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19020" windowHeight="10896"/>
  </bookViews>
  <sheets>
    <sheet name="стр.1_4" sheetId="1" r:id="rId1"/>
  </sheets>
  <definedNames>
    <definedName name="_xlnm._FilterDatabase" localSheetId="0" hidden="1">стр.1_4!$A$18:$W$453</definedName>
    <definedName name="_xlnm.Print_Titles" localSheetId="0">стр.1_4!$14:$16</definedName>
    <definedName name="_xlnm.Print_Area" localSheetId="0">стр.1_4!$A$1:$W$455</definedName>
  </definedNames>
  <calcPr calcId="145621" iterate="1"/>
</workbook>
</file>

<file path=xl/calcChain.xml><?xml version="1.0" encoding="utf-8"?>
<calcChain xmlns="http://schemas.openxmlformats.org/spreadsheetml/2006/main">
  <c r="U149" i="1" l="1"/>
  <c r="S393" i="1" l="1"/>
  <c r="O393" i="1"/>
  <c r="O368" i="1" s="1"/>
  <c r="O367" i="1" s="1"/>
  <c r="M400" i="1"/>
  <c r="W336" i="1" l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35" i="1"/>
  <c r="W240" i="1"/>
  <c r="W244" i="1"/>
  <c r="W246" i="1"/>
  <c r="W247" i="1"/>
  <c r="W248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7" i="1"/>
  <c r="W268" i="1"/>
  <c r="W269" i="1"/>
  <c r="W270" i="1"/>
  <c r="W271" i="1"/>
  <c r="W272" i="1"/>
  <c r="W273" i="1"/>
  <c r="W274" i="1"/>
  <c r="W275" i="1"/>
  <c r="W276" i="1"/>
  <c r="W277" i="1"/>
  <c r="W280" i="1"/>
  <c r="W281" i="1"/>
  <c r="W282" i="1"/>
  <c r="W283" i="1"/>
  <c r="W284" i="1"/>
  <c r="W285" i="1"/>
  <c r="W286" i="1"/>
  <c r="W287" i="1"/>
  <c r="W289" i="1"/>
  <c r="W290" i="1"/>
  <c r="W291" i="1"/>
  <c r="W292" i="1"/>
  <c r="W293" i="1"/>
  <c r="W295" i="1"/>
  <c r="W297" i="1"/>
  <c r="W299" i="1"/>
  <c r="W300" i="1"/>
  <c r="W301" i="1"/>
  <c r="W302" i="1"/>
  <c r="W303" i="1"/>
  <c r="W304" i="1"/>
  <c r="W305" i="1"/>
  <c r="W306" i="1"/>
  <c r="W307" i="1"/>
  <c r="W309" i="1"/>
  <c r="W310" i="1"/>
  <c r="W311" i="1"/>
  <c r="W312" i="1"/>
  <c r="W232" i="1"/>
  <c r="W233" i="1"/>
  <c r="W234" i="1"/>
  <c r="W235" i="1"/>
  <c r="W236" i="1"/>
  <c r="W216" i="1"/>
  <c r="W218" i="1"/>
  <c r="W220" i="1"/>
  <c r="W221" i="1"/>
  <c r="W222" i="1"/>
  <c r="W223" i="1"/>
  <c r="W224" i="1"/>
  <c r="W225" i="1"/>
  <c r="W226" i="1"/>
  <c r="W227" i="1"/>
  <c r="W228" i="1"/>
  <c r="W229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8" i="1"/>
  <c r="W209" i="1"/>
  <c r="W210" i="1"/>
  <c r="W211" i="1"/>
  <c r="W212" i="1"/>
  <c r="W213" i="1"/>
  <c r="W214" i="1"/>
  <c r="W215" i="1"/>
  <c r="W187" i="1"/>
  <c r="V189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1" i="1"/>
  <c r="W182" i="1"/>
  <c r="W183" i="1"/>
  <c r="W73" i="1"/>
  <c r="W74" i="1"/>
  <c r="W75" i="1"/>
  <c r="W77" i="1"/>
  <c r="W78" i="1"/>
  <c r="W79" i="1"/>
  <c r="W80" i="1"/>
  <c r="W81" i="1"/>
  <c r="W83" i="1"/>
  <c r="W86" i="1"/>
  <c r="W87" i="1"/>
  <c r="W88" i="1"/>
  <c r="W89" i="1"/>
  <c r="W90" i="1"/>
  <c r="W93" i="1"/>
  <c r="W94" i="1"/>
  <c r="W95" i="1"/>
  <c r="W96" i="1"/>
  <c r="W97" i="1"/>
  <c r="W99" i="1"/>
  <c r="W100" i="1"/>
  <c r="W101" i="1"/>
  <c r="W102" i="1"/>
  <c r="W103" i="1"/>
  <c r="W105" i="1"/>
  <c r="W106" i="1"/>
  <c r="W107" i="1"/>
  <c r="W108" i="1"/>
  <c r="W109" i="1"/>
  <c r="W111" i="1"/>
  <c r="W114" i="1"/>
  <c r="W115" i="1"/>
  <c r="W116" i="1"/>
  <c r="W117" i="1"/>
  <c r="W118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5" i="1"/>
  <c r="W136" i="1"/>
  <c r="W137" i="1"/>
  <c r="W138" i="1"/>
  <c r="W139" i="1"/>
  <c r="W141" i="1"/>
  <c r="W144" i="1"/>
  <c r="W145" i="1"/>
  <c r="W146" i="1"/>
  <c r="W147" i="1"/>
  <c r="W148" i="1"/>
  <c r="W150" i="1"/>
  <c r="W152" i="1"/>
  <c r="W153" i="1"/>
  <c r="W154" i="1"/>
  <c r="W156" i="1"/>
  <c r="W157" i="1"/>
  <c r="W158" i="1"/>
  <c r="W71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9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6" i="1"/>
  <c r="W67" i="1"/>
  <c r="W69" i="1"/>
  <c r="W70" i="1"/>
  <c r="V351" i="1"/>
  <c r="O16" i="1" l="1"/>
  <c r="P16" i="1" s="1"/>
  <c r="Q16" i="1" s="1"/>
  <c r="R16" i="1" s="1"/>
  <c r="S16" i="1" s="1"/>
  <c r="T16" i="1" s="1"/>
  <c r="U16" i="1" s="1"/>
  <c r="V16" i="1" s="1"/>
  <c r="W16" i="1" s="1"/>
  <c r="W445" i="1" l="1"/>
  <c r="W370" i="1"/>
  <c r="W371" i="1"/>
  <c r="W372" i="1"/>
  <c r="W373" i="1"/>
  <c r="W374" i="1"/>
  <c r="W375" i="1"/>
  <c r="W376" i="1"/>
  <c r="W377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5" i="1"/>
  <c r="W396" i="1"/>
  <c r="W397" i="1"/>
  <c r="W398" i="1"/>
  <c r="W399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U393" i="1"/>
  <c r="U378" i="1"/>
  <c r="U369" i="1" s="1"/>
  <c r="S378" i="1"/>
  <c r="S369" i="1" s="1"/>
  <c r="S367" i="1" s="1"/>
  <c r="Q394" i="1"/>
  <c r="Q393" i="1" s="1"/>
  <c r="Q378" i="1"/>
  <c r="Q369" i="1" s="1"/>
  <c r="M425" i="1"/>
  <c r="W425" i="1" s="1"/>
  <c r="M393" i="1"/>
  <c r="U367" i="1" l="1"/>
  <c r="W400" i="1"/>
  <c r="W394" i="1"/>
  <c r="W393" i="1"/>
  <c r="Q367" i="1"/>
  <c r="L394" i="1"/>
  <c r="V400" i="1" l="1"/>
  <c r="V208" i="1"/>
  <c r="U206" i="1" l="1"/>
  <c r="K184" i="1" l="1"/>
  <c r="V187" i="1"/>
  <c r="K18" i="1"/>
  <c r="K76" i="1" s="1"/>
  <c r="K104" i="1" l="1"/>
  <c r="K155" i="1" s="1"/>
  <c r="K160" i="1" s="1"/>
  <c r="K82" i="1"/>
  <c r="K110" i="1" l="1"/>
  <c r="K140" i="1" s="1"/>
  <c r="K180" i="1"/>
  <c r="K237" i="1" s="1"/>
  <c r="K243" i="1"/>
  <c r="K242" i="1"/>
  <c r="K241" i="1"/>
  <c r="K239" i="1"/>
  <c r="K238" i="1"/>
  <c r="K245" i="1" l="1"/>
  <c r="L278" i="1"/>
  <c r="N278" i="1"/>
  <c r="P278" i="1"/>
  <c r="R278" i="1"/>
  <c r="T278" i="1"/>
  <c r="J278" i="1"/>
  <c r="L249" i="1"/>
  <c r="N249" i="1"/>
  <c r="P249" i="1"/>
  <c r="R249" i="1"/>
  <c r="T249" i="1"/>
  <c r="V249" i="1"/>
  <c r="J249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1" i="1"/>
  <c r="V182" i="1"/>
  <c r="V183" i="1"/>
  <c r="V186" i="1"/>
  <c r="V188" i="1"/>
  <c r="V190" i="1"/>
  <c r="V191" i="1"/>
  <c r="V192" i="1"/>
  <c r="V194" i="1"/>
  <c r="V195" i="1"/>
  <c r="V196" i="1"/>
  <c r="V197" i="1"/>
  <c r="V198" i="1"/>
  <c r="V199" i="1"/>
  <c r="V200" i="1"/>
  <c r="V201" i="1"/>
  <c r="V202" i="1"/>
  <c r="V203" i="1"/>
  <c r="V204" i="1"/>
  <c r="V209" i="1"/>
  <c r="V210" i="1"/>
  <c r="V211" i="1"/>
  <c r="V212" i="1"/>
  <c r="V213" i="1"/>
  <c r="V214" i="1"/>
  <c r="V215" i="1"/>
  <c r="V216" i="1"/>
  <c r="V218" i="1"/>
  <c r="V220" i="1"/>
  <c r="V221" i="1"/>
  <c r="V222" i="1"/>
  <c r="V223" i="1"/>
  <c r="V224" i="1"/>
  <c r="V225" i="1"/>
  <c r="V226" i="1"/>
  <c r="V227" i="1"/>
  <c r="V228" i="1"/>
  <c r="V229" i="1"/>
  <c r="V232" i="1"/>
  <c r="V233" i="1"/>
  <c r="V234" i="1"/>
  <c r="V235" i="1"/>
  <c r="V236" i="1"/>
  <c r="V240" i="1"/>
  <c r="V244" i="1"/>
  <c r="V246" i="1"/>
  <c r="V247" i="1"/>
  <c r="V248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7" i="1"/>
  <c r="V268" i="1"/>
  <c r="V269" i="1"/>
  <c r="V270" i="1"/>
  <c r="V271" i="1"/>
  <c r="V272" i="1"/>
  <c r="V273" i="1"/>
  <c r="V274" i="1"/>
  <c r="V275" i="1"/>
  <c r="V276" i="1"/>
  <c r="V277" i="1"/>
  <c r="V280" i="1"/>
  <c r="V281" i="1"/>
  <c r="V282" i="1"/>
  <c r="V283" i="1"/>
  <c r="V284" i="1"/>
  <c r="V285" i="1"/>
  <c r="V286" i="1"/>
  <c r="V287" i="1"/>
  <c r="V289" i="1"/>
  <c r="V290" i="1"/>
  <c r="V291" i="1"/>
  <c r="V293" i="1"/>
  <c r="V295" i="1"/>
  <c r="V297" i="1"/>
  <c r="V299" i="1"/>
  <c r="V300" i="1"/>
  <c r="V301" i="1"/>
  <c r="V302" i="1"/>
  <c r="V303" i="1"/>
  <c r="V304" i="1"/>
  <c r="V305" i="1"/>
  <c r="V306" i="1"/>
  <c r="V307" i="1"/>
  <c r="V309" i="1"/>
  <c r="V310" i="1"/>
  <c r="V311" i="1"/>
  <c r="J243" i="1"/>
  <c r="L243" i="1"/>
  <c r="M243" i="1"/>
  <c r="N243" i="1"/>
  <c r="O243" i="1"/>
  <c r="P243" i="1"/>
  <c r="Q243" i="1"/>
  <c r="R243" i="1"/>
  <c r="S243" i="1"/>
  <c r="T243" i="1"/>
  <c r="U243" i="1"/>
  <c r="I243" i="1"/>
  <c r="J206" i="1"/>
  <c r="J239" i="1" s="1"/>
  <c r="U239" i="1"/>
  <c r="I206" i="1"/>
  <c r="I239" i="1" s="1"/>
  <c r="I180" i="1"/>
  <c r="J162" i="1"/>
  <c r="L162" i="1"/>
  <c r="M162" i="1"/>
  <c r="N162" i="1"/>
  <c r="O162" i="1"/>
  <c r="P162" i="1"/>
  <c r="Q162" i="1"/>
  <c r="R162" i="1"/>
  <c r="S162" i="1"/>
  <c r="T162" i="1"/>
  <c r="U162" i="1"/>
  <c r="I162" i="1"/>
  <c r="J219" i="1"/>
  <c r="L219" i="1"/>
  <c r="M219" i="1"/>
  <c r="N219" i="1"/>
  <c r="O219" i="1"/>
  <c r="P219" i="1"/>
  <c r="Q219" i="1"/>
  <c r="R219" i="1"/>
  <c r="S219" i="1"/>
  <c r="S217" i="1" s="1"/>
  <c r="T219" i="1"/>
  <c r="T217" i="1" s="1"/>
  <c r="U219" i="1"/>
  <c r="I219" i="1"/>
  <c r="J231" i="1"/>
  <c r="J230" i="1" s="1"/>
  <c r="L231" i="1"/>
  <c r="M230" i="1"/>
  <c r="N231" i="1"/>
  <c r="N230" i="1" s="1"/>
  <c r="O231" i="1"/>
  <c r="P231" i="1"/>
  <c r="P230" i="1" s="1"/>
  <c r="Q231" i="1"/>
  <c r="Q230" i="1" s="1"/>
  <c r="R231" i="1"/>
  <c r="R230" i="1" s="1"/>
  <c r="S231" i="1"/>
  <c r="S230" i="1" s="1"/>
  <c r="T231" i="1"/>
  <c r="T230" i="1" s="1"/>
  <c r="T241" i="1" s="1"/>
  <c r="U231" i="1"/>
  <c r="U230" i="1" s="1"/>
  <c r="I231" i="1"/>
  <c r="I230" i="1" s="1"/>
  <c r="L349" i="1"/>
  <c r="M349" i="1"/>
  <c r="N349" i="1"/>
  <c r="O349" i="1"/>
  <c r="P349" i="1"/>
  <c r="Q349" i="1"/>
  <c r="R349" i="1"/>
  <c r="S349" i="1"/>
  <c r="T349" i="1"/>
  <c r="U349" i="1"/>
  <c r="J349" i="1"/>
  <c r="V39" i="1"/>
  <c r="M207" i="1"/>
  <c r="N394" i="1"/>
  <c r="N393" i="1" s="1"/>
  <c r="N207" i="1" s="1"/>
  <c r="N206" i="1" s="1"/>
  <c r="N239" i="1" s="1"/>
  <c r="O207" i="1"/>
  <c r="O206" i="1" s="1"/>
  <c r="O239" i="1" s="1"/>
  <c r="P394" i="1"/>
  <c r="P393" i="1" s="1"/>
  <c r="P207" i="1" s="1"/>
  <c r="P206" i="1" s="1"/>
  <c r="P239" i="1" s="1"/>
  <c r="Q207" i="1"/>
  <c r="Q206" i="1" s="1"/>
  <c r="Q239" i="1" s="1"/>
  <c r="R394" i="1"/>
  <c r="R393" i="1" s="1"/>
  <c r="R207" i="1" s="1"/>
  <c r="R206" i="1" s="1"/>
  <c r="R239" i="1" s="1"/>
  <c r="S207" i="1"/>
  <c r="S206" i="1" s="1"/>
  <c r="S239" i="1" s="1"/>
  <c r="T393" i="1"/>
  <c r="T207" i="1" s="1"/>
  <c r="T206" i="1" s="1"/>
  <c r="T239" i="1" s="1"/>
  <c r="L393" i="1"/>
  <c r="L207" i="1" s="1"/>
  <c r="L206" i="1" s="1"/>
  <c r="L239" i="1" s="1"/>
  <c r="V394" i="1"/>
  <c r="V393" i="1" s="1"/>
  <c r="P378" i="1"/>
  <c r="P369" i="1" s="1"/>
  <c r="R378" i="1"/>
  <c r="R369" i="1" s="1"/>
  <c r="T378" i="1"/>
  <c r="T369" i="1" s="1"/>
  <c r="V336" i="1"/>
  <c r="V341" i="1"/>
  <c r="V344" i="1"/>
  <c r="V346" i="1"/>
  <c r="V348" i="1"/>
  <c r="V350" i="1"/>
  <c r="V352" i="1"/>
  <c r="V353" i="1"/>
  <c r="V354" i="1"/>
  <c r="V355" i="1"/>
  <c r="V356" i="1"/>
  <c r="V127" i="1"/>
  <c r="J119" i="1"/>
  <c r="L119" i="1"/>
  <c r="M119" i="1"/>
  <c r="N119" i="1"/>
  <c r="P119" i="1"/>
  <c r="Q119" i="1"/>
  <c r="R119" i="1"/>
  <c r="S119" i="1"/>
  <c r="T119" i="1"/>
  <c r="J92" i="1"/>
  <c r="L92" i="1"/>
  <c r="M92" i="1"/>
  <c r="N92" i="1"/>
  <c r="O92" i="1"/>
  <c r="P92" i="1"/>
  <c r="Q92" i="1"/>
  <c r="R92" i="1"/>
  <c r="S92" i="1"/>
  <c r="T92" i="1"/>
  <c r="J85" i="1"/>
  <c r="J113" i="1" s="1"/>
  <c r="J143" i="1" s="1"/>
  <c r="L85" i="1"/>
  <c r="L113" i="1" s="1"/>
  <c r="M85" i="1"/>
  <c r="N85" i="1"/>
  <c r="N113" i="1" s="1"/>
  <c r="O85" i="1"/>
  <c r="O113" i="1" s="1"/>
  <c r="O143" i="1" s="1"/>
  <c r="P85" i="1"/>
  <c r="P113" i="1" s="1"/>
  <c r="Q85" i="1"/>
  <c r="Q113" i="1" s="1"/>
  <c r="Q143" i="1" s="1"/>
  <c r="R85" i="1"/>
  <c r="R113" i="1" s="1"/>
  <c r="S85" i="1"/>
  <c r="S113" i="1" s="1"/>
  <c r="S143" i="1" s="1"/>
  <c r="T85" i="1"/>
  <c r="T113" i="1" s="1"/>
  <c r="U85" i="1"/>
  <c r="U113" i="1" s="1"/>
  <c r="U143" i="1" s="1"/>
  <c r="J84" i="1"/>
  <c r="J112" i="1" s="1"/>
  <c r="J142" i="1" s="1"/>
  <c r="L84" i="1"/>
  <c r="L112" i="1" s="1"/>
  <c r="L142" i="1" s="1"/>
  <c r="M84" i="1"/>
  <c r="N84" i="1"/>
  <c r="N112" i="1" s="1"/>
  <c r="N142" i="1" s="1"/>
  <c r="O84" i="1"/>
  <c r="O112" i="1" s="1"/>
  <c r="P84" i="1"/>
  <c r="P112" i="1" s="1"/>
  <c r="P142" i="1" s="1"/>
  <c r="Q84" i="1"/>
  <c r="Q112" i="1" s="1"/>
  <c r="R84" i="1"/>
  <c r="R112" i="1" s="1"/>
  <c r="R142" i="1" s="1"/>
  <c r="S84" i="1"/>
  <c r="S112" i="1" s="1"/>
  <c r="T84" i="1"/>
  <c r="T112" i="1" s="1"/>
  <c r="T142" i="1" s="1"/>
  <c r="U84" i="1"/>
  <c r="U112" i="1" s="1"/>
  <c r="N339" i="1"/>
  <c r="P339" i="1" s="1"/>
  <c r="R339" i="1" s="1"/>
  <c r="T339" i="1" s="1"/>
  <c r="L338" i="1"/>
  <c r="L337" i="1"/>
  <c r="N337" i="1" s="1"/>
  <c r="J347" i="1"/>
  <c r="L347" i="1" s="1"/>
  <c r="J342" i="1"/>
  <c r="J343" i="1" s="1"/>
  <c r="J339" i="1"/>
  <c r="J337" i="1"/>
  <c r="J335" i="1" s="1"/>
  <c r="I349" i="1"/>
  <c r="I342" i="1"/>
  <c r="I343" i="1" s="1"/>
  <c r="I339" i="1"/>
  <c r="I337" i="1"/>
  <c r="I338" i="1" s="1"/>
  <c r="I335" i="1" s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4" i="1"/>
  <c r="V35" i="1"/>
  <c r="V36" i="1"/>
  <c r="V37" i="1"/>
  <c r="V38" i="1"/>
  <c r="V40" i="1"/>
  <c r="V41" i="1"/>
  <c r="V42" i="1"/>
  <c r="V43" i="1"/>
  <c r="V44" i="1"/>
  <c r="V45" i="1"/>
  <c r="V46" i="1"/>
  <c r="V47" i="1"/>
  <c r="V49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6" i="1"/>
  <c r="V67" i="1"/>
  <c r="V69" i="1"/>
  <c r="V70" i="1"/>
  <c r="V71" i="1"/>
  <c r="V73" i="1"/>
  <c r="V74" i="1"/>
  <c r="V75" i="1"/>
  <c r="V77" i="1"/>
  <c r="V78" i="1"/>
  <c r="V79" i="1"/>
  <c r="V80" i="1"/>
  <c r="V81" i="1"/>
  <c r="V83" i="1"/>
  <c r="V86" i="1"/>
  <c r="V87" i="1"/>
  <c r="V88" i="1"/>
  <c r="V89" i="1"/>
  <c r="V90" i="1"/>
  <c r="V93" i="1"/>
  <c r="V94" i="1"/>
  <c r="V95" i="1"/>
  <c r="V96" i="1"/>
  <c r="V97" i="1"/>
  <c r="V99" i="1"/>
  <c r="V100" i="1"/>
  <c r="V101" i="1"/>
  <c r="V102" i="1"/>
  <c r="V103" i="1"/>
  <c r="V105" i="1"/>
  <c r="V106" i="1"/>
  <c r="V107" i="1"/>
  <c r="V108" i="1"/>
  <c r="V109" i="1"/>
  <c r="V111" i="1"/>
  <c r="V114" i="1"/>
  <c r="V115" i="1"/>
  <c r="V116" i="1"/>
  <c r="V117" i="1"/>
  <c r="V118" i="1"/>
  <c r="V120" i="1"/>
  <c r="V121" i="1"/>
  <c r="V122" i="1"/>
  <c r="V123" i="1"/>
  <c r="V124" i="1"/>
  <c r="V125" i="1"/>
  <c r="V126" i="1"/>
  <c r="V128" i="1"/>
  <c r="V129" i="1"/>
  <c r="V130" i="1"/>
  <c r="V131" i="1"/>
  <c r="V132" i="1"/>
  <c r="V133" i="1"/>
  <c r="V136" i="1"/>
  <c r="V137" i="1"/>
  <c r="V138" i="1"/>
  <c r="V139" i="1"/>
  <c r="V141" i="1"/>
  <c r="V144" i="1"/>
  <c r="V145" i="1"/>
  <c r="V146" i="1"/>
  <c r="V147" i="1"/>
  <c r="V148" i="1"/>
  <c r="V150" i="1"/>
  <c r="V152" i="1"/>
  <c r="V153" i="1"/>
  <c r="V154" i="1"/>
  <c r="V156" i="1"/>
  <c r="V157" i="1"/>
  <c r="V158" i="1"/>
  <c r="V159" i="1"/>
  <c r="J98" i="1"/>
  <c r="L98" i="1"/>
  <c r="M98" i="1"/>
  <c r="N98" i="1"/>
  <c r="O98" i="1"/>
  <c r="P98" i="1"/>
  <c r="Q98" i="1"/>
  <c r="R98" i="1"/>
  <c r="S98" i="1"/>
  <c r="T98" i="1"/>
  <c r="U98" i="1"/>
  <c r="J72" i="1"/>
  <c r="L72" i="1"/>
  <c r="M72" i="1"/>
  <c r="N72" i="1"/>
  <c r="O72" i="1"/>
  <c r="P72" i="1"/>
  <c r="Q72" i="1"/>
  <c r="R72" i="1"/>
  <c r="S72" i="1"/>
  <c r="T72" i="1"/>
  <c r="U72" i="1"/>
  <c r="J68" i="1"/>
  <c r="L68" i="1"/>
  <c r="M68" i="1"/>
  <c r="N68" i="1"/>
  <c r="O68" i="1"/>
  <c r="P68" i="1"/>
  <c r="Q68" i="1"/>
  <c r="R68" i="1"/>
  <c r="S68" i="1"/>
  <c r="T68" i="1"/>
  <c r="U68" i="1"/>
  <c r="J51" i="1"/>
  <c r="J50" i="1" s="1"/>
  <c r="L51" i="1"/>
  <c r="M51" i="1"/>
  <c r="N51" i="1"/>
  <c r="N50" i="1" s="1"/>
  <c r="N184" i="1" s="1"/>
  <c r="O51" i="1"/>
  <c r="O50" i="1" s="1"/>
  <c r="O184" i="1" s="1"/>
  <c r="P51" i="1"/>
  <c r="P50" i="1" s="1"/>
  <c r="P184" i="1" s="1"/>
  <c r="Q51" i="1"/>
  <c r="Q50" i="1" s="1"/>
  <c r="Q184" i="1" s="1"/>
  <c r="R51" i="1"/>
  <c r="R50" i="1" s="1"/>
  <c r="R184" i="1" s="1"/>
  <c r="S51" i="1"/>
  <c r="S50" i="1" s="1"/>
  <c r="S184" i="1" s="1"/>
  <c r="T51" i="1"/>
  <c r="T50" i="1" s="1"/>
  <c r="U51" i="1"/>
  <c r="U50" i="1" s="1"/>
  <c r="U184" i="1" s="1"/>
  <c r="J65" i="1"/>
  <c r="L65" i="1"/>
  <c r="M65" i="1"/>
  <c r="N65" i="1"/>
  <c r="O65" i="1"/>
  <c r="P65" i="1"/>
  <c r="Q65" i="1"/>
  <c r="S65" i="1"/>
  <c r="T65" i="1"/>
  <c r="U65" i="1"/>
  <c r="I119" i="1"/>
  <c r="I98" i="1"/>
  <c r="I92" i="1"/>
  <c r="I90" i="1"/>
  <c r="I85" i="1"/>
  <c r="I113" i="1" s="1"/>
  <c r="I143" i="1" s="1"/>
  <c r="I84" i="1"/>
  <c r="I112" i="1" s="1"/>
  <c r="I142" i="1" s="1"/>
  <c r="I82" i="1"/>
  <c r="I110" i="1" s="1"/>
  <c r="I140" i="1" s="1"/>
  <c r="I72" i="1"/>
  <c r="I68" i="1"/>
  <c r="I65" i="1"/>
  <c r="I51" i="1"/>
  <c r="I50" i="1" s="1"/>
  <c r="I48" i="1" s="1"/>
  <c r="J18" i="1"/>
  <c r="L18" i="1"/>
  <c r="M18" i="1"/>
  <c r="N18" i="1"/>
  <c r="O18" i="1"/>
  <c r="P18" i="1"/>
  <c r="Q18" i="1"/>
  <c r="R18" i="1"/>
  <c r="S18" i="1"/>
  <c r="T18" i="1"/>
  <c r="T76" i="1" s="1"/>
  <c r="U18" i="1"/>
  <c r="I18" i="1"/>
  <c r="I76" i="1" s="1"/>
  <c r="W349" i="1" l="1"/>
  <c r="W243" i="1"/>
  <c r="V279" i="1"/>
  <c r="V278" i="1" s="1"/>
  <c r="W72" i="1"/>
  <c r="M113" i="1"/>
  <c r="W85" i="1"/>
  <c r="O230" i="1"/>
  <c r="W230" i="1" s="1"/>
  <c r="W231" i="1"/>
  <c r="V349" i="1"/>
  <c r="M112" i="1"/>
  <c r="W112" i="1" s="1"/>
  <c r="W84" i="1"/>
  <c r="W92" i="1"/>
  <c r="W219" i="1"/>
  <c r="W162" i="1"/>
  <c r="W98" i="1"/>
  <c r="W119" i="1"/>
  <c r="W207" i="1"/>
  <c r="V18" i="1"/>
  <c r="W65" i="1"/>
  <c r="W18" i="1"/>
  <c r="M50" i="1"/>
  <c r="W51" i="1"/>
  <c r="W68" i="1"/>
  <c r="M206" i="1"/>
  <c r="M369" i="1"/>
  <c r="M368" i="1" s="1"/>
  <c r="W378" i="1"/>
  <c r="Q205" i="1"/>
  <c r="Q238" i="1" s="1"/>
  <c r="V207" i="1"/>
  <c r="V206" i="1" s="1"/>
  <c r="J184" i="1"/>
  <c r="J180" i="1" s="1"/>
  <c r="J237" i="1" s="1"/>
  <c r="T48" i="1"/>
  <c r="T184" i="1"/>
  <c r="T180" i="1" s="1"/>
  <c r="T237" i="1" s="1"/>
  <c r="T82" i="1"/>
  <c r="V85" i="1"/>
  <c r="V113" i="1" s="1"/>
  <c r="V143" i="1" s="1"/>
  <c r="S205" i="1"/>
  <c r="S238" i="1" s="1"/>
  <c r="I91" i="1"/>
  <c r="T91" i="1"/>
  <c r="T104" i="1" s="1"/>
  <c r="U205" i="1"/>
  <c r="U238" i="1" s="1"/>
  <c r="V51" i="1"/>
  <c r="V98" i="1"/>
  <c r="L50" i="1"/>
  <c r="O205" i="1"/>
  <c r="O238" i="1" s="1"/>
  <c r="I118" i="1"/>
  <c r="I104" i="1" s="1"/>
  <c r="I155" i="1" s="1"/>
  <c r="I160" i="1" s="1"/>
  <c r="L91" i="1"/>
  <c r="R367" i="1"/>
  <c r="P367" i="1"/>
  <c r="I205" i="1"/>
  <c r="I238" i="1" s="1"/>
  <c r="T205" i="1"/>
  <c r="T238" i="1" s="1"/>
  <c r="R205" i="1"/>
  <c r="R238" i="1" s="1"/>
  <c r="P205" i="1"/>
  <c r="P238" i="1" s="1"/>
  <c r="N205" i="1"/>
  <c r="N238" i="1" s="1"/>
  <c r="P143" i="1"/>
  <c r="R91" i="1"/>
  <c r="P91" i="1"/>
  <c r="N91" i="1"/>
  <c r="V84" i="1"/>
  <c r="V112" i="1" s="1"/>
  <c r="V142" i="1" s="1"/>
  <c r="I237" i="1"/>
  <c r="J205" i="1"/>
  <c r="J238" i="1" s="1"/>
  <c r="L205" i="1"/>
  <c r="L238" i="1" s="1"/>
  <c r="V238" i="1" s="1"/>
  <c r="T367" i="1"/>
  <c r="L143" i="1"/>
  <c r="V119" i="1"/>
  <c r="V92" i="1"/>
  <c r="V339" i="1"/>
  <c r="U91" i="1"/>
  <c r="Q91" i="1"/>
  <c r="M91" i="1"/>
  <c r="I242" i="1"/>
  <c r="R143" i="1"/>
  <c r="V68" i="1"/>
  <c r="V72" i="1"/>
  <c r="S91" i="1"/>
  <c r="J91" i="1"/>
  <c r="V231" i="1"/>
  <c r="T242" i="1"/>
  <c r="R242" i="1"/>
  <c r="P242" i="1"/>
  <c r="N242" i="1"/>
  <c r="V219" i="1"/>
  <c r="V65" i="1"/>
  <c r="O91" i="1"/>
  <c r="U242" i="1"/>
  <c r="S242" i="1"/>
  <c r="Q242" i="1"/>
  <c r="O242" i="1"/>
  <c r="M242" i="1"/>
  <c r="J242" i="1"/>
  <c r="V243" i="1"/>
  <c r="S180" i="1"/>
  <c r="S237" i="1" s="1"/>
  <c r="S48" i="1"/>
  <c r="S33" i="1" s="1"/>
  <c r="S76" i="1" s="1"/>
  <c r="O180" i="1"/>
  <c r="O237" i="1" s="1"/>
  <c r="O48" i="1"/>
  <c r="O33" i="1" s="1"/>
  <c r="O76" i="1" s="1"/>
  <c r="M48" i="1"/>
  <c r="N347" i="1"/>
  <c r="P347" i="1" s="1"/>
  <c r="R347" i="1" s="1"/>
  <c r="T347" i="1" s="1"/>
  <c r="U142" i="1"/>
  <c r="S142" i="1"/>
  <c r="Q142" i="1"/>
  <c r="O142" i="1"/>
  <c r="M142" i="1"/>
  <c r="W142" i="1" s="1"/>
  <c r="T143" i="1"/>
  <c r="Q180" i="1"/>
  <c r="Q237" i="1" s="1"/>
  <c r="Q48" i="1"/>
  <c r="Q33" i="1" s="1"/>
  <c r="Q76" i="1" s="1"/>
  <c r="U180" i="1"/>
  <c r="U237" i="1" s="1"/>
  <c r="U48" i="1"/>
  <c r="R180" i="1"/>
  <c r="R237" i="1" s="1"/>
  <c r="R48" i="1"/>
  <c r="R33" i="1" s="1"/>
  <c r="R76" i="1" s="1"/>
  <c r="P180" i="1"/>
  <c r="P237" i="1" s="1"/>
  <c r="P48" i="1"/>
  <c r="P33" i="1" s="1"/>
  <c r="P76" i="1" s="1"/>
  <c r="P82" i="1" s="1"/>
  <c r="N180" i="1"/>
  <c r="N237" i="1" s="1"/>
  <c r="N48" i="1"/>
  <c r="P337" i="1"/>
  <c r="N143" i="1"/>
  <c r="V239" i="1"/>
  <c r="L335" i="1"/>
  <c r="L342" i="1"/>
  <c r="J48" i="1"/>
  <c r="J33" i="1" s="1"/>
  <c r="J76" i="1" s="1"/>
  <c r="N338" i="1"/>
  <c r="P338" i="1" s="1"/>
  <c r="R338" i="1" s="1"/>
  <c r="T338" i="1" s="1"/>
  <c r="U241" i="1"/>
  <c r="R217" i="1"/>
  <c r="R241" i="1" s="1"/>
  <c r="P217" i="1"/>
  <c r="P241" i="1" s="1"/>
  <c r="N217" i="1"/>
  <c r="N241" i="1" s="1"/>
  <c r="L242" i="1"/>
  <c r="V162" i="1"/>
  <c r="L230" i="1"/>
  <c r="V230" i="1" s="1"/>
  <c r="I217" i="1"/>
  <c r="I241" i="1" s="1"/>
  <c r="S241" i="1"/>
  <c r="Q217" i="1"/>
  <c r="Q241" i="1" s="1"/>
  <c r="O217" i="1"/>
  <c r="M217" i="1"/>
  <c r="L217" i="1"/>
  <c r="J217" i="1"/>
  <c r="J241" i="1" s="1"/>
  <c r="I134" i="1"/>
  <c r="W91" i="1" l="1"/>
  <c r="W242" i="1"/>
  <c r="M241" i="1"/>
  <c r="W217" i="1"/>
  <c r="O241" i="1"/>
  <c r="M239" i="1"/>
  <c r="W239" i="1" s="1"/>
  <c r="W206" i="1"/>
  <c r="M143" i="1"/>
  <c r="W143" i="1" s="1"/>
  <c r="W113" i="1"/>
  <c r="M33" i="1"/>
  <c r="M76" i="1" s="1"/>
  <c r="M104" i="1" s="1"/>
  <c r="W48" i="1"/>
  <c r="M184" i="1"/>
  <c r="M180" i="1" s="1"/>
  <c r="W50" i="1"/>
  <c r="W184" i="1" s="1"/>
  <c r="M205" i="1"/>
  <c r="U33" i="1"/>
  <c r="W369" i="1"/>
  <c r="J82" i="1"/>
  <c r="J104" i="1"/>
  <c r="J110" i="1" s="1"/>
  <c r="O82" i="1"/>
  <c r="O104" i="1"/>
  <c r="S82" i="1"/>
  <c r="S104" i="1"/>
  <c r="R104" i="1"/>
  <c r="R82" i="1"/>
  <c r="L184" i="1"/>
  <c r="L180" i="1" s="1"/>
  <c r="T110" i="1"/>
  <c r="T140" i="1" s="1"/>
  <c r="T134" i="1" s="1"/>
  <c r="T151" i="1" s="1"/>
  <c r="T149" i="1" s="1"/>
  <c r="T155" i="1"/>
  <c r="T160" i="1" s="1"/>
  <c r="Q104" i="1"/>
  <c r="Q82" i="1"/>
  <c r="P104" i="1"/>
  <c r="V91" i="1"/>
  <c r="T245" i="1"/>
  <c r="L48" i="1"/>
  <c r="L33" i="1" s="1"/>
  <c r="L76" i="1" s="1"/>
  <c r="V50" i="1"/>
  <c r="V184" i="1" s="1"/>
  <c r="V205" i="1"/>
  <c r="I245" i="1"/>
  <c r="V242" i="1"/>
  <c r="V347" i="1"/>
  <c r="V217" i="1"/>
  <c r="L241" i="1"/>
  <c r="V241" i="1" s="1"/>
  <c r="Q245" i="1"/>
  <c r="U245" i="1"/>
  <c r="N342" i="1"/>
  <c r="L343" i="1"/>
  <c r="P245" i="1"/>
  <c r="P335" i="1"/>
  <c r="R337" i="1"/>
  <c r="N33" i="1"/>
  <c r="N76" i="1" s="1"/>
  <c r="J245" i="1"/>
  <c r="O245" i="1"/>
  <c r="S245" i="1"/>
  <c r="N245" i="1"/>
  <c r="R245" i="1"/>
  <c r="N335" i="1"/>
  <c r="V338" i="1"/>
  <c r="W241" i="1" l="1"/>
  <c r="W245" i="1"/>
  <c r="M82" i="1"/>
  <c r="M238" i="1"/>
  <c r="W238" i="1" s="1"/>
  <c r="W205" i="1"/>
  <c r="M237" i="1"/>
  <c r="W237" i="1" s="1"/>
  <c r="W180" i="1"/>
  <c r="W33" i="1"/>
  <c r="U76" i="1"/>
  <c r="W76" i="1" s="1"/>
  <c r="M367" i="1"/>
  <c r="W367" i="1" s="1"/>
  <c r="W368" i="1"/>
  <c r="L237" i="1"/>
  <c r="L245" i="1" s="1"/>
  <c r="V245" i="1" s="1"/>
  <c r="V180" i="1"/>
  <c r="V237" i="1" s="1"/>
  <c r="S110" i="1"/>
  <c r="S140" i="1" s="1"/>
  <c r="S134" i="1" s="1"/>
  <c r="S151" i="1" s="1"/>
  <c r="S149" i="1" s="1"/>
  <c r="S155" i="1"/>
  <c r="S160" i="1" s="1"/>
  <c r="Q155" i="1"/>
  <c r="Q160" i="1" s="1"/>
  <c r="Q110" i="1"/>
  <c r="Q140" i="1" s="1"/>
  <c r="Q134" i="1" s="1"/>
  <c r="Q151" i="1" s="1"/>
  <c r="Q149" i="1" s="1"/>
  <c r="L104" i="1"/>
  <c r="L82" i="1"/>
  <c r="P110" i="1"/>
  <c r="P140" i="1" s="1"/>
  <c r="P134" i="1" s="1"/>
  <c r="P151" i="1" s="1"/>
  <c r="P149" i="1" s="1"/>
  <c r="P155" i="1"/>
  <c r="P160" i="1" s="1"/>
  <c r="O110" i="1"/>
  <c r="O140" i="1" s="1"/>
  <c r="O134" i="1" s="1"/>
  <c r="O151" i="1" s="1"/>
  <c r="O149" i="1" s="1"/>
  <c r="O155" i="1"/>
  <c r="O160" i="1" s="1"/>
  <c r="N104" i="1"/>
  <c r="N82" i="1"/>
  <c r="R155" i="1"/>
  <c r="R160" i="1" s="1"/>
  <c r="R110" i="1"/>
  <c r="R140" i="1" s="1"/>
  <c r="R134" i="1" s="1"/>
  <c r="R151" i="1" s="1"/>
  <c r="R149" i="1" s="1"/>
  <c r="M155" i="1"/>
  <c r="M110" i="1"/>
  <c r="V33" i="1"/>
  <c r="V76" i="1" s="1"/>
  <c r="V82" i="1" s="1"/>
  <c r="V48" i="1"/>
  <c r="R335" i="1"/>
  <c r="T337" i="1"/>
  <c r="T335" i="1" s="1"/>
  <c r="N343" i="1"/>
  <c r="P343" i="1" s="1"/>
  <c r="R343" i="1" s="1"/>
  <c r="T343" i="1" s="1"/>
  <c r="P342" i="1"/>
  <c r="M140" i="1" l="1"/>
  <c r="M160" i="1"/>
  <c r="U104" i="1"/>
  <c r="W104" i="1" s="1"/>
  <c r="U82" i="1"/>
  <c r="W82" i="1" s="1"/>
  <c r="N110" i="1"/>
  <c r="N140" i="1" s="1"/>
  <c r="N134" i="1" s="1"/>
  <c r="N151" i="1" s="1"/>
  <c r="N149" i="1" s="1"/>
  <c r="N155" i="1"/>
  <c r="N160" i="1" s="1"/>
  <c r="V104" i="1"/>
  <c r="L110" i="1"/>
  <c r="L140" i="1" s="1"/>
  <c r="L134" i="1" s="1"/>
  <c r="L151" i="1" s="1"/>
  <c r="L149" i="1" s="1"/>
  <c r="L155" i="1"/>
  <c r="L160" i="1" s="1"/>
  <c r="N340" i="1"/>
  <c r="V337" i="1"/>
  <c r="V335" i="1"/>
  <c r="P340" i="1"/>
  <c r="R342" i="1"/>
  <c r="V343" i="1"/>
  <c r="M134" i="1" l="1"/>
  <c r="V149" i="1"/>
  <c r="U110" i="1"/>
  <c r="U155" i="1"/>
  <c r="V110" i="1"/>
  <c r="V140" i="1" s="1"/>
  <c r="V134" i="1" s="1"/>
  <c r="V151" i="1" s="1"/>
  <c r="V155" i="1"/>
  <c r="V160" i="1" s="1"/>
  <c r="R340" i="1"/>
  <c r="T342" i="1"/>
  <c r="T340" i="1" s="1"/>
  <c r="U160" i="1" l="1"/>
  <c r="W155" i="1"/>
  <c r="W160" i="1" s="1"/>
  <c r="M151" i="1"/>
  <c r="U140" i="1"/>
  <c r="W110" i="1"/>
  <c r="V342" i="1"/>
  <c r="V340" i="1"/>
  <c r="U134" i="1" l="1"/>
  <c r="W140" i="1"/>
  <c r="M149" i="1"/>
  <c r="W149" i="1" s="1"/>
  <c r="L378" i="1"/>
  <c r="L369" i="1" s="1"/>
  <c r="U151" i="1" l="1"/>
  <c r="W151" i="1" s="1"/>
  <c r="W134" i="1"/>
  <c r="L367" i="1"/>
  <c r="N378" i="1" l="1"/>
  <c r="N369" i="1" s="1"/>
  <c r="N368" i="1" s="1"/>
  <c r="V381" i="1"/>
  <c r="V378" i="1" s="1"/>
  <c r="N367" i="1" l="1"/>
  <c r="V367" i="1" s="1"/>
  <c r="V369" i="1"/>
  <c r="J155" i="1"/>
  <c r="J160" i="1" s="1"/>
  <c r="J140" i="1"/>
  <c r="J134" i="1" s="1"/>
</calcChain>
</file>

<file path=xl/sharedStrings.xml><?xml version="1.0" encoding="utf-8"?>
<sst xmlns="http://schemas.openxmlformats.org/spreadsheetml/2006/main" count="1391" uniqueCount="695">
  <si>
    <t>Приложение № 1</t>
  </si>
  <si>
    <t>Ед. изм.</t>
  </si>
  <si>
    <t>Факт</t>
  </si>
  <si>
    <t>Прогноз (Факт)</t>
  </si>
  <si>
    <t>План (Утвержденный план)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</si>
  <si>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</si>
  <si>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</si>
  <si>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</si>
  <si>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</si>
  <si>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</si>
  <si>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</si>
  <si>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</si>
  <si>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</si>
  <si>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</si>
  <si>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</si>
  <si>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</si>
  <si>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</si>
  <si>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</si>
  <si>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</si>
  <si>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</si>
  <si>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</si>
  <si>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</si>
  <si>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</si>
  <si>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</si>
  <si>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</si>
  <si>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</si>
  <si>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</si>
  <si>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</si>
  <si>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</si>
  <si>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</si>
  <si>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</si>
  <si>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</si>
  <si>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</si>
  <si>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</si>
  <si>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</si>
  <si>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</si>
  <si>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</si>
  <si>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</si>
  <si>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</si>
  <si>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</si>
  <si>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</si>
  <si>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</si>
  <si>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</si>
  <si>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</si>
  <si>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</si>
  <si>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</si>
  <si>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</si>
  <si>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</si>
  <si>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</si>
  <si>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</si>
  <si>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</si>
  <si>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</si>
  <si>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</si>
  <si>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</si>
  <si>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</si>
  <si>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</si>
  <si>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</si>
  <si>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</si>
  <si>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</si>
  <si>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</si>
  <si>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</si>
  <si>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</si>
  <si>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</si>
  <si>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</si>
  <si>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</si>
  <si>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</si>
  <si>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</si>
  <si>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</si>
  <si>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</si>
  <si>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</si>
  <si>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</si>
  <si>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</si>
  <si>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</si>
  <si>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</si>
  <si>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</si>
  <si>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</si>
  <si>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</si>
  <si>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</si>
  <si>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</si>
  <si>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</si>
  <si>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</si>
  <si>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</si>
  <si>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</si>
  <si>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</si>
  <si>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</si>
  <si>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</si>
  <si>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</si>
  <si>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</si>
  <si>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</si>
  <si>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</si>
  <si>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</si>
  <si>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</si>
  <si>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</si>
  <si>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</si>
  <si>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</si>
  <si>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</si>
  <si>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</si>
  <si>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</si>
  <si>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</si>
  <si>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</si>
  <si>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</si>
  <si>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</si>
  <si>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</si>
  <si>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</si>
  <si>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</si>
  <si>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</si>
  <si>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</si>
  <si>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</si>
  <si>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</si>
  <si>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</si>
  <si>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</si>
  <si>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</si>
  <si>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</si>
  <si>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</si>
  <si>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</si>
  <si>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</si>
  <si>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</si>
  <si>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</si>
  <si>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</si>
  <si>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</si>
  <si>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</si>
  <si>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</si>
  <si>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</si>
  <si>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</si>
  <si>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</si>
  <si>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</si>
  <si>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</si>
  <si>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</si>
  <si>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</si>
  <si>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</si>
  <si>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</si>
  <si>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</si>
  <si>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</si>
  <si>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</si>
  <si>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</si>
  <si>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</si>
  <si>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</si>
  <si>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</si>
  <si>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</si>
  <si>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</si>
  <si>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</si>
  <si>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</si>
  <si>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</si>
  <si>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</si>
  <si>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</si>
  <si>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</si>
  <si>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</si>
  <si>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</si>
  <si>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</si>
  <si>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</si>
  <si>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</si>
  <si>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</si>
  <si>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</si>
  <si>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</si>
  <si>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</si>
  <si>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</si>
  <si>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</si>
  <si>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</si>
  <si>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</si>
  <si>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</si>
  <si>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</si>
  <si>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</si>
  <si>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</si>
  <si>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</si>
  <si>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</si>
  <si>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</si>
  <si>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</si>
  <si>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</si>
  <si>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</si>
  <si>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</si>
  <si>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</si>
  <si>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</si>
  <si>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</si>
  <si>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</si>
  <si>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</si>
  <si>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</si>
  <si>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</si>
  <si>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</si>
  <si>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</si>
  <si>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</si>
  <si>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</si>
  <si>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</si>
  <si>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</si>
  <si>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</si>
  <si>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</si>
  <si>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</si>
  <si>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</si>
  <si>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</si>
  <si>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</si>
  <si>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</si>
  <si>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</si>
  <si>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</si>
  <si>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</si>
  <si>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</si>
  <si>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</si>
  <si>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</si>
  <si>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</si>
  <si>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</si>
  <si>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</si>
  <si>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</si>
  <si>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</si>
  <si>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</si>
  <si>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</si>
  <si>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</si>
  <si>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</si>
  <si>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</si>
  <si>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</si>
  <si>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</si>
  <si>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</si>
  <si>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</si>
  <si>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</si>
  <si>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</si>
  <si>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</si>
  <si>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</si>
  <si>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</si>
  <si>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</si>
  <si>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</si>
  <si>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</si>
  <si>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</si>
  <si>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</si>
  <si>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</si>
  <si>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</si>
  <si>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</si>
  <si>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</si>
  <si>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</si>
  <si>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</si>
  <si>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</si>
  <si>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</si>
  <si>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</si>
  <si>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</si>
  <si>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</si>
  <si>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</si>
  <si>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</si>
  <si>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</si>
  <si>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</si>
  <si>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</si>
  <si>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</si>
  <si>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</si>
  <si>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</si>
  <si>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</si>
  <si>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</si>
  <si>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</si>
  <si>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</si>
  <si>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</si>
  <si>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</si>
  <si>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</si>
  <si>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</si>
  <si>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</si>
  <si>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</si>
  <si>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</si>
  <si>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</si>
  <si>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</si>
  <si>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</si>
  <si>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</si>
  <si>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</si>
  <si>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</si>
  <si>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</si>
  <si>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</si>
  <si>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</si>
  <si>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</si>
  <si>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</si>
  <si>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</si>
  <si>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</si>
  <si>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</si>
  <si>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</si>
  <si>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</si>
  <si>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</si>
  <si>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</si>
  <si>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</si>
  <si>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</si>
  <si>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</si>
  <si>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</si>
  <si>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</si>
  <si>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</si>
  <si>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</si>
  <si>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</si>
  <si>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</si>
  <si>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</si>
  <si>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</si>
  <si>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</si>
  <si>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</si>
  <si>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</si>
  <si>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</si>
  <si>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</si>
  <si>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</si>
  <si>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</si>
  <si>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</si>
  <si>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</si>
  <si>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</si>
  <si>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</si>
  <si>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</si>
  <si>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</si>
  <si>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</si>
  <si>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</si>
  <si>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</si>
  <si>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</si>
  <si>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</si>
  <si>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</si>
  <si>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</si>
  <si>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</si>
  <si>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</si>
  <si>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</si>
  <si>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</si>
  <si>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</si>
  <si>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</si>
  <si>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</si>
  <si>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</si>
  <si>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</si>
  <si>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</si>
  <si>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</si>
  <si>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</si>
  <si>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</si>
  <si>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</si>
  <si>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</si>
  <si>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</si>
  <si>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</si>
  <si>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</si>
  <si>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</si>
  <si>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</si>
  <si>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</si>
  <si>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</si>
  <si>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</si>
  <si>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</si>
  <si>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</si>
  <si>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</si>
  <si>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</si>
  <si>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</si>
  <si>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</si>
  <si>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</si>
  <si>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</si>
  <si>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</si>
  <si>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</si>
  <si>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</si>
  <si>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</si>
  <si>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</si>
  <si>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</si>
  <si>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</si>
  <si>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</si>
  <si>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</si>
  <si>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</si>
  <si>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</si>
  <si>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</si>
  <si>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</si>
  <si>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</si>
  <si>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</si>
  <si>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</si>
  <si>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</si>
  <si>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</si>
  <si>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</si>
  <si>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</si>
  <si>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</si>
  <si>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</si>
  <si>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</si>
  <si>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</si>
  <si>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</si>
  <si>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</si>
  <si>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</si>
  <si>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</si>
  <si>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</si>
  <si>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</si>
  <si>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</si>
  <si>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</si>
  <si>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</si>
  <si>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</si>
  <si>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</si>
  <si>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</si>
  <si>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</si>
  <si>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</si>
  <si>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</si>
  <si>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</si>
  <si>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</si>
  <si>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</si>
  <si>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</si>
  <si>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</si>
  <si>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</si>
  <si>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</si>
  <si>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</si>
  <si>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</si>
  <si>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</si>
  <si>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</si>
  <si>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</si>
  <si>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</si>
  <si>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</si>
  <si>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</si>
  <si>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</si>
  <si>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</si>
  <si>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</si>
  <si>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</si>
  <si>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</si>
  <si>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</si>
  <si>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</si>
  <si>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</si>
  <si>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</si>
  <si>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</si>
  <si>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</si>
  <si>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</si>
  <si>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</si>
  <si>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</si>
  <si>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</si>
  <si>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</si>
  <si>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</si>
  <si>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</si>
  <si>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</si>
  <si>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</si>
  <si>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</si>
  <si>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</si>
  <si>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</si>
  <si>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</si>
  <si>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</si>
  <si>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</si>
  <si>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</si>
  <si>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</si>
  <si>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</si>
  <si>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</si>
  <si>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</si>
  <si>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</si>
  <si>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</si>
  <si>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</si>
  <si>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</si>
  <si>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</si>
  <si>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</si>
  <si>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</si>
  <si>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</si>
  <si>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</si>
  <si>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</si>
  <si>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</si>
  <si>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</si>
  <si>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</si>
  <si>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</si>
  <si>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</si>
  <si>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</si>
  <si>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</si>
  <si>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</si>
  <si>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</si>
  <si>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</si>
  <si>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</si>
  <si>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</si>
  <si>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</si>
  <si>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</si>
  <si>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</si>
  <si>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</si>
  <si>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</si>
  <si>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</si>
  <si>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</si>
  <si>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</si>
  <si>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</si>
  <si>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</si>
  <si>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</si>
  <si>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</si>
  <si>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</si>
  <si>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</si>
  <si>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</si>
  <si>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</si>
  <si>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</si>
  <si>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</si>
  <si>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</si>
  <si>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</si>
  <si>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</si>
  <si>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</si>
  <si>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</si>
  <si>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</si>
  <si>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</si>
  <si>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</si>
  <si>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</si>
  <si>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</si>
  <si>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</si>
  <si>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</si>
  <si>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</si>
  <si>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</si>
  <si>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</si>
  <si>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</si>
  <si>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</si>
  <si>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</si>
  <si>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</si>
  <si>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</si>
  <si>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</si>
  <si>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</si>
  <si>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</si>
  <si>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</si>
  <si>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</si>
  <si>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</si>
  <si>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</si>
  <si>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</si>
  <si>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</si>
  <si>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</si>
  <si>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</si>
  <si>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</si>
  <si>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</si>
  <si>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</si>
  <si>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</si>
  <si>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</si>
  <si>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</si>
  <si>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</si>
  <si>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</si>
  <si>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</si>
  <si>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</si>
  <si>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</si>
  <si>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</si>
  <si>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</si>
  <si>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</si>
  <si>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</si>
  <si>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</si>
  <si>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</si>
  <si>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</si>
  <si>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</si>
  <si>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</si>
  <si>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</si>
  <si>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</si>
  <si>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</si>
  <si>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</si>
  <si>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</si>
  <si>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</si>
  <si>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</si>
  <si>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</si>
  <si>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</si>
  <si>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</si>
  <si>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</si>
  <si>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</si>
  <si>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</si>
  <si>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</si>
  <si>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</si>
  <si>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</si>
  <si>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</si>
  <si>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</si>
  <si>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</si>
  <si>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</si>
  <si>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</si>
  <si>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</si>
  <si>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</si>
  <si>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</si>
  <si>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</si>
  <si>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</si>
  <si>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</si>
  <si>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</si>
  <si>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</si>
  <si>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</si>
  <si>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</si>
  <si>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</si>
  <si>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</si>
  <si>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</si>
  <si>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</si>
  <si>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</si>
  <si>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</si>
  <si>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</si>
  <si>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</si>
  <si>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</si>
  <si>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</si>
  <si>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</si>
  <si>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</si>
  <si>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</si>
  <si>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</si>
  <si>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</si>
  <si>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</si>
  <si>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</si>
  <si>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</si>
  <si>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</si>
  <si>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</si>
  <si>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</si>
  <si>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</si>
  <si>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</si>
  <si>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</si>
  <si>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</si>
  <si>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</si>
  <si>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</si>
  <si>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</si>
  <si>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</si>
  <si>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</si>
  <si>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</si>
  <si>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</si>
  <si>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</si>
  <si>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</si>
  <si>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</si>
  <si>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</si>
  <si>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</si>
  <si>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</si>
  <si>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</si>
  <si>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</si>
  <si>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</si>
  <si>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</si>
  <si>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</si>
  <si>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</si>
  <si>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</si>
  <si>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</si>
  <si>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</si>
  <si>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</si>
  <si>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</si>
  <si>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</si>
  <si>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</si>
  <si>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</si>
  <si>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</si>
  <si>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</si>
  <si>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</si>
  <si>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</si>
  <si>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</si>
  <si>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</si>
  <si>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</si>
  <si>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</si>
  <si>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</si>
  <si>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</si>
  <si>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</si>
  <si>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</si>
  <si>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</si>
  <si>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</si>
  <si>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</si>
  <si>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</si>
  <si>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</si>
  <si>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</si>
  <si>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</si>
  <si>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</si>
  <si>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</si>
  <si>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</si>
  <si>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</si>
  <si>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</si>
  <si>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</si>
  <si>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</si>
  <si>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</si>
  <si>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</si>
  <si>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</si>
  <si>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</si>
  <si>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</si>
  <si>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</si>
  <si>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</si>
  <si>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</si>
  <si>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</si>
  <si>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</si>
  <si>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</si>
  <si>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</si>
  <si>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</si>
  <si>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</si>
  <si>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</si>
  <si>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</si>
  <si>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</si>
  <si>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</si>
  <si>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</si>
  <si>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</si>
  <si>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</si>
  <si>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</si>
  <si>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</si>
  <si>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</si>
  <si>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</si>
  <si>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</si>
  <si>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</si>
  <si>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</si>
  <si>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</si>
  <si>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</si>
  <si>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</si>
  <si>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</si>
  <si>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</si>
  <si>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</si>
  <si>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</si>
  <si>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</si>
  <si>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</si>
  <si>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</si>
  <si>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</si>
  <si>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</si>
  <si>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</si>
  <si>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</si>
  <si>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</si>
  <si>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</si>
  <si>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</si>
  <si>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</si>
  <si>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</si>
  <si>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</si>
  <si>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</si>
  <si>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</si>
  <si>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</si>
  <si>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</si>
  <si>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</si>
  <si>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</si>
  <si>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</si>
  <si>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</si>
  <si>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</si>
  <si>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</si>
  <si>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</si>
  <si>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</si>
  <si>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</si>
  <si>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</si>
  <si>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</si>
  <si>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</si>
  <si>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</si>
  <si>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</si>
  <si>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</si>
  <si>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Инвестиционная программа АО "Западная энергетическая компания"</t>
  </si>
  <si>
    <t>Субъект Российской Федерации: АО "Западная энергетическая компания"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</si>
  <si>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</si>
  <si>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</si>
  <si>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</si>
  <si>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</si>
  <si>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</si>
  <si>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</si>
  <si>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</si>
  <si>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</si>
  <si>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</si>
  <si>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>Год раскрытия (предоставления) информации: 2020</t>
  </si>
  <si>
    <t>Форма № 21 Финансовый план субъекта электроэнергетики АО "Западная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</si>
</sst>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149">
    <xf numFmtId="0" fontId="0" fillId="0" borderId="0" xfId="0"/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9" fillId="0" borderId="8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2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14" xfId="0" applyFont="1" applyFill="1" applyBorder="1" applyAlignment="1">
      <alignment horizontal="left" vertical="center" wrapText="1" indent="2"/>
    </xf>
    <xf numFmtId="0" fontId="9" fillId="0" borderId="15" xfId="0" applyFont="1" applyFill="1" applyBorder="1" applyAlignment="1">
      <alignment horizontal="left" vertical="center" wrapText="1" indent="2"/>
    </xf>
    <xf numFmtId="0" fontId="9" fillId="0" borderId="16" xfId="0" applyFont="1" applyFill="1" applyBorder="1" applyAlignment="1">
      <alignment horizontal="left" vertical="center" wrapText="1" indent="2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top"/>
    </xf>
    <xf numFmtId="0" fontId="5" fillId="0" borderId="21" xfId="0" applyFont="1" applyFill="1" applyBorder="1" applyAlignment="1">
      <alignment horizontal="center" vertical="top"/>
    </xf>
    <xf numFmtId="0" fontId="1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1"/>
    </xf>
    <xf numFmtId="0" fontId="9" fillId="0" borderId="15" xfId="0" applyFont="1" applyFill="1" applyBorder="1" applyAlignment="1">
      <alignment horizontal="left" vertical="center" wrapText="1" indent="1"/>
    </xf>
    <xf numFmtId="0" fontId="9" fillId="0" borderId="16" xfId="0" applyFont="1" applyFill="1" applyBorder="1" applyAlignment="1">
      <alignment horizontal="left" vertical="center" wrapText="1" inden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 indent="5"/>
    </xf>
    <xf numFmtId="0" fontId="9" fillId="0" borderId="15" xfId="0" applyFont="1" applyFill="1" applyBorder="1" applyAlignment="1">
      <alignment horizontal="left" vertical="center" wrapText="1" indent="5"/>
    </xf>
    <xf numFmtId="0" fontId="9" fillId="0" borderId="16" xfId="0" applyFont="1" applyFill="1" applyBorder="1" applyAlignment="1">
      <alignment horizontal="left" vertical="center" wrapText="1" indent="5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 indent="3"/>
    </xf>
    <xf numFmtId="0" fontId="9" fillId="0" borderId="15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9" fillId="0" borderId="14" xfId="0" applyFont="1" applyFill="1" applyBorder="1" applyAlignment="1">
      <alignment horizontal="left" vertical="center" wrapText="1" indent="4"/>
    </xf>
    <xf numFmtId="0" fontId="9" fillId="0" borderId="15" xfId="0" applyFont="1" applyFill="1" applyBorder="1" applyAlignment="1">
      <alignment horizontal="left" vertical="center" wrapText="1" indent="4"/>
    </xf>
    <xf numFmtId="0" fontId="9" fillId="0" borderId="16" xfId="0" applyFont="1" applyFill="1" applyBorder="1" applyAlignment="1">
      <alignment horizontal="left" vertical="center" wrapText="1" indent="4"/>
    </xf>
    <xf numFmtId="0" fontId="9" fillId="0" borderId="26" xfId="0" applyFont="1" applyFill="1" applyBorder="1" applyAlignment="1">
      <alignment horizontal="left" vertical="center" wrapText="1" indent="2"/>
    </xf>
    <xf numFmtId="0" fontId="9" fillId="0" borderId="27" xfId="0" applyFont="1" applyFill="1" applyBorder="1" applyAlignment="1">
      <alignment horizontal="left" vertical="center" wrapText="1" indent="2"/>
    </xf>
    <xf numFmtId="0" fontId="9" fillId="0" borderId="21" xfId="0" applyFont="1" applyFill="1" applyBorder="1" applyAlignment="1">
      <alignment horizontal="left" vertical="center" wrapText="1" indent="2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6" xfId="0" applyFont="1" applyFill="1" applyBorder="1" applyAlignment="1">
      <alignment horizontal="left" vertical="center" wrapText="1" indent="1"/>
    </xf>
    <xf numFmtId="0" fontId="9" fillId="0" borderId="18" xfId="0" applyFont="1" applyFill="1" applyBorder="1" applyAlignment="1">
      <alignment horizontal="left" vertical="center" wrapText="1" indent="1"/>
    </xf>
    <xf numFmtId="0" fontId="9" fillId="0" borderId="26" xfId="0" applyFont="1" applyFill="1" applyBorder="1" applyAlignment="1">
      <alignment horizontal="left" vertical="center" wrapText="1" indent="1"/>
    </xf>
    <xf numFmtId="0" fontId="9" fillId="0" borderId="27" xfId="0" applyFont="1" applyFill="1" applyBorder="1" applyAlignment="1">
      <alignment horizontal="left" vertical="center" wrapText="1" indent="1"/>
    </xf>
    <xf numFmtId="0" fontId="9" fillId="0" borderId="21" xfId="0" applyFont="1" applyFill="1" applyBorder="1" applyAlignment="1">
      <alignment horizontal="left" vertical="center" wrapText="1" indent="1"/>
    </xf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left" vertical="center" wrapText="1" indent="3"/>
    </xf>
    <xf numFmtId="0" fontId="9" fillId="0" borderId="27" xfId="0" applyFont="1" applyFill="1" applyBorder="1" applyAlignment="1">
      <alignment horizontal="left" vertical="center" wrapText="1" indent="3"/>
    </xf>
    <xf numFmtId="0" fontId="9" fillId="0" borderId="21" xfId="0" applyFont="1" applyFill="1" applyBorder="1" applyAlignment="1">
      <alignment horizontal="left" vertical="center" wrapText="1" indent="3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9" fillId="0" borderId="3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9" fillId="0" borderId="39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36" xfId="0" applyNumberFormat="1" applyFont="1" applyFill="1" applyBorder="1" applyAlignment="1">
      <alignment horizontal="center" vertical="center" wrapText="1"/>
    </xf>
    <xf numFmtId="2" fontId="4" fillId="0" borderId="37" xfId="0" applyNumberFormat="1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>
      <alignment horizontal="center" vertical="center" wrapText="1"/>
    </xf>
    <xf numFmtId="2" fontId="4" fillId="0" borderId="31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2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top"/>
    </xf>
    <xf numFmtId="0" fontId="5" fillId="0" borderId="27" xfId="0" applyFont="1" applyFill="1" applyBorder="1" applyAlignment="1">
      <alignment horizontal="center" vertical="top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5"/>
  <sheetViews>
    <sheetView tabSelected="1" view="pageBreakPreview" topLeftCell="G1" zoomScale="115" zoomScaleNormal="120" zoomScaleSheetLayoutView="115" workbookViewId="0">
      <selection activeCell="N386" sqref="N386"/>
    </sheetView>
  </sheetViews>
  <sheetFormatPr defaultColWidth="9.109375" defaultRowHeight="7.8" x14ac:dyDescent="0.15"/>
  <cols>
    <col min="1" max="1" width="5.109375" style="7" customWidth="1"/>
    <col min="2" max="2" width="5.33203125" style="7" customWidth="1"/>
    <col min="3" max="3" width="11.44140625" style="7" customWidth="1"/>
    <col min="4" max="4" width="7.33203125" style="7" customWidth="1"/>
    <col min="5" max="5" width="14" style="7" customWidth="1"/>
    <col min="6" max="6" width="6.44140625" style="7" customWidth="1"/>
    <col min="7" max="7" width="2.5546875" style="7" customWidth="1"/>
    <col min="8" max="8" width="6.109375" style="8" customWidth="1"/>
    <col min="9" max="9" width="6" style="8" customWidth="1"/>
    <col min="10" max="10" width="7" style="8" customWidth="1"/>
    <col min="11" max="11" width="9" style="8" customWidth="1"/>
    <col min="12" max="12" width="8.5546875" style="8" customWidth="1"/>
    <col min="13" max="13" width="8.109375" style="8" customWidth="1"/>
    <col min="14" max="17" width="9.5546875" style="8" customWidth="1"/>
    <col min="18" max="18" width="8.6640625" style="8" customWidth="1"/>
    <col min="19" max="19" width="7.33203125" style="8" customWidth="1"/>
    <col min="20" max="20" width="9.5546875" style="8" customWidth="1"/>
    <col min="21" max="21" width="9.33203125" style="8" customWidth="1"/>
    <col min="22" max="22" width="8.44140625" style="8" customWidth="1"/>
    <col min="23" max="23" width="9.33203125" style="8" customWidth="1"/>
    <col min="24" max="24" width="13.109375" style="7" customWidth="1"/>
    <col min="25" max="16384" width="9.109375" style="7"/>
  </cols>
  <sheetData>
    <row r="1" spans="1:23" s="5" customFormat="1" ht="11.25" customHeight="1" x14ac:dyDescent="0.2"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6" t="s">
        <v>0</v>
      </c>
    </row>
    <row r="2" spans="1:23" s="5" customFormat="1" ht="9.75" customHeight="1" x14ac:dyDescent="0.2"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6"/>
      <c r="W2" s="6" t="s">
        <v>49</v>
      </c>
    </row>
    <row r="3" spans="1:23" s="5" customFormat="1" ht="9.75" customHeight="1" x14ac:dyDescent="0.2"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6"/>
      <c r="W3" s="6" t="s">
        <v>50</v>
      </c>
    </row>
    <row r="4" spans="1:23" ht="6.75" customHeight="1" x14ac:dyDescent="0.15"/>
    <row r="5" spans="1:23" s="10" customFormat="1" ht="30" customHeight="1" x14ac:dyDescent="0.2">
      <c r="A5" s="44" t="s">
        <v>694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9"/>
      <c r="P5" s="9"/>
      <c r="Q5" s="9"/>
      <c r="R5" s="9"/>
      <c r="S5" s="9"/>
      <c r="T5" s="9"/>
      <c r="U5" s="9"/>
      <c r="V5" s="9"/>
      <c r="W5" s="42"/>
    </row>
    <row r="6" spans="1:23" s="5" customFormat="1" ht="10.5" customHeight="1" x14ac:dyDescent="0.2"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</row>
    <row r="7" spans="1:23" s="5" customFormat="1" ht="9.6" x14ac:dyDescent="0.2">
      <c r="A7" s="46" t="s">
        <v>682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11"/>
      <c r="P7" s="11"/>
      <c r="Q7" s="11"/>
      <c r="R7" s="11"/>
      <c r="S7" s="11"/>
      <c r="T7" s="11"/>
      <c r="U7" s="11"/>
      <c r="V7" s="11"/>
      <c r="W7" s="11"/>
    </row>
    <row r="8" spans="1:23" s="5" customFormat="1" ht="9" customHeight="1" x14ac:dyDescent="0.2">
      <c r="A8" s="47" t="s">
        <v>677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11"/>
      <c r="P8" s="11"/>
      <c r="Q8" s="11"/>
      <c r="R8" s="11"/>
      <c r="S8" s="11"/>
      <c r="T8" s="11"/>
      <c r="U8" s="11"/>
      <c r="V8" s="11"/>
      <c r="W8" s="11"/>
    </row>
    <row r="9" spans="1:23" s="5" customFormat="1" ht="14.25" customHeight="1" x14ac:dyDescent="0.2">
      <c r="A9" s="48" t="s">
        <v>683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1"/>
      <c r="P9" s="11"/>
      <c r="Q9" s="11"/>
      <c r="R9" s="11"/>
      <c r="S9" s="11"/>
      <c r="T9" s="11"/>
      <c r="U9" s="11"/>
      <c r="V9" s="11"/>
      <c r="W9" s="11"/>
    </row>
    <row r="10" spans="1:23" s="5" customFormat="1" ht="12.75" customHeight="1" x14ac:dyDescent="0.2">
      <c r="A10" s="45" t="s">
        <v>693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11"/>
      <c r="P10" s="11"/>
      <c r="Q10" s="11"/>
      <c r="R10" s="11"/>
      <c r="S10" s="11"/>
      <c r="T10" s="11"/>
      <c r="U10" s="11"/>
      <c r="V10" s="11"/>
      <c r="W10" s="11"/>
    </row>
    <row r="11" spans="1:23" s="5" customFormat="1" ht="17.25" customHeight="1" x14ac:dyDescent="0.2">
      <c r="A11" s="45" t="s">
        <v>692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1"/>
      <c r="P11" s="11"/>
      <c r="Q11" s="11"/>
      <c r="R11" s="11"/>
      <c r="S11" s="11"/>
      <c r="T11" s="11"/>
      <c r="U11" s="11"/>
      <c r="V11" s="11"/>
      <c r="W11" s="11"/>
    </row>
    <row r="12" spans="1:23" s="5" customFormat="1" ht="16.5" customHeight="1" x14ac:dyDescent="0.2">
      <c r="A12" s="47" t="s">
        <v>51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1"/>
      <c r="P12" s="41"/>
      <c r="Q12" s="11"/>
      <c r="R12" s="11"/>
      <c r="S12" s="11"/>
      <c r="T12" s="11"/>
      <c r="U12" s="11"/>
      <c r="V12" s="11"/>
      <c r="W12" s="11"/>
    </row>
    <row r="13" spans="1:23" s="12" customFormat="1" ht="14.25" customHeight="1" thickBot="1" x14ac:dyDescent="0.3">
      <c r="A13" s="58" t="s">
        <v>349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</row>
    <row r="14" spans="1:23" s="14" customFormat="1" ht="18" customHeight="1" x14ac:dyDescent="0.15">
      <c r="A14" s="142" t="s">
        <v>7</v>
      </c>
      <c r="B14" s="143"/>
      <c r="C14" s="136" t="s">
        <v>8</v>
      </c>
      <c r="D14" s="137"/>
      <c r="E14" s="137"/>
      <c r="F14" s="137"/>
      <c r="G14" s="138"/>
      <c r="H14" s="134" t="s">
        <v>1</v>
      </c>
      <c r="I14" s="13">
        <v>2018</v>
      </c>
      <c r="J14" s="65">
        <v>2019</v>
      </c>
      <c r="K14" s="67"/>
      <c r="L14" s="65">
        <v>2020</v>
      </c>
      <c r="M14" s="67"/>
      <c r="N14" s="65">
        <v>2021</v>
      </c>
      <c r="O14" s="66"/>
      <c r="P14" s="66">
        <v>2022</v>
      </c>
      <c r="Q14" s="67"/>
      <c r="R14" s="65">
        <v>2023</v>
      </c>
      <c r="S14" s="67"/>
      <c r="T14" s="65">
        <v>2024</v>
      </c>
      <c r="U14" s="67"/>
      <c r="V14" s="65" t="s">
        <v>9</v>
      </c>
      <c r="W14" s="146"/>
    </row>
    <row r="15" spans="1:23" s="14" customFormat="1" ht="55.5" customHeight="1" x14ac:dyDescent="0.15">
      <c r="A15" s="144"/>
      <c r="B15" s="145"/>
      <c r="C15" s="139"/>
      <c r="D15" s="140"/>
      <c r="E15" s="140"/>
      <c r="F15" s="140"/>
      <c r="G15" s="141"/>
      <c r="H15" s="135"/>
      <c r="I15" s="15" t="s">
        <v>2</v>
      </c>
      <c r="J15" s="15" t="s">
        <v>3</v>
      </c>
      <c r="K15" s="15" t="s">
        <v>10</v>
      </c>
      <c r="L15" s="15" t="s">
        <v>4</v>
      </c>
      <c r="M15" s="15" t="s">
        <v>10</v>
      </c>
      <c r="N15" s="15" t="s">
        <v>4</v>
      </c>
      <c r="O15" s="15" t="s">
        <v>10</v>
      </c>
      <c r="P15" s="15" t="s">
        <v>4</v>
      </c>
      <c r="Q15" s="15" t="s">
        <v>10</v>
      </c>
      <c r="R15" s="15" t="s">
        <v>4</v>
      </c>
      <c r="S15" s="15" t="s">
        <v>10</v>
      </c>
      <c r="T15" s="15" t="s">
        <v>4</v>
      </c>
      <c r="U15" s="15" t="s">
        <v>10</v>
      </c>
      <c r="V15" s="15" t="s">
        <v>4</v>
      </c>
      <c r="W15" s="16" t="s">
        <v>10</v>
      </c>
    </row>
    <row r="16" spans="1:23" s="19" customFormat="1" ht="8.4" thickBot="1" x14ac:dyDescent="0.3">
      <c r="A16" s="56">
        <v>1</v>
      </c>
      <c r="B16" s="57"/>
      <c r="C16" s="147">
        <v>2</v>
      </c>
      <c r="D16" s="148"/>
      <c r="E16" s="148"/>
      <c r="F16" s="148"/>
      <c r="G16" s="57"/>
      <c r="H16" s="17">
        <v>3</v>
      </c>
      <c r="I16" s="18">
        <v>5</v>
      </c>
      <c r="J16" s="18">
        <v>6</v>
      </c>
      <c r="K16" s="18">
        <v>7</v>
      </c>
      <c r="L16" s="18">
        <v>8</v>
      </c>
      <c r="M16" s="18">
        <v>9</v>
      </c>
      <c r="N16" s="18">
        <v>10</v>
      </c>
      <c r="O16" s="18">
        <f>N16+1</f>
        <v>11</v>
      </c>
      <c r="P16" s="18">
        <f t="shared" ref="P16:W16" si="0">O16+1</f>
        <v>12</v>
      </c>
      <c r="Q16" s="18">
        <f t="shared" si="0"/>
        <v>13</v>
      </c>
      <c r="R16" s="18">
        <f t="shared" si="0"/>
        <v>14</v>
      </c>
      <c r="S16" s="18">
        <f t="shared" si="0"/>
        <v>15</v>
      </c>
      <c r="T16" s="18">
        <f t="shared" si="0"/>
        <v>16</v>
      </c>
      <c r="U16" s="18">
        <f t="shared" si="0"/>
        <v>17</v>
      </c>
      <c r="V16" s="18">
        <f t="shared" si="0"/>
        <v>18</v>
      </c>
      <c r="W16" s="18">
        <f t="shared" si="0"/>
        <v>19</v>
      </c>
    </row>
    <row r="17" spans="1:23" s="20" customFormat="1" ht="10.5" customHeight="1" thickBot="1" x14ac:dyDescent="0.25">
      <c r="A17" s="93" t="s">
        <v>48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5"/>
    </row>
    <row r="18" spans="1:23" s="3" customFormat="1" ht="9.75" customHeight="1" x14ac:dyDescent="0.25">
      <c r="A18" s="52" t="s">
        <v>25</v>
      </c>
      <c r="B18" s="53"/>
      <c r="C18" s="59" t="s">
        <v>45</v>
      </c>
      <c r="D18" s="60"/>
      <c r="E18" s="60"/>
      <c r="F18" s="60"/>
      <c r="G18" s="61"/>
      <c r="H18" s="21" t="s">
        <v>5</v>
      </c>
      <c r="I18" s="22">
        <f>I24+I26+I27+I32</f>
        <v>642.63</v>
      </c>
      <c r="J18" s="22">
        <f t="shared" ref="J18:U18" si="1">J24+J26+J27+J32</f>
        <v>726.81999999999994</v>
      </c>
      <c r="K18" s="22">
        <f t="shared" si="1"/>
        <v>726.81999999999994</v>
      </c>
      <c r="L18" s="22">
        <f t="shared" si="1"/>
        <v>893.07999999999993</v>
      </c>
      <c r="M18" s="22">
        <f t="shared" si="1"/>
        <v>714.15</v>
      </c>
      <c r="N18" s="22">
        <f t="shared" si="1"/>
        <v>958.64</v>
      </c>
      <c r="O18" s="22">
        <f t="shared" si="1"/>
        <v>1097.6399999999999</v>
      </c>
      <c r="P18" s="22">
        <f t="shared" si="1"/>
        <v>800.28</v>
      </c>
      <c r="Q18" s="22">
        <f t="shared" si="1"/>
        <v>800.28</v>
      </c>
      <c r="R18" s="22">
        <f t="shared" si="1"/>
        <v>822.14</v>
      </c>
      <c r="S18" s="22">
        <f t="shared" si="1"/>
        <v>822.14</v>
      </c>
      <c r="T18" s="22">
        <f t="shared" si="1"/>
        <v>1144.57</v>
      </c>
      <c r="U18" s="22">
        <f t="shared" si="1"/>
        <v>1144.57</v>
      </c>
      <c r="V18" s="22">
        <f>L18+N18+P18+R18+T18</f>
        <v>4618.71</v>
      </c>
      <c r="W18" s="22">
        <f>M18+O18+Q18+S18+U18</f>
        <v>4578.78</v>
      </c>
    </row>
    <row r="19" spans="1:23" s="3" customFormat="1" ht="8.25" customHeight="1" x14ac:dyDescent="0.25">
      <c r="A19" s="54" t="s">
        <v>11</v>
      </c>
      <c r="B19" s="55"/>
      <c r="C19" s="62" t="s">
        <v>46</v>
      </c>
      <c r="D19" s="63"/>
      <c r="E19" s="63"/>
      <c r="F19" s="63"/>
      <c r="G19" s="64"/>
      <c r="H19" s="1" t="s">
        <v>5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>
        <f t="shared" ref="V19:V81" si="2">L19+N19+P19+R19+T19</f>
        <v>0</v>
      </c>
      <c r="W19" s="2">
        <f t="shared" ref="W19:W70" si="3">M19+O19+Q19+S19+U19</f>
        <v>0</v>
      </c>
    </row>
    <row r="20" spans="1:23" s="3" customFormat="1" ht="16.5" customHeight="1" x14ac:dyDescent="0.25">
      <c r="A20" s="54" t="s">
        <v>12</v>
      </c>
      <c r="B20" s="55"/>
      <c r="C20" s="62" t="s">
        <v>47</v>
      </c>
      <c r="D20" s="63"/>
      <c r="E20" s="63"/>
      <c r="F20" s="63"/>
      <c r="G20" s="64"/>
      <c r="H20" s="1" t="s">
        <v>5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>
        <f t="shared" si="2"/>
        <v>0</v>
      </c>
      <c r="W20" s="2">
        <f t="shared" si="3"/>
        <v>0</v>
      </c>
    </row>
    <row r="21" spans="1:23" s="3" customFormat="1" ht="16.5" customHeight="1" x14ac:dyDescent="0.25">
      <c r="A21" s="54" t="s">
        <v>13</v>
      </c>
      <c r="B21" s="55"/>
      <c r="C21" s="62" t="s">
        <v>52</v>
      </c>
      <c r="D21" s="63"/>
      <c r="E21" s="63"/>
      <c r="F21" s="63"/>
      <c r="G21" s="64"/>
      <c r="H21" s="1" t="s">
        <v>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>
        <f t="shared" si="2"/>
        <v>0</v>
      </c>
      <c r="W21" s="2">
        <f t="shared" si="3"/>
        <v>0</v>
      </c>
    </row>
    <row r="22" spans="1:23" s="3" customFormat="1" ht="16.5" customHeight="1" x14ac:dyDescent="0.25">
      <c r="A22" s="54" t="s">
        <v>14</v>
      </c>
      <c r="B22" s="55"/>
      <c r="C22" s="62" t="s">
        <v>53</v>
      </c>
      <c r="D22" s="63"/>
      <c r="E22" s="63"/>
      <c r="F22" s="63"/>
      <c r="G22" s="64"/>
      <c r="H22" s="1" t="s">
        <v>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>
        <f t="shared" si="2"/>
        <v>0</v>
      </c>
      <c r="W22" s="2">
        <f t="shared" si="3"/>
        <v>0</v>
      </c>
    </row>
    <row r="23" spans="1:23" s="3" customFormat="1" ht="8.1" customHeight="1" x14ac:dyDescent="0.25">
      <c r="A23" s="54" t="s">
        <v>15</v>
      </c>
      <c r="B23" s="55"/>
      <c r="C23" s="62" t="s">
        <v>54</v>
      </c>
      <c r="D23" s="63"/>
      <c r="E23" s="63"/>
      <c r="F23" s="63"/>
      <c r="G23" s="64"/>
      <c r="H23" s="1" t="s">
        <v>5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>
        <f t="shared" si="2"/>
        <v>0</v>
      </c>
      <c r="W23" s="2">
        <f t="shared" si="3"/>
        <v>0</v>
      </c>
    </row>
    <row r="24" spans="1:23" s="3" customFormat="1" ht="8.1" customHeight="1" x14ac:dyDescent="0.25">
      <c r="A24" s="54" t="s">
        <v>16</v>
      </c>
      <c r="B24" s="55"/>
      <c r="C24" s="62" t="s">
        <v>76</v>
      </c>
      <c r="D24" s="63"/>
      <c r="E24" s="63"/>
      <c r="F24" s="63"/>
      <c r="G24" s="64"/>
      <c r="H24" s="1" t="s">
        <v>5</v>
      </c>
      <c r="I24" s="2">
        <v>211.46</v>
      </c>
      <c r="J24" s="2">
        <v>260.3</v>
      </c>
      <c r="K24" s="2">
        <v>260.3</v>
      </c>
      <c r="L24" s="2">
        <v>345.05</v>
      </c>
      <c r="M24" s="2">
        <v>305.12</v>
      </c>
      <c r="N24" s="2">
        <v>385.59</v>
      </c>
      <c r="O24" s="2">
        <v>385.59</v>
      </c>
      <c r="P24" s="2">
        <v>366.34</v>
      </c>
      <c r="Q24" s="2">
        <v>366.34</v>
      </c>
      <c r="R24" s="2">
        <v>373.59</v>
      </c>
      <c r="S24" s="2">
        <v>373.59</v>
      </c>
      <c r="T24" s="2">
        <v>398.75</v>
      </c>
      <c r="U24" s="2">
        <v>398.75</v>
      </c>
      <c r="V24" s="2">
        <f t="shared" si="2"/>
        <v>1869.32</v>
      </c>
      <c r="W24" s="2">
        <f t="shared" si="3"/>
        <v>1829.3899999999999</v>
      </c>
    </row>
    <row r="25" spans="1:23" s="3" customFormat="1" ht="8.1" customHeight="1" x14ac:dyDescent="0.25">
      <c r="A25" s="54" t="s">
        <v>17</v>
      </c>
      <c r="B25" s="55"/>
      <c r="C25" s="62" t="s">
        <v>77</v>
      </c>
      <c r="D25" s="63"/>
      <c r="E25" s="63"/>
      <c r="F25" s="63"/>
      <c r="G25" s="64"/>
      <c r="H25" s="1" t="s">
        <v>5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>
        <f t="shared" si="2"/>
        <v>0</v>
      </c>
      <c r="W25" s="2">
        <f t="shared" si="3"/>
        <v>0</v>
      </c>
    </row>
    <row r="26" spans="1:23" s="3" customFormat="1" ht="8.1" customHeight="1" x14ac:dyDescent="0.25">
      <c r="A26" s="54" t="s">
        <v>18</v>
      </c>
      <c r="B26" s="55"/>
      <c r="C26" s="62" t="s">
        <v>78</v>
      </c>
      <c r="D26" s="63"/>
      <c r="E26" s="63"/>
      <c r="F26" s="63"/>
      <c r="G26" s="64"/>
      <c r="H26" s="1" t="s">
        <v>5</v>
      </c>
      <c r="I26" s="2">
        <v>85.26</v>
      </c>
      <c r="J26" s="2">
        <v>107</v>
      </c>
      <c r="K26" s="2">
        <v>107</v>
      </c>
      <c r="L26" s="2">
        <v>169</v>
      </c>
      <c r="M26" s="2">
        <v>30</v>
      </c>
      <c r="N26" s="2">
        <v>174.15</v>
      </c>
      <c r="O26" s="2">
        <v>313.14999999999998</v>
      </c>
      <c r="P26" s="2">
        <v>13.69</v>
      </c>
      <c r="Q26" s="2">
        <v>13.69</v>
      </c>
      <c r="R26" s="2">
        <v>5.41</v>
      </c>
      <c r="S26" s="2">
        <v>5.41</v>
      </c>
      <c r="T26" s="2">
        <v>278.56</v>
      </c>
      <c r="U26" s="2">
        <v>278.56</v>
      </c>
      <c r="V26" s="2">
        <f t="shared" si="2"/>
        <v>640.80999999999995</v>
      </c>
      <c r="W26" s="2">
        <f t="shared" si="3"/>
        <v>640.80999999999995</v>
      </c>
    </row>
    <row r="27" spans="1:23" s="3" customFormat="1" ht="8.1" customHeight="1" x14ac:dyDescent="0.25">
      <c r="A27" s="54" t="s">
        <v>19</v>
      </c>
      <c r="B27" s="55"/>
      <c r="C27" s="62" t="s">
        <v>79</v>
      </c>
      <c r="D27" s="63"/>
      <c r="E27" s="63"/>
      <c r="F27" s="63"/>
      <c r="G27" s="64"/>
      <c r="H27" s="1" t="s">
        <v>5</v>
      </c>
      <c r="I27" s="2">
        <v>339.05</v>
      </c>
      <c r="J27" s="2">
        <v>359.52</v>
      </c>
      <c r="K27" s="2">
        <v>359.52</v>
      </c>
      <c r="L27" s="2">
        <v>379.03</v>
      </c>
      <c r="M27" s="2">
        <v>379.03</v>
      </c>
      <c r="N27" s="2">
        <v>398.9</v>
      </c>
      <c r="O27" s="2">
        <v>398.9</v>
      </c>
      <c r="P27" s="2">
        <v>420.25</v>
      </c>
      <c r="Q27" s="2">
        <v>420.25</v>
      </c>
      <c r="R27" s="2">
        <v>443.14</v>
      </c>
      <c r="S27" s="2">
        <v>443.14</v>
      </c>
      <c r="T27" s="2">
        <v>467.26</v>
      </c>
      <c r="U27" s="2">
        <v>467.26</v>
      </c>
      <c r="V27" s="2">
        <f t="shared" si="2"/>
        <v>2108.58</v>
      </c>
      <c r="W27" s="2">
        <f t="shared" si="3"/>
        <v>2108.58</v>
      </c>
    </row>
    <row r="28" spans="1:23" s="3" customFormat="1" ht="8.1" customHeight="1" x14ac:dyDescent="0.25">
      <c r="A28" s="54" t="s">
        <v>20</v>
      </c>
      <c r="B28" s="55"/>
      <c r="C28" s="62" t="s">
        <v>80</v>
      </c>
      <c r="D28" s="63"/>
      <c r="E28" s="63"/>
      <c r="F28" s="63"/>
      <c r="G28" s="64"/>
      <c r="H28" s="1" t="s">
        <v>5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>
        <f t="shared" si="2"/>
        <v>0</v>
      </c>
      <c r="W28" s="2">
        <f t="shared" si="3"/>
        <v>0</v>
      </c>
    </row>
    <row r="29" spans="1:23" s="3" customFormat="1" ht="16.5" customHeight="1" x14ac:dyDescent="0.25">
      <c r="A29" s="54" t="s">
        <v>21</v>
      </c>
      <c r="B29" s="55"/>
      <c r="C29" s="62" t="s">
        <v>81</v>
      </c>
      <c r="D29" s="63"/>
      <c r="E29" s="63"/>
      <c r="F29" s="63"/>
      <c r="G29" s="64"/>
      <c r="H29" s="1" t="s">
        <v>5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>
        <f t="shared" si="2"/>
        <v>0</v>
      </c>
      <c r="W29" s="2">
        <f t="shared" si="3"/>
        <v>0</v>
      </c>
    </row>
    <row r="30" spans="1:23" s="3" customFormat="1" ht="8.1" customHeight="1" x14ac:dyDescent="0.25">
      <c r="A30" s="54" t="s">
        <v>22</v>
      </c>
      <c r="B30" s="55"/>
      <c r="C30" s="49" t="s">
        <v>82</v>
      </c>
      <c r="D30" s="50"/>
      <c r="E30" s="50"/>
      <c r="F30" s="50"/>
      <c r="G30" s="51"/>
      <c r="H30" s="1" t="s">
        <v>5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>
        <f t="shared" si="2"/>
        <v>0</v>
      </c>
      <c r="W30" s="2">
        <f t="shared" si="3"/>
        <v>0</v>
      </c>
    </row>
    <row r="31" spans="1:23" s="3" customFormat="1" ht="8.1" customHeight="1" x14ac:dyDescent="0.25">
      <c r="A31" s="54" t="s">
        <v>23</v>
      </c>
      <c r="B31" s="55"/>
      <c r="C31" s="49" t="s">
        <v>83</v>
      </c>
      <c r="D31" s="50"/>
      <c r="E31" s="50"/>
      <c r="F31" s="50"/>
      <c r="G31" s="51"/>
      <c r="H31" s="1" t="s">
        <v>5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>
        <f t="shared" si="2"/>
        <v>0</v>
      </c>
      <c r="W31" s="2">
        <f t="shared" si="3"/>
        <v>0</v>
      </c>
    </row>
    <row r="32" spans="1:23" s="3" customFormat="1" ht="8.1" customHeight="1" x14ac:dyDescent="0.25">
      <c r="A32" s="54" t="s">
        <v>24</v>
      </c>
      <c r="B32" s="55"/>
      <c r="C32" s="62" t="s">
        <v>84</v>
      </c>
      <c r="D32" s="63"/>
      <c r="E32" s="63"/>
      <c r="F32" s="63"/>
      <c r="G32" s="64"/>
      <c r="H32" s="1" t="s">
        <v>5</v>
      </c>
      <c r="I32" s="2">
        <v>6.86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>
        <f t="shared" si="2"/>
        <v>0</v>
      </c>
      <c r="W32" s="2">
        <f t="shared" si="3"/>
        <v>0</v>
      </c>
    </row>
    <row r="33" spans="1:23" s="3" customFormat="1" ht="16.5" customHeight="1" x14ac:dyDescent="0.25">
      <c r="A33" s="54" t="s">
        <v>26</v>
      </c>
      <c r="B33" s="55"/>
      <c r="C33" s="75" t="s">
        <v>85</v>
      </c>
      <c r="D33" s="76"/>
      <c r="E33" s="76"/>
      <c r="F33" s="76"/>
      <c r="G33" s="77"/>
      <c r="H33" s="1" t="s">
        <v>5</v>
      </c>
      <c r="I33" s="2">
        <v>572.33000000000004</v>
      </c>
      <c r="J33" s="2">
        <f t="shared" ref="J33:U33" si="4">J48+J57+J63+J64+J65+J68+J72</f>
        <v>618.27</v>
      </c>
      <c r="K33" s="2">
        <v>618.27</v>
      </c>
      <c r="L33" s="2">
        <f t="shared" si="4"/>
        <v>665.4899999999999</v>
      </c>
      <c r="M33" s="2">
        <f t="shared" si="4"/>
        <v>674.62</v>
      </c>
      <c r="N33" s="2">
        <f t="shared" si="4"/>
        <v>705.27</v>
      </c>
      <c r="O33" s="2">
        <f t="shared" si="4"/>
        <v>718.91</v>
      </c>
      <c r="P33" s="2">
        <f t="shared" si="4"/>
        <v>761.14999999999986</v>
      </c>
      <c r="Q33" s="2">
        <f t="shared" si="4"/>
        <v>776.65999999999985</v>
      </c>
      <c r="R33" s="2">
        <f t="shared" si="4"/>
        <v>796.13</v>
      </c>
      <c r="S33" s="2">
        <f t="shared" si="4"/>
        <v>812.89</v>
      </c>
      <c r="T33" s="2">
        <v>875.53</v>
      </c>
      <c r="U33" s="2">
        <f t="shared" si="4"/>
        <v>861.53999999999985</v>
      </c>
      <c r="V33" s="2">
        <f>L33+N33+P33+R33+T33</f>
        <v>3803.5699999999997</v>
      </c>
      <c r="W33" s="2">
        <f t="shared" si="3"/>
        <v>3844.6199999999994</v>
      </c>
    </row>
    <row r="34" spans="1:23" s="3" customFormat="1" ht="8.1" customHeight="1" x14ac:dyDescent="0.25">
      <c r="A34" s="54" t="s">
        <v>28</v>
      </c>
      <c r="B34" s="55"/>
      <c r="C34" s="62" t="s">
        <v>46</v>
      </c>
      <c r="D34" s="63"/>
      <c r="E34" s="63"/>
      <c r="F34" s="63"/>
      <c r="G34" s="64"/>
      <c r="H34" s="1" t="s">
        <v>5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>
        <f t="shared" si="2"/>
        <v>0</v>
      </c>
      <c r="W34" s="2">
        <f t="shared" si="3"/>
        <v>0</v>
      </c>
    </row>
    <row r="35" spans="1:23" s="3" customFormat="1" ht="16.5" customHeight="1" x14ac:dyDescent="0.25">
      <c r="A35" s="54" t="s">
        <v>27</v>
      </c>
      <c r="B35" s="55"/>
      <c r="C35" s="49" t="s">
        <v>47</v>
      </c>
      <c r="D35" s="50"/>
      <c r="E35" s="50"/>
      <c r="F35" s="50"/>
      <c r="G35" s="51"/>
      <c r="H35" s="1" t="s">
        <v>5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>
        <f t="shared" si="2"/>
        <v>0</v>
      </c>
      <c r="W35" s="2">
        <f t="shared" si="3"/>
        <v>0</v>
      </c>
    </row>
    <row r="36" spans="1:23" s="3" customFormat="1" ht="16.5" customHeight="1" x14ac:dyDescent="0.25">
      <c r="A36" s="54" t="s">
        <v>29</v>
      </c>
      <c r="B36" s="55"/>
      <c r="C36" s="49" t="s">
        <v>52</v>
      </c>
      <c r="D36" s="50"/>
      <c r="E36" s="50"/>
      <c r="F36" s="50"/>
      <c r="G36" s="51"/>
      <c r="H36" s="1" t="s">
        <v>5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>
        <f t="shared" si="2"/>
        <v>0</v>
      </c>
      <c r="W36" s="2">
        <f t="shared" si="3"/>
        <v>0</v>
      </c>
    </row>
    <row r="37" spans="1:23" s="3" customFormat="1" ht="16.5" customHeight="1" x14ac:dyDescent="0.25">
      <c r="A37" s="54" t="s">
        <v>30</v>
      </c>
      <c r="B37" s="55"/>
      <c r="C37" s="49" t="s">
        <v>53</v>
      </c>
      <c r="D37" s="50"/>
      <c r="E37" s="50"/>
      <c r="F37" s="50"/>
      <c r="G37" s="51"/>
      <c r="H37" s="1" t="s">
        <v>5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>
        <f t="shared" si="2"/>
        <v>0</v>
      </c>
      <c r="W37" s="2">
        <f t="shared" si="3"/>
        <v>0</v>
      </c>
    </row>
    <row r="38" spans="1:23" s="3" customFormat="1" ht="8.1" customHeight="1" x14ac:dyDescent="0.25">
      <c r="A38" s="54" t="s">
        <v>31</v>
      </c>
      <c r="B38" s="55"/>
      <c r="C38" s="62" t="s">
        <v>54</v>
      </c>
      <c r="D38" s="63"/>
      <c r="E38" s="63"/>
      <c r="F38" s="63"/>
      <c r="G38" s="64"/>
      <c r="H38" s="1" t="s">
        <v>5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>
        <f t="shared" si="2"/>
        <v>0</v>
      </c>
      <c r="W38" s="2">
        <f t="shared" si="3"/>
        <v>0</v>
      </c>
    </row>
    <row r="39" spans="1:23" s="3" customFormat="1" ht="8.1" customHeight="1" x14ac:dyDescent="0.25">
      <c r="A39" s="54" t="s">
        <v>32</v>
      </c>
      <c r="B39" s="55"/>
      <c r="C39" s="62" t="s">
        <v>76</v>
      </c>
      <c r="D39" s="63"/>
      <c r="E39" s="63"/>
      <c r="F39" s="63"/>
      <c r="G39" s="64"/>
      <c r="H39" s="1" t="s">
        <v>5</v>
      </c>
      <c r="I39" s="2">
        <v>236.88</v>
      </c>
      <c r="J39" s="2">
        <v>261.91000000000003</v>
      </c>
      <c r="K39" s="2">
        <v>261.91000000000003</v>
      </c>
      <c r="L39" s="2">
        <v>318.05</v>
      </c>
      <c r="M39" s="2">
        <v>327.18</v>
      </c>
      <c r="N39" s="2">
        <v>343.76</v>
      </c>
      <c r="O39" s="2">
        <v>357.4</v>
      </c>
      <c r="P39" s="2">
        <v>367.06</v>
      </c>
      <c r="Q39" s="2">
        <v>382.57</v>
      </c>
      <c r="R39" s="2">
        <v>388.93</v>
      </c>
      <c r="S39" s="2">
        <v>405.69</v>
      </c>
      <c r="T39" s="2">
        <v>412.85</v>
      </c>
      <c r="U39" s="2">
        <v>426.84</v>
      </c>
      <c r="V39" s="2">
        <f>L39+N39+P39+R39+T39</f>
        <v>1830.65</v>
      </c>
      <c r="W39" s="2">
        <f t="shared" si="3"/>
        <v>1899.6799999999998</v>
      </c>
    </row>
    <row r="40" spans="1:23" s="3" customFormat="1" ht="8.1" customHeight="1" x14ac:dyDescent="0.25">
      <c r="A40" s="54" t="s">
        <v>33</v>
      </c>
      <c r="B40" s="55"/>
      <c r="C40" s="62" t="s">
        <v>77</v>
      </c>
      <c r="D40" s="63"/>
      <c r="E40" s="63"/>
      <c r="F40" s="63"/>
      <c r="G40" s="64"/>
      <c r="H40" s="1" t="s">
        <v>5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>
        <f t="shared" si="2"/>
        <v>0</v>
      </c>
      <c r="W40" s="2">
        <f t="shared" si="3"/>
        <v>0</v>
      </c>
    </row>
    <row r="41" spans="1:23" s="3" customFormat="1" ht="8.1" customHeight="1" x14ac:dyDescent="0.25">
      <c r="A41" s="54" t="s">
        <v>34</v>
      </c>
      <c r="B41" s="55"/>
      <c r="C41" s="62" t="s">
        <v>78</v>
      </c>
      <c r="D41" s="63"/>
      <c r="E41" s="63"/>
      <c r="F41" s="63"/>
      <c r="G41" s="64"/>
      <c r="H41" s="1" t="s">
        <v>5</v>
      </c>
      <c r="I41" s="2">
        <v>0.67</v>
      </c>
      <c r="J41" s="2">
        <v>1.26</v>
      </c>
      <c r="K41" s="2">
        <v>1.26</v>
      </c>
      <c r="L41" s="2">
        <v>1.32</v>
      </c>
      <c r="M41" s="2">
        <v>1.32</v>
      </c>
      <c r="N41" s="2">
        <v>1.37</v>
      </c>
      <c r="O41" s="2">
        <v>1.37</v>
      </c>
      <c r="P41" s="2">
        <v>1.43</v>
      </c>
      <c r="Q41" s="2">
        <v>1.43</v>
      </c>
      <c r="R41" s="2">
        <v>1.49</v>
      </c>
      <c r="S41" s="2">
        <v>1.49</v>
      </c>
      <c r="T41" s="2">
        <v>1.56</v>
      </c>
      <c r="U41" s="2">
        <v>1.56</v>
      </c>
      <c r="V41" s="2">
        <f t="shared" si="2"/>
        <v>7.17</v>
      </c>
      <c r="W41" s="2">
        <f t="shared" si="3"/>
        <v>7.17</v>
      </c>
    </row>
    <row r="42" spans="1:23" s="3" customFormat="1" ht="8.1" customHeight="1" x14ac:dyDescent="0.25">
      <c r="A42" s="54" t="s">
        <v>35</v>
      </c>
      <c r="B42" s="55"/>
      <c r="C42" s="62" t="s">
        <v>79</v>
      </c>
      <c r="D42" s="63"/>
      <c r="E42" s="63"/>
      <c r="F42" s="63"/>
      <c r="G42" s="64"/>
      <c r="H42" s="1" t="s">
        <v>5</v>
      </c>
      <c r="I42" s="2">
        <v>334.46</v>
      </c>
      <c r="J42" s="2">
        <v>354.63</v>
      </c>
      <c r="K42" s="2">
        <v>354.63</v>
      </c>
      <c r="L42" s="2">
        <v>374.33</v>
      </c>
      <c r="M42" s="2">
        <v>374.33</v>
      </c>
      <c r="N42" s="2">
        <v>393.9</v>
      </c>
      <c r="O42" s="2">
        <v>393.9</v>
      </c>
      <c r="P42" s="2">
        <v>414.87</v>
      </c>
      <c r="Q42" s="2">
        <v>414.87</v>
      </c>
      <c r="R42" s="2">
        <v>437.38</v>
      </c>
      <c r="S42" s="2">
        <v>437.38</v>
      </c>
      <c r="T42" s="2">
        <v>461.12</v>
      </c>
      <c r="U42" s="2">
        <v>461.12</v>
      </c>
      <c r="V42" s="2">
        <f t="shared" si="2"/>
        <v>2081.6</v>
      </c>
      <c r="W42" s="2">
        <f t="shared" si="3"/>
        <v>2081.6</v>
      </c>
    </row>
    <row r="43" spans="1:23" s="3" customFormat="1" ht="8.1" customHeight="1" x14ac:dyDescent="0.25">
      <c r="A43" s="54" t="s">
        <v>36</v>
      </c>
      <c r="B43" s="55"/>
      <c r="C43" s="62" t="s">
        <v>80</v>
      </c>
      <c r="D43" s="63"/>
      <c r="E43" s="63"/>
      <c r="F43" s="63"/>
      <c r="G43" s="64"/>
      <c r="H43" s="1" t="s">
        <v>5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>
        <f t="shared" si="2"/>
        <v>0</v>
      </c>
      <c r="W43" s="2">
        <f t="shared" si="3"/>
        <v>0</v>
      </c>
    </row>
    <row r="44" spans="1:23" s="3" customFormat="1" ht="16.5" customHeight="1" x14ac:dyDescent="0.25">
      <c r="A44" s="54" t="s">
        <v>37</v>
      </c>
      <c r="B44" s="55"/>
      <c r="C44" s="62" t="s">
        <v>81</v>
      </c>
      <c r="D44" s="63"/>
      <c r="E44" s="63"/>
      <c r="F44" s="63"/>
      <c r="G44" s="64"/>
      <c r="H44" s="1" t="s">
        <v>5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>
        <f t="shared" si="2"/>
        <v>0</v>
      </c>
      <c r="W44" s="2">
        <f t="shared" si="3"/>
        <v>0</v>
      </c>
    </row>
    <row r="45" spans="1:23" s="3" customFormat="1" ht="8.1" customHeight="1" x14ac:dyDescent="0.25">
      <c r="A45" s="54" t="s">
        <v>38</v>
      </c>
      <c r="B45" s="55"/>
      <c r="C45" s="49" t="s">
        <v>82</v>
      </c>
      <c r="D45" s="50"/>
      <c r="E45" s="50"/>
      <c r="F45" s="50"/>
      <c r="G45" s="51"/>
      <c r="H45" s="1" t="s">
        <v>5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>
        <f t="shared" si="2"/>
        <v>0</v>
      </c>
      <c r="W45" s="2">
        <f t="shared" si="3"/>
        <v>0</v>
      </c>
    </row>
    <row r="46" spans="1:23" s="3" customFormat="1" ht="8.1" customHeight="1" x14ac:dyDescent="0.25">
      <c r="A46" s="54" t="s">
        <v>39</v>
      </c>
      <c r="B46" s="55"/>
      <c r="C46" s="49" t="s">
        <v>83</v>
      </c>
      <c r="D46" s="50"/>
      <c r="E46" s="50"/>
      <c r="F46" s="50"/>
      <c r="G46" s="51"/>
      <c r="H46" s="1" t="s">
        <v>5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>
        <f t="shared" si="2"/>
        <v>0</v>
      </c>
      <c r="W46" s="2">
        <f t="shared" si="3"/>
        <v>0</v>
      </c>
    </row>
    <row r="47" spans="1:23" s="3" customFormat="1" ht="8.1" customHeight="1" x14ac:dyDescent="0.25">
      <c r="A47" s="54" t="s">
        <v>40</v>
      </c>
      <c r="B47" s="55"/>
      <c r="C47" s="62" t="s">
        <v>84</v>
      </c>
      <c r="D47" s="63"/>
      <c r="E47" s="63"/>
      <c r="F47" s="63"/>
      <c r="G47" s="64"/>
      <c r="H47" s="1" t="s">
        <v>5</v>
      </c>
      <c r="I47" s="2">
        <v>0.32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>
        <f t="shared" si="2"/>
        <v>0</v>
      </c>
      <c r="W47" s="2">
        <f t="shared" si="3"/>
        <v>0</v>
      </c>
    </row>
    <row r="48" spans="1:23" s="3" customFormat="1" ht="8.1" customHeight="1" x14ac:dyDescent="0.25">
      <c r="A48" s="54" t="s">
        <v>41</v>
      </c>
      <c r="B48" s="55"/>
      <c r="C48" s="62" t="s">
        <v>86</v>
      </c>
      <c r="D48" s="63"/>
      <c r="E48" s="63"/>
      <c r="F48" s="63"/>
      <c r="G48" s="64"/>
      <c r="H48" s="1" t="s">
        <v>5</v>
      </c>
      <c r="I48" s="2">
        <f>I50+I55</f>
        <v>348.84</v>
      </c>
      <c r="J48" s="2">
        <f t="shared" ref="J48:U48" si="5">J50+J55</f>
        <v>373.21</v>
      </c>
      <c r="K48" s="2">
        <v>373.21</v>
      </c>
      <c r="L48" s="2">
        <f t="shared" si="5"/>
        <v>427.05999999999995</v>
      </c>
      <c r="M48" s="2">
        <f t="shared" si="5"/>
        <v>414.58</v>
      </c>
      <c r="N48" s="2">
        <f t="shared" si="5"/>
        <v>450.19</v>
      </c>
      <c r="O48" s="2">
        <f t="shared" si="5"/>
        <v>450.19</v>
      </c>
      <c r="P48" s="2">
        <f t="shared" si="5"/>
        <v>474.94999999999993</v>
      </c>
      <c r="Q48" s="2">
        <f t="shared" si="5"/>
        <v>474.94999999999993</v>
      </c>
      <c r="R48" s="2">
        <f t="shared" si="5"/>
        <v>501.53000000000003</v>
      </c>
      <c r="S48" s="2">
        <f t="shared" si="5"/>
        <v>501.53000000000003</v>
      </c>
      <c r="T48" s="2">
        <f t="shared" si="5"/>
        <v>529.57999999999993</v>
      </c>
      <c r="U48" s="2">
        <f t="shared" si="5"/>
        <v>529.57999999999993</v>
      </c>
      <c r="V48" s="2">
        <f t="shared" si="2"/>
        <v>2383.3099999999995</v>
      </c>
      <c r="W48" s="2">
        <f t="shared" si="3"/>
        <v>2370.83</v>
      </c>
    </row>
    <row r="49" spans="1:23" s="3" customFormat="1" ht="8.1" customHeight="1" x14ac:dyDescent="0.25">
      <c r="A49" s="54" t="s">
        <v>27</v>
      </c>
      <c r="B49" s="55"/>
      <c r="C49" s="49" t="s">
        <v>87</v>
      </c>
      <c r="D49" s="50"/>
      <c r="E49" s="50"/>
      <c r="F49" s="50"/>
      <c r="G49" s="51"/>
      <c r="H49" s="1" t="s">
        <v>5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>
        <f t="shared" si="2"/>
        <v>0</v>
      </c>
      <c r="W49" s="2">
        <f t="shared" si="3"/>
        <v>0</v>
      </c>
    </row>
    <row r="50" spans="1:23" s="3" customFormat="1" ht="8.1" customHeight="1" x14ac:dyDescent="0.25">
      <c r="A50" s="54" t="s">
        <v>29</v>
      </c>
      <c r="B50" s="55"/>
      <c r="C50" s="49" t="s">
        <v>88</v>
      </c>
      <c r="D50" s="50"/>
      <c r="E50" s="50"/>
      <c r="F50" s="50"/>
      <c r="G50" s="51"/>
      <c r="H50" s="1" t="s">
        <v>5</v>
      </c>
      <c r="I50" s="2">
        <f>I51</f>
        <v>348.33</v>
      </c>
      <c r="J50" s="2">
        <f t="shared" ref="J50:U50" si="6">J51</f>
        <v>368.18</v>
      </c>
      <c r="K50" s="2">
        <v>368.18</v>
      </c>
      <c r="L50" s="2">
        <f t="shared" si="6"/>
        <v>421.53</v>
      </c>
      <c r="M50" s="2">
        <f t="shared" si="6"/>
        <v>408.78999999999996</v>
      </c>
      <c r="N50" s="2">
        <f t="shared" si="6"/>
        <v>444.16</v>
      </c>
      <c r="O50" s="2">
        <f t="shared" si="6"/>
        <v>444.16</v>
      </c>
      <c r="P50" s="2">
        <f t="shared" si="6"/>
        <v>468.41999999999996</v>
      </c>
      <c r="Q50" s="2">
        <f t="shared" si="6"/>
        <v>468.41999999999996</v>
      </c>
      <c r="R50" s="2">
        <f t="shared" si="6"/>
        <v>494.49</v>
      </c>
      <c r="S50" s="2">
        <f t="shared" si="6"/>
        <v>494.49</v>
      </c>
      <c r="T50" s="2">
        <f t="shared" si="6"/>
        <v>522.04</v>
      </c>
      <c r="U50" s="2">
        <f t="shared" si="6"/>
        <v>522.04</v>
      </c>
      <c r="V50" s="2">
        <f t="shared" si="2"/>
        <v>2350.6400000000003</v>
      </c>
      <c r="W50" s="2">
        <f t="shared" si="3"/>
        <v>2337.8999999999996</v>
      </c>
    </row>
    <row r="51" spans="1:23" s="3" customFormat="1" ht="8.1" customHeight="1" x14ac:dyDescent="0.25">
      <c r="A51" s="54" t="s">
        <v>42</v>
      </c>
      <c r="B51" s="55"/>
      <c r="C51" s="78" t="s">
        <v>89</v>
      </c>
      <c r="D51" s="79"/>
      <c r="E51" s="79"/>
      <c r="F51" s="79"/>
      <c r="G51" s="80"/>
      <c r="H51" s="1" t="s">
        <v>5</v>
      </c>
      <c r="I51" s="2">
        <f>I53+I52</f>
        <v>348.33</v>
      </c>
      <c r="J51" s="2">
        <f t="shared" ref="J51:U51" si="7">J53+J52</f>
        <v>368.18</v>
      </c>
      <c r="K51" s="2">
        <v>368.18</v>
      </c>
      <c r="L51" s="2">
        <f t="shared" si="7"/>
        <v>421.53</v>
      </c>
      <c r="M51" s="2">
        <f t="shared" si="7"/>
        <v>408.78999999999996</v>
      </c>
      <c r="N51" s="2">
        <f t="shared" si="7"/>
        <v>444.16</v>
      </c>
      <c r="O51" s="2">
        <f t="shared" si="7"/>
        <v>444.16</v>
      </c>
      <c r="P51" s="2">
        <f t="shared" si="7"/>
        <v>468.41999999999996</v>
      </c>
      <c r="Q51" s="2">
        <f t="shared" si="7"/>
        <v>468.41999999999996</v>
      </c>
      <c r="R51" s="2">
        <f t="shared" si="7"/>
        <v>494.49</v>
      </c>
      <c r="S51" s="2">
        <f t="shared" si="7"/>
        <v>494.49</v>
      </c>
      <c r="T51" s="2">
        <f t="shared" si="7"/>
        <v>522.04</v>
      </c>
      <c r="U51" s="2">
        <f t="shared" si="7"/>
        <v>522.04</v>
      </c>
      <c r="V51" s="2">
        <f t="shared" si="2"/>
        <v>2350.6400000000003</v>
      </c>
      <c r="W51" s="2">
        <f t="shared" si="3"/>
        <v>2337.8999999999996</v>
      </c>
    </row>
    <row r="52" spans="1:23" s="3" customFormat="1" ht="16.5" customHeight="1" x14ac:dyDescent="0.25">
      <c r="A52" s="54" t="s">
        <v>44</v>
      </c>
      <c r="B52" s="55"/>
      <c r="C52" s="81" t="s">
        <v>90</v>
      </c>
      <c r="D52" s="82"/>
      <c r="E52" s="82"/>
      <c r="F52" s="82"/>
      <c r="G52" s="83"/>
      <c r="H52" s="1" t="s">
        <v>5</v>
      </c>
      <c r="I52" s="2">
        <v>17.12</v>
      </c>
      <c r="J52" s="2">
        <v>16.86</v>
      </c>
      <c r="K52" s="2">
        <v>16.86</v>
      </c>
      <c r="L52" s="2">
        <v>51.15</v>
      </c>
      <c r="M52" s="2">
        <v>38.409999999999997</v>
      </c>
      <c r="N52" s="2">
        <v>54.37</v>
      </c>
      <c r="O52" s="2">
        <v>54.37</v>
      </c>
      <c r="P52" s="2">
        <v>57.84</v>
      </c>
      <c r="Q52" s="2">
        <v>57.84</v>
      </c>
      <c r="R52" s="2">
        <v>61.59</v>
      </c>
      <c r="S52" s="2">
        <v>61.59</v>
      </c>
      <c r="T52" s="2">
        <v>65.599999999999994</v>
      </c>
      <c r="U52" s="2">
        <v>65.599999999999994</v>
      </c>
      <c r="V52" s="2">
        <f t="shared" si="2"/>
        <v>290.55</v>
      </c>
      <c r="W52" s="2">
        <f t="shared" si="3"/>
        <v>277.81</v>
      </c>
    </row>
    <row r="53" spans="1:23" s="3" customFormat="1" ht="8.1" customHeight="1" x14ac:dyDescent="0.25">
      <c r="A53" s="54" t="s">
        <v>55</v>
      </c>
      <c r="B53" s="55"/>
      <c r="C53" s="81" t="s">
        <v>91</v>
      </c>
      <c r="D53" s="82"/>
      <c r="E53" s="82"/>
      <c r="F53" s="82"/>
      <c r="G53" s="83"/>
      <c r="H53" s="1" t="s">
        <v>5</v>
      </c>
      <c r="I53" s="2">
        <v>331.21</v>
      </c>
      <c r="J53" s="2">
        <v>351.32</v>
      </c>
      <c r="K53" s="2">
        <v>351.32</v>
      </c>
      <c r="L53" s="2">
        <v>370.38</v>
      </c>
      <c r="M53" s="2">
        <v>370.38</v>
      </c>
      <c r="N53" s="2">
        <v>389.79</v>
      </c>
      <c r="O53" s="2">
        <v>389.79</v>
      </c>
      <c r="P53" s="2">
        <v>410.58</v>
      </c>
      <c r="Q53" s="2">
        <v>410.58</v>
      </c>
      <c r="R53" s="2">
        <v>432.9</v>
      </c>
      <c r="S53" s="2">
        <v>432.9</v>
      </c>
      <c r="T53" s="2">
        <v>456.44</v>
      </c>
      <c r="U53" s="2">
        <v>456.44</v>
      </c>
      <c r="V53" s="2">
        <f t="shared" si="2"/>
        <v>2060.09</v>
      </c>
      <c r="W53" s="2">
        <f t="shared" si="3"/>
        <v>2060.09</v>
      </c>
    </row>
    <row r="54" spans="1:23" s="3" customFormat="1" ht="8.1" customHeight="1" x14ac:dyDescent="0.25">
      <c r="A54" s="54" t="s">
        <v>43</v>
      </c>
      <c r="B54" s="55"/>
      <c r="C54" s="78" t="s">
        <v>92</v>
      </c>
      <c r="D54" s="79"/>
      <c r="E54" s="79"/>
      <c r="F54" s="79"/>
      <c r="G54" s="80"/>
      <c r="H54" s="1" t="s">
        <v>5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>
        <f t="shared" si="2"/>
        <v>0</v>
      </c>
      <c r="W54" s="2">
        <f t="shared" si="3"/>
        <v>0</v>
      </c>
    </row>
    <row r="55" spans="1:23" s="3" customFormat="1" ht="8.1" customHeight="1" x14ac:dyDescent="0.25">
      <c r="A55" s="54" t="s">
        <v>30</v>
      </c>
      <c r="B55" s="55"/>
      <c r="C55" s="49" t="s">
        <v>93</v>
      </c>
      <c r="D55" s="50"/>
      <c r="E55" s="50"/>
      <c r="F55" s="50"/>
      <c r="G55" s="51"/>
      <c r="H55" s="1" t="s">
        <v>5</v>
      </c>
      <c r="I55" s="2">
        <v>0.51</v>
      </c>
      <c r="J55" s="2">
        <v>5.03</v>
      </c>
      <c r="K55" s="2">
        <v>5.03</v>
      </c>
      <c r="L55" s="2">
        <v>5.53</v>
      </c>
      <c r="M55" s="2">
        <v>5.79</v>
      </c>
      <c r="N55" s="2">
        <v>6.03</v>
      </c>
      <c r="O55" s="2">
        <v>6.03</v>
      </c>
      <c r="P55" s="2">
        <v>6.53</v>
      </c>
      <c r="Q55" s="2">
        <v>6.53</v>
      </c>
      <c r="R55" s="2">
        <v>7.04</v>
      </c>
      <c r="S55" s="2">
        <v>7.04</v>
      </c>
      <c r="T55" s="2">
        <v>7.54</v>
      </c>
      <c r="U55" s="2">
        <v>7.54</v>
      </c>
      <c r="V55" s="2">
        <f t="shared" si="2"/>
        <v>32.67</v>
      </c>
      <c r="W55" s="2">
        <f t="shared" si="3"/>
        <v>32.93</v>
      </c>
    </row>
    <row r="56" spans="1:23" s="3" customFormat="1" ht="8.1" customHeight="1" x14ac:dyDescent="0.25">
      <c r="A56" s="54" t="s">
        <v>56</v>
      </c>
      <c r="B56" s="55"/>
      <c r="C56" s="49" t="s">
        <v>94</v>
      </c>
      <c r="D56" s="50"/>
      <c r="E56" s="50"/>
      <c r="F56" s="50"/>
      <c r="G56" s="51"/>
      <c r="H56" s="1" t="s">
        <v>5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>
        <f t="shared" si="2"/>
        <v>0</v>
      </c>
      <c r="W56" s="2">
        <f t="shared" si="3"/>
        <v>0</v>
      </c>
    </row>
    <row r="57" spans="1:23" s="3" customFormat="1" ht="8.1" customHeight="1" x14ac:dyDescent="0.25">
      <c r="A57" s="54" t="s">
        <v>57</v>
      </c>
      <c r="B57" s="55"/>
      <c r="C57" s="62" t="s">
        <v>95</v>
      </c>
      <c r="D57" s="63"/>
      <c r="E57" s="63"/>
      <c r="F57" s="63"/>
      <c r="G57" s="64"/>
      <c r="H57" s="1" t="s">
        <v>5</v>
      </c>
      <c r="I57" s="2">
        <v>55.76</v>
      </c>
      <c r="J57" s="2">
        <v>50</v>
      </c>
      <c r="K57" s="2">
        <v>50</v>
      </c>
      <c r="L57" s="2">
        <v>30</v>
      </c>
      <c r="M57" s="2">
        <v>35.61</v>
      </c>
      <c r="N57" s="2">
        <v>35</v>
      </c>
      <c r="O57" s="2">
        <v>35</v>
      </c>
      <c r="P57" s="2">
        <v>40</v>
      </c>
      <c r="Q57" s="2">
        <v>40</v>
      </c>
      <c r="R57" s="2">
        <v>45</v>
      </c>
      <c r="S57" s="2">
        <v>45</v>
      </c>
      <c r="T57" s="2">
        <v>50</v>
      </c>
      <c r="U57" s="2">
        <v>50</v>
      </c>
      <c r="V57" s="2">
        <f t="shared" si="2"/>
        <v>200</v>
      </c>
      <c r="W57" s="2">
        <f t="shared" si="3"/>
        <v>205.61</v>
      </c>
    </row>
    <row r="58" spans="1:23" s="3" customFormat="1" ht="16.5" customHeight="1" x14ac:dyDescent="0.25">
      <c r="A58" s="54" t="s">
        <v>58</v>
      </c>
      <c r="B58" s="55"/>
      <c r="C58" s="49" t="s">
        <v>96</v>
      </c>
      <c r="D58" s="50"/>
      <c r="E58" s="50"/>
      <c r="F58" s="50"/>
      <c r="G58" s="51"/>
      <c r="H58" s="1" t="s">
        <v>5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>
        <f t="shared" si="2"/>
        <v>0</v>
      </c>
      <c r="W58" s="2">
        <f t="shared" si="3"/>
        <v>0</v>
      </c>
    </row>
    <row r="59" spans="1:23" s="3" customFormat="1" ht="16.5" customHeight="1" x14ac:dyDescent="0.25">
      <c r="A59" s="54" t="s">
        <v>59</v>
      </c>
      <c r="B59" s="55"/>
      <c r="C59" s="49" t="s">
        <v>97</v>
      </c>
      <c r="D59" s="50"/>
      <c r="E59" s="50"/>
      <c r="F59" s="50"/>
      <c r="G59" s="51"/>
      <c r="H59" s="1" t="s">
        <v>5</v>
      </c>
      <c r="I59" s="2">
        <v>55.76</v>
      </c>
      <c r="J59" s="2">
        <v>50</v>
      </c>
      <c r="K59" s="2">
        <v>50</v>
      </c>
      <c r="L59" s="2">
        <v>30</v>
      </c>
      <c r="M59" s="2">
        <v>35.61</v>
      </c>
      <c r="N59" s="2">
        <v>35</v>
      </c>
      <c r="O59" s="2">
        <v>35</v>
      </c>
      <c r="P59" s="2">
        <v>40</v>
      </c>
      <c r="Q59" s="2">
        <v>40</v>
      </c>
      <c r="R59" s="2">
        <v>45</v>
      </c>
      <c r="S59" s="2">
        <v>45</v>
      </c>
      <c r="T59" s="2">
        <v>50</v>
      </c>
      <c r="U59" s="2">
        <v>50</v>
      </c>
      <c r="V59" s="2">
        <f t="shared" si="2"/>
        <v>200</v>
      </c>
      <c r="W59" s="2">
        <f t="shared" si="3"/>
        <v>205.61</v>
      </c>
    </row>
    <row r="60" spans="1:23" s="3" customFormat="1" ht="8.1" customHeight="1" x14ac:dyDescent="0.25">
      <c r="A60" s="54" t="s">
        <v>60</v>
      </c>
      <c r="B60" s="55"/>
      <c r="C60" s="49" t="s">
        <v>98</v>
      </c>
      <c r="D60" s="50"/>
      <c r="E60" s="50"/>
      <c r="F60" s="50"/>
      <c r="G60" s="51"/>
      <c r="H60" s="1" t="s">
        <v>5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>
        <f t="shared" si="2"/>
        <v>0</v>
      </c>
      <c r="W60" s="2">
        <f t="shared" si="3"/>
        <v>0</v>
      </c>
    </row>
    <row r="61" spans="1:23" s="3" customFormat="1" ht="8.1" customHeight="1" x14ac:dyDescent="0.25">
      <c r="A61" s="54" t="s">
        <v>61</v>
      </c>
      <c r="B61" s="55"/>
      <c r="C61" s="49" t="s">
        <v>99</v>
      </c>
      <c r="D61" s="50"/>
      <c r="E61" s="50"/>
      <c r="F61" s="50"/>
      <c r="G61" s="51"/>
      <c r="H61" s="1" t="s">
        <v>5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>
        <f t="shared" si="2"/>
        <v>0</v>
      </c>
      <c r="W61" s="2">
        <f t="shared" si="3"/>
        <v>0</v>
      </c>
    </row>
    <row r="62" spans="1:23" s="3" customFormat="1" ht="8.1" customHeight="1" x14ac:dyDescent="0.25">
      <c r="A62" s="54" t="s">
        <v>62</v>
      </c>
      <c r="B62" s="55"/>
      <c r="C62" s="49" t="s">
        <v>100</v>
      </c>
      <c r="D62" s="50"/>
      <c r="E62" s="50"/>
      <c r="F62" s="50"/>
      <c r="G62" s="51"/>
      <c r="H62" s="1" t="s">
        <v>5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>
        <f t="shared" si="2"/>
        <v>0</v>
      </c>
      <c r="W62" s="2">
        <f t="shared" si="3"/>
        <v>0</v>
      </c>
    </row>
    <row r="63" spans="1:23" s="3" customFormat="1" ht="8.1" customHeight="1" x14ac:dyDescent="0.25">
      <c r="A63" s="54" t="s">
        <v>63</v>
      </c>
      <c r="B63" s="55"/>
      <c r="C63" s="62" t="s">
        <v>101</v>
      </c>
      <c r="D63" s="63"/>
      <c r="E63" s="63"/>
      <c r="F63" s="63"/>
      <c r="G63" s="64"/>
      <c r="H63" s="1" t="s">
        <v>5</v>
      </c>
      <c r="I63" s="2">
        <v>25.11</v>
      </c>
      <c r="J63" s="2">
        <v>35.869999999999997</v>
      </c>
      <c r="K63" s="2">
        <v>35.869999999999997</v>
      </c>
      <c r="L63" s="2">
        <v>42.19</v>
      </c>
      <c r="M63" s="2">
        <v>38.159999999999997</v>
      </c>
      <c r="N63" s="2">
        <v>48.77</v>
      </c>
      <c r="O63" s="2">
        <v>48.77</v>
      </c>
      <c r="P63" s="2">
        <v>52.8</v>
      </c>
      <c r="Q63" s="2">
        <v>52.8</v>
      </c>
      <c r="R63" s="2">
        <v>56.61</v>
      </c>
      <c r="S63" s="2">
        <v>56.61</v>
      </c>
      <c r="T63" s="2">
        <v>59.89</v>
      </c>
      <c r="U63" s="2">
        <v>59.89</v>
      </c>
      <c r="V63" s="2">
        <f t="shared" si="2"/>
        <v>260.26</v>
      </c>
      <c r="W63" s="2">
        <f t="shared" si="3"/>
        <v>256.23</v>
      </c>
    </row>
    <row r="64" spans="1:23" s="3" customFormat="1" ht="8.1" customHeight="1" x14ac:dyDescent="0.25">
      <c r="A64" s="54" t="s">
        <v>64</v>
      </c>
      <c r="B64" s="55"/>
      <c r="C64" s="62" t="s">
        <v>102</v>
      </c>
      <c r="D64" s="63"/>
      <c r="E64" s="63"/>
      <c r="F64" s="63"/>
      <c r="G64" s="64"/>
      <c r="H64" s="1" t="s">
        <v>5</v>
      </c>
      <c r="I64" s="2">
        <v>94.27</v>
      </c>
      <c r="J64" s="2">
        <v>114.76</v>
      </c>
      <c r="K64" s="2">
        <v>114.76</v>
      </c>
      <c r="L64" s="2">
        <v>120.84</v>
      </c>
      <c r="M64" s="2">
        <v>132.07</v>
      </c>
      <c r="N64" s="2">
        <v>124.85</v>
      </c>
      <c r="O64" s="2">
        <v>133.38</v>
      </c>
      <c r="P64" s="2">
        <v>146.01</v>
      </c>
      <c r="Q64" s="2">
        <v>154</v>
      </c>
      <c r="R64" s="2">
        <v>146.19999999999999</v>
      </c>
      <c r="S64" s="2">
        <v>154</v>
      </c>
      <c r="T64" s="2">
        <v>159.22999999999999</v>
      </c>
      <c r="U64" s="2">
        <v>167</v>
      </c>
      <c r="V64" s="2">
        <f t="shared" si="2"/>
        <v>697.13</v>
      </c>
      <c r="W64" s="2">
        <f t="shared" si="3"/>
        <v>740.45</v>
      </c>
    </row>
    <row r="65" spans="1:23" s="3" customFormat="1" ht="8.1" customHeight="1" x14ac:dyDescent="0.25">
      <c r="A65" s="54" t="s">
        <v>65</v>
      </c>
      <c r="B65" s="55"/>
      <c r="C65" s="62" t="s">
        <v>103</v>
      </c>
      <c r="D65" s="63"/>
      <c r="E65" s="63"/>
      <c r="F65" s="63"/>
      <c r="G65" s="64"/>
      <c r="H65" s="1" t="s">
        <v>5</v>
      </c>
      <c r="I65" s="2">
        <f>I67+I66</f>
        <v>13.03</v>
      </c>
      <c r="J65" s="2">
        <f t="shared" ref="J65:U65" si="8">J67+J66</f>
        <v>11.85</v>
      </c>
      <c r="K65" s="2">
        <v>11.85</v>
      </c>
      <c r="L65" s="2">
        <f t="shared" si="8"/>
        <v>11.120000000000001</v>
      </c>
      <c r="M65" s="2">
        <f t="shared" si="8"/>
        <v>16.3</v>
      </c>
      <c r="N65" s="2">
        <f t="shared" si="8"/>
        <v>11.05</v>
      </c>
      <c r="O65" s="2">
        <f t="shared" si="8"/>
        <v>16.16</v>
      </c>
      <c r="P65" s="2">
        <f t="shared" si="8"/>
        <v>11.64</v>
      </c>
      <c r="Q65" s="2">
        <f t="shared" si="8"/>
        <v>19.16</v>
      </c>
      <c r="R65" s="2">
        <v>10.199999999999999</v>
      </c>
      <c r="S65" s="2">
        <f t="shared" si="8"/>
        <v>19.16</v>
      </c>
      <c r="T65" s="2">
        <f t="shared" si="8"/>
        <v>11.94</v>
      </c>
      <c r="U65" s="2">
        <f t="shared" si="8"/>
        <v>18.16</v>
      </c>
      <c r="V65" s="2">
        <f t="shared" si="2"/>
        <v>55.95</v>
      </c>
      <c r="W65" s="2">
        <f t="shared" si="3"/>
        <v>88.94</v>
      </c>
    </row>
    <row r="66" spans="1:23" s="3" customFormat="1" ht="8.1" customHeight="1" x14ac:dyDescent="0.25">
      <c r="A66" s="54" t="s">
        <v>66</v>
      </c>
      <c r="B66" s="55"/>
      <c r="C66" s="49" t="s">
        <v>104</v>
      </c>
      <c r="D66" s="50"/>
      <c r="E66" s="50"/>
      <c r="F66" s="50"/>
      <c r="G66" s="51"/>
      <c r="H66" s="1" t="s">
        <v>5</v>
      </c>
      <c r="I66" s="2">
        <v>12.87</v>
      </c>
      <c r="J66" s="2">
        <v>11.69</v>
      </c>
      <c r="K66" s="2">
        <v>11</v>
      </c>
      <c r="L66" s="2">
        <v>10.96</v>
      </c>
      <c r="M66" s="2">
        <v>16.14</v>
      </c>
      <c r="N66" s="2">
        <v>10.89</v>
      </c>
      <c r="O66" s="2">
        <v>16</v>
      </c>
      <c r="P66" s="2">
        <v>11.48</v>
      </c>
      <c r="Q66" s="2">
        <v>19</v>
      </c>
      <c r="R66" s="2">
        <v>10.039999999999999</v>
      </c>
      <c r="S66" s="2">
        <v>19</v>
      </c>
      <c r="T66" s="2">
        <v>11.78</v>
      </c>
      <c r="U66" s="2">
        <v>18</v>
      </c>
      <c r="V66" s="2">
        <f t="shared" si="2"/>
        <v>55.15</v>
      </c>
      <c r="W66" s="2">
        <f t="shared" si="3"/>
        <v>88.14</v>
      </c>
    </row>
    <row r="67" spans="1:23" s="3" customFormat="1" ht="8.1" customHeight="1" x14ac:dyDescent="0.25">
      <c r="A67" s="54" t="s">
        <v>67</v>
      </c>
      <c r="B67" s="55"/>
      <c r="C67" s="49" t="s">
        <v>105</v>
      </c>
      <c r="D67" s="50"/>
      <c r="E67" s="50"/>
      <c r="F67" s="50"/>
      <c r="G67" s="51"/>
      <c r="H67" s="1" t="s">
        <v>5</v>
      </c>
      <c r="I67" s="2">
        <v>0.16</v>
      </c>
      <c r="J67" s="2">
        <v>0.16</v>
      </c>
      <c r="K67" s="2">
        <v>0.16</v>
      </c>
      <c r="L67" s="2">
        <v>0.16</v>
      </c>
      <c r="M67" s="2">
        <v>0.16</v>
      </c>
      <c r="N67" s="2">
        <v>0.16</v>
      </c>
      <c r="O67" s="2">
        <v>0.16</v>
      </c>
      <c r="P67" s="2">
        <v>0.16</v>
      </c>
      <c r="Q67" s="2">
        <v>0.16</v>
      </c>
      <c r="R67" s="2">
        <v>0.16</v>
      </c>
      <c r="S67" s="2">
        <v>0.16</v>
      </c>
      <c r="T67" s="2">
        <v>0.16</v>
      </c>
      <c r="U67" s="2">
        <v>0.16</v>
      </c>
      <c r="V67" s="2">
        <f t="shared" si="2"/>
        <v>0.8</v>
      </c>
      <c r="W67" s="2">
        <f t="shared" si="3"/>
        <v>0.8</v>
      </c>
    </row>
    <row r="68" spans="1:23" s="3" customFormat="1" ht="8.1" customHeight="1" x14ac:dyDescent="0.25">
      <c r="A68" s="54" t="s">
        <v>68</v>
      </c>
      <c r="B68" s="55"/>
      <c r="C68" s="62" t="s">
        <v>106</v>
      </c>
      <c r="D68" s="63"/>
      <c r="E68" s="63"/>
      <c r="F68" s="63"/>
      <c r="G68" s="64"/>
      <c r="H68" s="1" t="s">
        <v>5</v>
      </c>
      <c r="I68" s="2">
        <f>I70+I71</f>
        <v>0</v>
      </c>
      <c r="J68" s="2">
        <f t="shared" ref="J68:U68" si="9">J70+J71</f>
        <v>3.64</v>
      </c>
      <c r="K68" s="2">
        <v>3.64</v>
      </c>
      <c r="L68" s="2">
        <f t="shared" si="9"/>
        <v>4.5999999999999996</v>
      </c>
      <c r="M68" s="2">
        <f t="shared" si="9"/>
        <v>8.2199999999999989</v>
      </c>
      <c r="N68" s="2">
        <f t="shared" si="9"/>
        <v>4.9000000000000004</v>
      </c>
      <c r="O68" s="2">
        <f t="shared" si="9"/>
        <v>4.9000000000000004</v>
      </c>
      <c r="P68" s="2">
        <f t="shared" si="9"/>
        <v>5</v>
      </c>
      <c r="Q68" s="2">
        <f t="shared" si="9"/>
        <v>5</v>
      </c>
      <c r="R68" s="2">
        <f t="shared" si="9"/>
        <v>5.2</v>
      </c>
      <c r="S68" s="2">
        <f t="shared" si="9"/>
        <v>5.2</v>
      </c>
      <c r="T68" s="2">
        <f t="shared" si="9"/>
        <v>5.3</v>
      </c>
      <c r="U68" s="2">
        <f t="shared" si="9"/>
        <v>5.3</v>
      </c>
      <c r="V68" s="2">
        <f t="shared" si="2"/>
        <v>25</v>
      </c>
      <c r="W68" s="2">
        <f t="shared" si="3"/>
        <v>28.619999999999997</v>
      </c>
    </row>
    <row r="69" spans="1:23" s="3" customFormat="1" ht="8.1" customHeight="1" x14ac:dyDescent="0.25">
      <c r="A69" s="54" t="s">
        <v>69</v>
      </c>
      <c r="B69" s="55"/>
      <c r="C69" s="49" t="s">
        <v>107</v>
      </c>
      <c r="D69" s="50"/>
      <c r="E69" s="50"/>
      <c r="F69" s="50"/>
      <c r="G69" s="51"/>
      <c r="H69" s="1" t="s">
        <v>5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>
        <f t="shared" si="2"/>
        <v>0</v>
      </c>
      <c r="W69" s="2">
        <f t="shared" si="3"/>
        <v>0</v>
      </c>
    </row>
    <row r="70" spans="1:23" s="3" customFormat="1" ht="8.1" customHeight="1" x14ac:dyDescent="0.25">
      <c r="A70" s="54" t="s">
        <v>70</v>
      </c>
      <c r="B70" s="55"/>
      <c r="C70" s="49" t="s">
        <v>108</v>
      </c>
      <c r="D70" s="50"/>
      <c r="E70" s="50"/>
      <c r="F70" s="50"/>
      <c r="G70" s="51"/>
      <c r="H70" s="1" t="s">
        <v>5</v>
      </c>
      <c r="I70" s="2"/>
      <c r="J70" s="2"/>
      <c r="K70" s="2"/>
      <c r="L70" s="2"/>
      <c r="M70" s="2">
        <v>3.62</v>
      </c>
      <c r="N70" s="2"/>
      <c r="O70" s="2"/>
      <c r="P70" s="2"/>
      <c r="Q70" s="2"/>
      <c r="R70" s="2"/>
      <c r="S70" s="2"/>
      <c r="T70" s="2"/>
      <c r="U70" s="2"/>
      <c r="V70" s="2">
        <f t="shared" si="2"/>
        <v>0</v>
      </c>
      <c r="W70" s="2">
        <f t="shared" si="3"/>
        <v>3.62</v>
      </c>
    </row>
    <row r="71" spans="1:23" s="3" customFormat="1" ht="8.4" thickBot="1" x14ac:dyDescent="0.3">
      <c r="A71" s="68" t="s">
        <v>71</v>
      </c>
      <c r="B71" s="69"/>
      <c r="C71" s="84" t="s">
        <v>109</v>
      </c>
      <c r="D71" s="85"/>
      <c r="E71" s="85"/>
      <c r="F71" s="85"/>
      <c r="G71" s="86"/>
      <c r="H71" s="23" t="s">
        <v>5</v>
      </c>
      <c r="I71" s="24"/>
      <c r="J71" s="24">
        <v>3.64</v>
      </c>
      <c r="K71" s="24">
        <v>3.64</v>
      </c>
      <c r="L71" s="24">
        <v>4.5999999999999996</v>
      </c>
      <c r="M71" s="24">
        <v>4.5999999999999996</v>
      </c>
      <c r="N71" s="24">
        <v>4.9000000000000004</v>
      </c>
      <c r="O71" s="24">
        <v>4.9000000000000004</v>
      </c>
      <c r="P71" s="24">
        <v>5</v>
      </c>
      <c r="Q71" s="24">
        <v>5</v>
      </c>
      <c r="R71" s="24">
        <v>5.2</v>
      </c>
      <c r="S71" s="24">
        <v>5.2</v>
      </c>
      <c r="T71" s="24">
        <v>5.3</v>
      </c>
      <c r="U71" s="24">
        <v>5.3</v>
      </c>
      <c r="V71" s="24">
        <f t="shared" si="2"/>
        <v>25</v>
      </c>
      <c r="W71" s="24">
        <f>M71+O71+Q71+S71+U71</f>
        <v>25</v>
      </c>
    </row>
    <row r="72" spans="1:23" s="3" customFormat="1" ht="9.75" customHeight="1" x14ac:dyDescent="0.25">
      <c r="A72" s="52" t="s">
        <v>72</v>
      </c>
      <c r="B72" s="53"/>
      <c r="C72" s="87" t="s">
        <v>110</v>
      </c>
      <c r="D72" s="88"/>
      <c r="E72" s="88"/>
      <c r="F72" s="88"/>
      <c r="G72" s="89"/>
      <c r="H72" s="21" t="s">
        <v>5</v>
      </c>
      <c r="I72" s="22">
        <f>I73+I74+I75</f>
        <v>35.32</v>
      </c>
      <c r="J72" s="22">
        <f t="shared" ref="J72:U72" si="10">J73+J74+J75</f>
        <v>28.939999999999998</v>
      </c>
      <c r="K72" s="22">
        <v>28.94</v>
      </c>
      <c r="L72" s="22">
        <f t="shared" si="10"/>
        <v>29.68</v>
      </c>
      <c r="M72" s="22">
        <f t="shared" si="10"/>
        <v>29.68</v>
      </c>
      <c r="N72" s="22">
        <f t="shared" si="10"/>
        <v>30.509999999999998</v>
      </c>
      <c r="O72" s="22">
        <f t="shared" si="10"/>
        <v>30.509999999999998</v>
      </c>
      <c r="P72" s="22">
        <f t="shared" si="10"/>
        <v>30.75</v>
      </c>
      <c r="Q72" s="22">
        <f t="shared" si="10"/>
        <v>30.75</v>
      </c>
      <c r="R72" s="22">
        <f t="shared" si="10"/>
        <v>31.39</v>
      </c>
      <c r="S72" s="22">
        <f t="shared" si="10"/>
        <v>31.39</v>
      </c>
      <c r="T72" s="22">
        <f t="shared" si="10"/>
        <v>31.61</v>
      </c>
      <c r="U72" s="22">
        <f t="shared" si="10"/>
        <v>31.61</v>
      </c>
      <c r="V72" s="22">
        <f t="shared" si="2"/>
        <v>153.94</v>
      </c>
      <c r="W72" s="22">
        <f t="shared" ref="W72:W135" si="11">M72+O72+Q72+S72+U72</f>
        <v>153.94</v>
      </c>
    </row>
    <row r="73" spans="1:23" s="3" customFormat="1" ht="8.1" customHeight="1" x14ac:dyDescent="0.25">
      <c r="A73" s="54" t="s">
        <v>73</v>
      </c>
      <c r="B73" s="55"/>
      <c r="C73" s="49" t="s">
        <v>111</v>
      </c>
      <c r="D73" s="50"/>
      <c r="E73" s="50"/>
      <c r="F73" s="50"/>
      <c r="G73" s="51"/>
      <c r="H73" s="1" t="s">
        <v>5</v>
      </c>
      <c r="I73" s="2">
        <v>27.99</v>
      </c>
      <c r="J73" s="2">
        <v>20</v>
      </c>
      <c r="K73" s="2">
        <v>20</v>
      </c>
      <c r="L73" s="2">
        <v>20</v>
      </c>
      <c r="M73" s="2">
        <v>20</v>
      </c>
      <c r="N73" s="2">
        <v>20</v>
      </c>
      <c r="O73" s="2">
        <v>20</v>
      </c>
      <c r="P73" s="2">
        <v>20</v>
      </c>
      <c r="Q73" s="2">
        <v>20</v>
      </c>
      <c r="R73" s="2">
        <v>20</v>
      </c>
      <c r="S73" s="2">
        <v>20</v>
      </c>
      <c r="T73" s="2">
        <v>20</v>
      </c>
      <c r="U73" s="2">
        <v>20</v>
      </c>
      <c r="V73" s="2">
        <f t="shared" si="2"/>
        <v>100</v>
      </c>
      <c r="W73" s="2">
        <f t="shared" si="11"/>
        <v>100</v>
      </c>
    </row>
    <row r="74" spans="1:23" s="3" customFormat="1" ht="8.1" customHeight="1" x14ac:dyDescent="0.25">
      <c r="A74" s="54" t="s">
        <v>74</v>
      </c>
      <c r="B74" s="55"/>
      <c r="C74" s="49" t="s">
        <v>112</v>
      </c>
      <c r="D74" s="50"/>
      <c r="E74" s="50"/>
      <c r="F74" s="50"/>
      <c r="G74" s="51"/>
      <c r="H74" s="1" t="s">
        <v>5</v>
      </c>
      <c r="I74" s="2">
        <v>0.42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>
        <f t="shared" si="2"/>
        <v>0</v>
      </c>
      <c r="W74" s="2">
        <f t="shared" si="11"/>
        <v>0</v>
      </c>
    </row>
    <row r="75" spans="1:23" s="3" customFormat="1" ht="8.4" thickBot="1" x14ac:dyDescent="0.3">
      <c r="A75" s="68" t="s">
        <v>75</v>
      </c>
      <c r="B75" s="69"/>
      <c r="C75" s="84" t="s">
        <v>113</v>
      </c>
      <c r="D75" s="85"/>
      <c r="E75" s="85"/>
      <c r="F75" s="85"/>
      <c r="G75" s="86"/>
      <c r="H75" s="25" t="s">
        <v>5</v>
      </c>
      <c r="I75" s="26">
        <v>6.91</v>
      </c>
      <c r="J75" s="26">
        <v>8.94</v>
      </c>
      <c r="K75" s="26">
        <v>8.94</v>
      </c>
      <c r="L75" s="26">
        <v>9.68</v>
      </c>
      <c r="M75" s="26">
        <v>9.68</v>
      </c>
      <c r="N75" s="26">
        <v>10.51</v>
      </c>
      <c r="O75" s="26">
        <v>10.51</v>
      </c>
      <c r="P75" s="26">
        <v>10.75</v>
      </c>
      <c r="Q75" s="26">
        <v>10.75</v>
      </c>
      <c r="R75" s="26">
        <v>11.39</v>
      </c>
      <c r="S75" s="26">
        <v>11.39</v>
      </c>
      <c r="T75" s="26">
        <v>11.61</v>
      </c>
      <c r="U75" s="26">
        <v>11.61</v>
      </c>
      <c r="V75" s="26">
        <f t="shared" si="2"/>
        <v>53.94</v>
      </c>
      <c r="W75" s="26">
        <f t="shared" si="11"/>
        <v>53.94</v>
      </c>
    </row>
    <row r="76" spans="1:23" s="3" customFormat="1" ht="9" customHeight="1" x14ac:dyDescent="0.25">
      <c r="A76" s="52" t="s">
        <v>114</v>
      </c>
      <c r="B76" s="53"/>
      <c r="C76" s="59" t="s">
        <v>115</v>
      </c>
      <c r="D76" s="60"/>
      <c r="E76" s="60"/>
      <c r="F76" s="60"/>
      <c r="G76" s="61"/>
      <c r="H76" s="21" t="s">
        <v>5</v>
      </c>
      <c r="I76" s="22">
        <f>I18-I33</f>
        <v>70.299999999999955</v>
      </c>
      <c r="J76" s="22">
        <f t="shared" ref="J76:V76" si="12">J18-J33</f>
        <v>108.54999999999995</v>
      </c>
      <c r="K76" s="22">
        <f t="shared" si="12"/>
        <v>108.54999999999995</v>
      </c>
      <c r="L76" s="22">
        <f t="shared" si="12"/>
        <v>227.59000000000003</v>
      </c>
      <c r="M76" s="22">
        <f t="shared" si="12"/>
        <v>39.529999999999973</v>
      </c>
      <c r="N76" s="22">
        <f t="shared" si="12"/>
        <v>253.37</v>
      </c>
      <c r="O76" s="22">
        <f t="shared" si="12"/>
        <v>378.7299999999999</v>
      </c>
      <c r="P76" s="22">
        <f t="shared" si="12"/>
        <v>39.130000000000109</v>
      </c>
      <c r="Q76" s="22">
        <f t="shared" si="12"/>
        <v>23.620000000000118</v>
      </c>
      <c r="R76" s="22">
        <f t="shared" si="12"/>
        <v>26.009999999999991</v>
      </c>
      <c r="S76" s="22">
        <f t="shared" si="12"/>
        <v>9.25</v>
      </c>
      <c r="T76" s="22">
        <f t="shared" si="12"/>
        <v>269.03999999999996</v>
      </c>
      <c r="U76" s="22">
        <f t="shared" si="12"/>
        <v>283.03000000000009</v>
      </c>
      <c r="V76" s="22">
        <f t="shared" si="12"/>
        <v>815.14000000000033</v>
      </c>
      <c r="W76" s="22">
        <f t="shared" si="11"/>
        <v>734.16000000000008</v>
      </c>
    </row>
    <row r="77" spans="1:23" s="3" customFormat="1" ht="8.1" customHeight="1" x14ac:dyDescent="0.25">
      <c r="A77" s="54" t="s">
        <v>116</v>
      </c>
      <c r="B77" s="55"/>
      <c r="C77" s="62" t="s">
        <v>46</v>
      </c>
      <c r="D77" s="63"/>
      <c r="E77" s="63"/>
      <c r="F77" s="63"/>
      <c r="G77" s="64"/>
      <c r="H77" s="1" t="s">
        <v>5</v>
      </c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>
        <f t="shared" si="2"/>
        <v>0</v>
      </c>
      <c r="W77" s="2">
        <f t="shared" si="11"/>
        <v>0</v>
      </c>
    </row>
    <row r="78" spans="1:23" s="3" customFormat="1" ht="16.5" customHeight="1" x14ac:dyDescent="0.25">
      <c r="A78" s="54" t="s">
        <v>117</v>
      </c>
      <c r="B78" s="55"/>
      <c r="C78" s="49" t="s">
        <v>47</v>
      </c>
      <c r="D78" s="50"/>
      <c r="E78" s="50"/>
      <c r="F78" s="50"/>
      <c r="G78" s="51"/>
      <c r="H78" s="1" t="s">
        <v>5</v>
      </c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>
        <f t="shared" si="2"/>
        <v>0</v>
      </c>
      <c r="W78" s="2">
        <f t="shared" si="11"/>
        <v>0</v>
      </c>
    </row>
    <row r="79" spans="1:23" s="3" customFormat="1" ht="16.5" customHeight="1" x14ac:dyDescent="0.25">
      <c r="A79" s="54" t="s">
        <v>118</v>
      </c>
      <c r="B79" s="55"/>
      <c r="C79" s="49" t="s">
        <v>52</v>
      </c>
      <c r="D79" s="50"/>
      <c r="E79" s="50"/>
      <c r="F79" s="50"/>
      <c r="G79" s="51"/>
      <c r="H79" s="1" t="s">
        <v>5</v>
      </c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>
        <f t="shared" si="2"/>
        <v>0</v>
      </c>
      <c r="W79" s="2">
        <f t="shared" si="11"/>
        <v>0</v>
      </c>
    </row>
    <row r="80" spans="1:23" s="3" customFormat="1" ht="16.5" customHeight="1" x14ac:dyDescent="0.25">
      <c r="A80" s="54" t="s">
        <v>119</v>
      </c>
      <c r="B80" s="55"/>
      <c r="C80" s="49" t="s">
        <v>53</v>
      </c>
      <c r="D80" s="50"/>
      <c r="E80" s="50"/>
      <c r="F80" s="50"/>
      <c r="G80" s="51"/>
      <c r="H80" s="1" t="s">
        <v>5</v>
      </c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>
        <f t="shared" si="2"/>
        <v>0</v>
      </c>
      <c r="W80" s="2">
        <f t="shared" si="11"/>
        <v>0</v>
      </c>
    </row>
    <row r="81" spans="1:23" s="3" customFormat="1" ht="8.1" customHeight="1" x14ac:dyDescent="0.25">
      <c r="A81" s="54" t="s">
        <v>120</v>
      </c>
      <c r="B81" s="55"/>
      <c r="C81" s="62" t="s">
        <v>54</v>
      </c>
      <c r="D81" s="63"/>
      <c r="E81" s="63"/>
      <c r="F81" s="63"/>
      <c r="G81" s="64"/>
      <c r="H81" s="1" t="s">
        <v>5</v>
      </c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>
        <f t="shared" si="2"/>
        <v>0</v>
      </c>
      <c r="W81" s="2">
        <f t="shared" si="11"/>
        <v>0</v>
      </c>
    </row>
    <row r="82" spans="1:23" s="3" customFormat="1" ht="8.1" customHeight="1" x14ac:dyDescent="0.25">
      <c r="A82" s="54" t="s">
        <v>121</v>
      </c>
      <c r="B82" s="55"/>
      <c r="C82" s="62" t="s">
        <v>76</v>
      </c>
      <c r="D82" s="63"/>
      <c r="E82" s="63"/>
      <c r="F82" s="63"/>
      <c r="G82" s="64"/>
      <c r="H82" s="1" t="s">
        <v>5</v>
      </c>
      <c r="I82" s="2">
        <f>I24-I39</f>
        <v>-25.419999999999987</v>
      </c>
      <c r="J82" s="2">
        <f>J76-J84-J85</f>
        <v>-2.0800000000000267</v>
      </c>
      <c r="K82" s="2">
        <f t="shared" ref="K82:V82" si="13">K76-K84-K85</f>
        <v>-2.08000000000004</v>
      </c>
      <c r="L82" s="2">
        <f t="shared" si="13"/>
        <v>55.210000000000036</v>
      </c>
      <c r="M82" s="2">
        <f t="shared" si="13"/>
        <v>6.1499999999999844</v>
      </c>
      <c r="N82" s="2">
        <f t="shared" si="13"/>
        <v>75.59</v>
      </c>
      <c r="O82" s="2">
        <f t="shared" si="13"/>
        <v>61.949999999999932</v>
      </c>
      <c r="P82" s="2">
        <f t="shared" si="13"/>
        <v>21.490000000000116</v>
      </c>
      <c r="Q82" s="2">
        <f t="shared" si="13"/>
        <v>5.980000000000123</v>
      </c>
      <c r="R82" s="2">
        <f t="shared" si="13"/>
        <v>16.329999999999998</v>
      </c>
      <c r="S82" s="2">
        <f t="shared" si="13"/>
        <v>-0.42999999999999083</v>
      </c>
      <c r="T82" s="2">
        <f t="shared" si="13"/>
        <v>-14.100000000000023</v>
      </c>
      <c r="U82" s="2">
        <f t="shared" si="13"/>
        <v>-0.10999999999989996</v>
      </c>
      <c r="V82" s="2">
        <f t="shared" si="13"/>
        <v>154.52000000000032</v>
      </c>
      <c r="W82" s="2">
        <f t="shared" si="11"/>
        <v>73.540000000000134</v>
      </c>
    </row>
    <row r="83" spans="1:23" s="3" customFormat="1" ht="8.1" customHeight="1" x14ac:dyDescent="0.25">
      <c r="A83" s="54" t="s">
        <v>122</v>
      </c>
      <c r="B83" s="55"/>
      <c r="C83" s="62" t="s">
        <v>77</v>
      </c>
      <c r="D83" s="63"/>
      <c r="E83" s="63"/>
      <c r="F83" s="63"/>
      <c r="G83" s="64"/>
      <c r="H83" s="1" t="s">
        <v>5</v>
      </c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>
        <f t="shared" ref="V83:V146" si="14">L83+N83+P83+R83+T83</f>
        <v>0</v>
      </c>
      <c r="W83" s="2">
        <f t="shared" si="11"/>
        <v>0</v>
      </c>
    </row>
    <row r="84" spans="1:23" s="3" customFormat="1" ht="8.1" customHeight="1" x14ac:dyDescent="0.25">
      <c r="A84" s="54" t="s">
        <v>123</v>
      </c>
      <c r="B84" s="55"/>
      <c r="C84" s="62" t="s">
        <v>78</v>
      </c>
      <c r="D84" s="63"/>
      <c r="E84" s="63"/>
      <c r="F84" s="63"/>
      <c r="G84" s="64"/>
      <c r="H84" s="1" t="s">
        <v>5</v>
      </c>
      <c r="I84" s="2">
        <f>I26-I41</f>
        <v>84.59</v>
      </c>
      <c r="J84" s="2">
        <f t="shared" ref="J84:V84" si="15">J26-J41</f>
        <v>105.74</v>
      </c>
      <c r="K84" s="2">
        <v>105.74</v>
      </c>
      <c r="L84" s="2">
        <f t="shared" si="15"/>
        <v>167.68</v>
      </c>
      <c r="M84" s="2">
        <f t="shared" si="15"/>
        <v>28.68</v>
      </c>
      <c r="N84" s="2">
        <f t="shared" si="15"/>
        <v>172.78</v>
      </c>
      <c r="O84" s="2">
        <f t="shared" si="15"/>
        <v>311.77999999999997</v>
      </c>
      <c r="P84" s="2">
        <f t="shared" si="15"/>
        <v>12.26</v>
      </c>
      <c r="Q84" s="2">
        <f t="shared" si="15"/>
        <v>12.26</v>
      </c>
      <c r="R84" s="2">
        <f t="shared" si="15"/>
        <v>3.92</v>
      </c>
      <c r="S84" s="2">
        <f t="shared" si="15"/>
        <v>3.92</v>
      </c>
      <c r="T84" s="2">
        <f t="shared" si="15"/>
        <v>277</v>
      </c>
      <c r="U84" s="2">
        <f t="shared" si="15"/>
        <v>277</v>
      </c>
      <c r="V84" s="2">
        <f t="shared" si="15"/>
        <v>633.64</v>
      </c>
      <c r="W84" s="2">
        <f t="shared" si="11"/>
        <v>633.64</v>
      </c>
    </row>
    <row r="85" spans="1:23" s="3" customFormat="1" ht="8.1" customHeight="1" x14ac:dyDescent="0.25">
      <c r="A85" s="54" t="s">
        <v>124</v>
      </c>
      <c r="B85" s="55"/>
      <c r="C85" s="62" t="s">
        <v>79</v>
      </c>
      <c r="D85" s="63"/>
      <c r="E85" s="63"/>
      <c r="F85" s="63"/>
      <c r="G85" s="64"/>
      <c r="H85" s="1" t="s">
        <v>5</v>
      </c>
      <c r="I85" s="2">
        <f>I27-I42</f>
        <v>4.5900000000000318</v>
      </c>
      <c r="J85" s="2">
        <f t="shared" ref="J85:V85" si="16">J27-J42</f>
        <v>4.8899999999999864</v>
      </c>
      <c r="K85" s="2">
        <v>4.8899999999999997</v>
      </c>
      <c r="L85" s="2">
        <f t="shared" si="16"/>
        <v>4.6999999999999886</v>
      </c>
      <c r="M85" s="2">
        <f t="shared" si="16"/>
        <v>4.6999999999999886</v>
      </c>
      <c r="N85" s="2">
        <f t="shared" si="16"/>
        <v>5</v>
      </c>
      <c r="O85" s="2">
        <f t="shared" si="16"/>
        <v>5</v>
      </c>
      <c r="P85" s="2">
        <f t="shared" si="16"/>
        <v>5.3799999999999955</v>
      </c>
      <c r="Q85" s="2">
        <f t="shared" si="16"/>
        <v>5.3799999999999955</v>
      </c>
      <c r="R85" s="2">
        <f t="shared" si="16"/>
        <v>5.7599999999999909</v>
      </c>
      <c r="S85" s="2">
        <f t="shared" si="16"/>
        <v>5.7599999999999909</v>
      </c>
      <c r="T85" s="2">
        <f t="shared" si="16"/>
        <v>6.1399999999999864</v>
      </c>
      <c r="U85" s="2">
        <f t="shared" si="16"/>
        <v>6.1399999999999864</v>
      </c>
      <c r="V85" s="2">
        <f t="shared" si="16"/>
        <v>26.980000000000018</v>
      </c>
      <c r="W85" s="2">
        <f t="shared" si="11"/>
        <v>26.979999999999961</v>
      </c>
    </row>
    <row r="86" spans="1:23" s="3" customFormat="1" ht="8.1" customHeight="1" x14ac:dyDescent="0.25">
      <c r="A86" s="54" t="s">
        <v>125</v>
      </c>
      <c r="B86" s="55"/>
      <c r="C86" s="62" t="s">
        <v>80</v>
      </c>
      <c r="D86" s="63"/>
      <c r="E86" s="63"/>
      <c r="F86" s="63"/>
      <c r="G86" s="64"/>
      <c r="H86" s="1" t="s">
        <v>5</v>
      </c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>
        <f t="shared" si="14"/>
        <v>0</v>
      </c>
      <c r="W86" s="2">
        <f t="shared" si="11"/>
        <v>0</v>
      </c>
    </row>
    <row r="87" spans="1:23" s="3" customFormat="1" ht="16.5" customHeight="1" x14ac:dyDescent="0.25">
      <c r="A87" s="54" t="s">
        <v>126</v>
      </c>
      <c r="B87" s="55"/>
      <c r="C87" s="62" t="s">
        <v>81</v>
      </c>
      <c r="D87" s="63"/>
      <c r="E87" s="63"/>
      <c r="F87" s="63"/>
      <c r="G87" s="64"/>
      <c r="H87" s="1" t="s">
        <v>5</v>
      </c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>
        <f t="shared" si="14"/>
        <v>0</v>
      </c>
      <c r="W87" s="2">
        <f t="shared" si="11"/>
        <v>0</v>
      </c>
    </row>
    <row r="88" spans="1:23" s="3" customFormat="1" ht="8.1" customHeight="1" x14ac:dyDescent="0.25">
      <c r="A88" s="54" t="s">
        <v>127</v>
      </c>
      <c r="B88" s="55"/>
      <c r="C88" s="49" t="s">
        <v>82</v>
      </c>
      <c r="D88" s="50"/>
      <c r="E88" s="50"/>
      <c r="F88" s="50"/>
      <c r="G88" s="51"/>
      <c r="H88" s="1" t="s">
        <v>5</v>
      </c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>
        <f t="shared" si="14"/>
        <v>0</v>
      </c>
      <c r="W88" s="2">
        <f t="shared" si="11"/>
        <v>0</v>
      </c>
    </row>
    <row r="89" spans="1:23" s="3" customFormat="1" ht="8.1" customHeight="1" x14ac:dyDescent="0.25">
      <c r="A89" s="54" t="s">
        <v>128</v>
      </c>
      <c r="B89" s="55"/>
      <c r="C89" s="49" t="s">
        <v>83</v>
      </c>
      <c r="D89" s="50"/>
      <c r="E89" s="50"/>
      <c r="F89" s="50"/>
      <c r="G89" s="51"/>
      <c r="H89" s="1" t="s">
        <v>5</v>
      </c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>
        <f t="shared" si="14"/>
        <v>0</v>
      </c>
      <c r="W89" s="2">
        <f t="shared" si="11"/>
        <v>0</v>
      </c>
    </row>
    <row r="90" spans="1:23" s="3" customFormat="1" ht="8.1" customHeight="1" x14ac:dyDescent="0.25">
      <c r="A90" s="54" t="s">
        <v>129</v>
      </c>
      <c r="B90" s="55"/>
      <c r="C90" s="62" t="s">
        <v>84</v>
      </c>
      <c r="D90" s="63"/>
      <c r="E90" s="63"/>
      <c r="F90" s="63"/>
      <c r="G90" s="64"/>
      <c r="H90" s="1" t="s">
        <v>5</v>
      </c>
      <c r="I90" s="2">
        <f>I32-I47</f>
        <v>6.54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>
        <f t="shared" si="14"/>
        <v>0</v>
      </c>
      <c r="W90" s="2">
        <f t="shared" si="11"/>
        <v>0</v>
      </c>
    </row>
    <row r="91" spans="1:23" s="3" customFormat="1" x14ac:dyDescent="0.25">
      <c r="A91" s="54" t="s">
        <v>130</v>
      </c>
      <c r="B91" s="55"/>
      <c r="C91" s="75" t="s">
        <v>144</v>
      </c>
      <c r="D91" s="76"/>
      <c r="E91" s="76"/>
      <c r="F91" s="76"/>
      <c r="G91" s="77"/>
      <c r="H91" s="1" t="s">
        <v>5</v>
      </c>
      <c r="I91" s="2">
        <f>I92-I98</f>
        <v>-28.64</v>
      </c>
      <c r="J91" s="2">
        <f t="shared" ref="J91:V91" si="17">J92-J98</f>
        <v>-30.02</v>
      </c>
      <c r="K91" s="2">
        <v>-30.02</v>
      </c>
      <c r="L91" s="2">
        <f t="shared" si="17"/>
        <v>-23.78</v>
      </c>
      <c r="M91" s="2">
        <f t="shared" si="17"/>
        <v>-32.910000000000004</v>
      </c>
      <c r="N91" s="2">
        <f t="shared" si="17"/>
        <v>-21.349999999999998</v>
      </c>
      <c r="O91" s="2">
        <f t="shared" si="17"/>
        <v>-33.07</v>
      </c>
      <c r="P91" s="2">
        <f t="shared" si="17"/>
        <v>-11.16</v>
      </c>
      <c r="Q91" s="2">
        <f t="shared" si="17"/>
        <v>-20.98</v>
      </c>
      <c r="R91" s="2">
        <f t="shared" si="17"/>
        <v>-5.49</v>
      </c>
      <c r="S91" s="2">
        <f t="shared" si="17"/>
        <v>-17.489999999999998</v>
      </c>
      <c r="T91" s="2">
        <f t="shared" si="17"/>
        <v>23.87</v>
      </c>
      <c r="U91" s="2">
        <f t="shared" si="17"/>
        <v>9.5</v>
      </c>
      <c r="V91" s="2">
        <f t="shared" si="17"/>
        <v>-37.909999999999997</v>
      </c>
      <c r="W91" s="2">
        <f t="shared" si="11"/>
        <v>-94.95</v>
      </c>
    </row>
    <row r="92" spans="1:23" s="3" customFormat="1" ht="8.1" customHeight="1" x14ac:dyDescent="0.25">
      <c r="A92" s="54" t="s">
        <v>131</v>
      </c>
      <c r="B92" s="55"/>
      <c r="C92" s="62" t="s">
        <v>145</v>
      </c>
      <c r="D92" s="63"/>
      <c r="E92" s="63"/>
      <c r="F92" s="63"/>
      <c r="G92" s="64"/>
      <c r="H92" s="1" t="s">
        <v>5</v>
      </c>
      <c r="I92" s="2">
        <f>I94+I97</f>
        <v>7.2899999999999991</v>
      </c>
      <c r="J92" s="2">
        <f t="shared" ref="J92:V92" si="18">J94+J97</f>
        <v>0</v>
      </c>
      <c r="K92" s="2"/>
      <c r="L92" s="2">
        <f t="shared" si="18"/>
        <v>0</v>
      </c>
      <c r="M92" s="2">
        <f t="shared" si="18"/>
        <v>0</v>
      </c>
      <c r="N92" s="2">
        <f t="shared" si="18"/>
        <v>0</v>
      </c>
      <c r="O92" s="2">
        <f t="shared" si="18"/>
        <v>0</v>
      </c>
      <c r="P92" s="2">
        <f t="shared" si="18"/>
        <v>0</v>
      </c>
      <c r="Q92" s="2">
        <f t="shared" si="18"/>
        <v>0</v>
      </c>
      <c r="R92" s="2">
        <f t="shared" si="18"/>
        <v>0</v>
      </c>
      <c r="S92" s="2">
        <f t="shared" si="18"/>
        <v>0</v>
      </c>
      <c r="T92" s="2">
        <f t="shared" si="18"/>
        <v>27</v>
      </c>
      <c r="U92" s="2">
        <v>27</v>
      </c>
      <c r="V92" s="2">
        <f t="shared" si="18"/>
        <v>27</v>
      </c>
      <c r="W92" s="2">
        <f t="shared" si="11"/>
        <v>27</v>
      </c>
    </row>
    <row r="93" spans="1:23" s="3" customFormat="1" ht="8.1" customHeight="1" x14ac:dyDescent="0.25">
      <c r="A93" s="54" t="s">
        <v>132</v>
      </c>
      <c r="B93" s="55"/>
      <c r="C93" s="49" t="s">
        <v>146</v>
      </c>
      <c r="D93" s="50"/>
      <c r="E93" s="50"/>
      <c r="F93" s="50"/>
      <c r="G93" s="51"/>
      <c r="H93" s="1" t="s">
        <v>5</v>
      </c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>
        <f t="shared" si="14"/>
        <v>0</v>
      </c>
      <c r="W93" s="2">
        <f t="shared" si="11"/>
        <v>0</v>
      </c>
    </row>
    <row r="94" spans="1:23" s="3" customFormat="1" ht="8.1" customHeight="1" x14ac:dyDescent="0.25">
      <c r="A94" s="54" t="s">
        <v>133</v>
      </c>
      <c r="B94" s="55"/>
      <c r="C94" s="49" t="s">
        <v>147</v>
      </c>
      <c r="D94" s="50"/>
      <c r="E94" s="50"/>
      <c r="F94" s="50"/>
      <c r="G94" s="51"/>
      <c r="H94" s="1" t="s">
        <v>5</v>
      </c>
      <c r="I94" s="2">
        <v>2.5299999999999998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>
        <f t="shared" si="14"/>
        <v>0</v>
      </c>
      <c r="W94" s="2">
        <f t="shared" si="11"/>
        <v>0</v>
      </c>
    </row>
    <row r="95" spans="1:23" s="3" customFormat="1" ht="8.1" customHeight="1" x14ac:dyDescent="0.25">
      <c r="A95" s="54" t="s">
        <v>134</v>
      </c>
      <c r="B95" s="55"/>
      <c r="C95" s="49" t="s">
        <v>148</v>
      </c>
      <c r="D95" s="50"/>
      <c r="E95" s="50"/>
      <c r="F95" s="50"/>
      <c r="G95" s="51"/>
      <c r="H95" s="1" t="s">
        <v>5</v>
      </c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>
        <f t="shared" si="14"/>
        <v>0</v>
      </c>
      <c r="W95" s="2">
        <f t="shared" si="11"/>
        <v>0</v>
      </c>
    </row>
    <row r="96" spans="1:23" s="3" customFormat="1" ht="8.1" customHeight="1" x14ac:dyDescent="0.25">
      <c r="A96" s="54" t="s">
        <v>135</v>
      </c>
      <c r="B96" s="55"/>
      <c r="C96" s="78" t="s">
        <v>149</v>
      </c>
      <c r="D96" s="79"/>
      <c r="E96" s="79"/>
      <c r="F96" s="79"/>
      <c r="G96" s="80"/>
      <c r="H96" s="1" t="s">
        <v>5</v>
      </c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>
        <f t="shared" si="14"/>
        <v>0</v>
      </c>
      <c r="W96" s="2">
        <f t="shared" si="11"/>
        <v>0</v>
      </c>
    </row>
    <row r="97" spans="1:23" s="3" customFormat="1" ht="8.1" customHeight="1" x14ac:dyDescent="0.25">
      <c r="A97" s="54" t="s">
        <v>136</v>
      </c>
      <c r="B97" s="55"/>
      <c r="C97" s="49" t="s">
        <v>150</v>
      </c>
      <c r="D97" s="50"/>
      <c r="E97" s="50"/>
      <c r="F97" s="50"/>
      <c r="G97" s="51"/>
      <c r="H97" s="1" t="s">
        <v>5</v>
      </c>
      <c r="I97" s="2">
        <v>4.76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>
        <v>27</v>
      </c>
      <c r="U97" s="2">
        <v>27</v>
      </c>
      <c r="V97" s="2">
        <f t="shared" si="14"/>
        <v>27</v>
      </c>
      <c r="W97" s="2">
        <f t="shared" si="11"/>
        <v>27</v>
      </c>
    </row>
    <row r="98" spans="1:23" s="3" customFormat="1" ht="8.1" customHeight="1" x14ac:dyDescent="0.25">
      <c r="A98" s="54" t="s">
        <v>137</v>
      </c>
      <c r="B98" s="55"/>
      <c r="C98" s="62" t="s">
        <v>106</v>
      </c>
      <c r="D98" s="63"/>
      <c r="E98" s="63"/>
      <c r="F98" s="63"/>
      <c r="G98" s="64"/>
      <c r="H98" s="1" t="s">
        <v>5</v>
      </c>
      <c r="I98" s="2">
        <f>I100+I103</f>
        <v>35.93</v>
      </c>
      <c r="J98" s="2">
        <f t="shared" ref="J98:U98" si="19">J100+J103</f>
        <v>30.02</v>
      </c>
      <c r="K98" s="2">
        <v>30.02</v>
      </c>
      <c r="L98" s="2">
        <f t="shared" si="19"/>
        <v>23.78</v>
      </c>
      <c r="M98" s="2">
        <f t="shared" si="19"/>
        <v>32.910000000000004</v>
      </c>
      <c r="N98" s="2">
        <f t="shared" si="19"/>
        <v>21.349999999999998</v>
      </c>
      <c r="O98" s="2">
        <f t="shared" si="19"/>
        <v>33.07</v>
      </c>
      <c r="P98" s="2">
        <f t="shared" si="19"/>
        <v>11.16</v>
      </c>
      <c r="Q98" s="2">
        <f t="shared" si="19"/>
        <v>20.98</v>
      </c>
      <c r="R98" s="2">
        <f t="shared" si="19"/>
        <v>5.49</v>
      </c>
      <c r="S98" s="2">
        <f t="shared" si="19"/>
        <v>17.489999999999998</v>
      </c>
      <c r="T98" s="2">
        <f t="shared" si="19"/>
        <v>3.13</v>
      </c>
      <c r="U98" s="2">
        <f t="shared" si="19"/>
        <v>17.5</v>
      </c>
      <c r="V98" s="2">
        <f t="shared" si="14"/>
        <v>64.91</v>
      </c>
      <c r="W98" s="2">
        <f t="shared" si="11"/>
        <v>121.95</v>
      </c>
    </row>
    <row r="99" spans="1:23" s="3" customFormat="1" ht="8.1" customHeight="1" x14ac:dyDescent="0.25">
      <c r="A99" s="54" t="s">
        <v>138</v>
      </c>
      <c r="B99" s="55"/>
      <c r="C99" s="49" t="s">
        <v>151</v>
      </c>
      <c r="D99" s="50"/>
      <c r="E99" s="50"/>
      <c r="F99" s="50"/>
      <c r="G99" s="51"/>
      <c r="H99" s="1" t="s">
        <v>5</v>
      </c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>
        <f t="shared" si="14"/>
        <v>0</v>
      </c>
      <c r="W99" s="2">
        <f t="shared" si="11"/>
        <v>0</v>
      </c>
    </row>
    <row r="100" spans="1:23" s="3" customFormat="1" ht="8.1" customHeight="1" x14ac:dyDescent="0.25">
      <c r="A100" s="54" t="s">
        <v>139</v>
      </c>
      <c r="B100" s="55"/>
      <c r="C100" s="49" t="s">
        <v>152</v>
      </c>
      <c r="D100" s="50"/>
      <c r="E100" s="50"/>
      <c r="F100" s="50"/>
      <c r="G100" s="51"/>
      <c r="H100" s="1" t="s">
        <v>5</v>
      </c>
      <c r="I100" s="2">
        <v>24.9</v>
      </c>
      <c r="J100" s="2">
        <v>29.82</v>
      </c>
      <c r="K100" s="2">
        <v>29.82</v>
      </c>
      <c r="L100" s="2">
        <v>23.57</v>
      </c>
      <c r="M100" s="2">
        <v>32.700000000000003</v>
      </c>
      <c r="N100" s="2">
        <v>21.13</v>
      </c>
      <c r="O100" s="2">
        <v>32.85</v>
      </c>
      <c r="P100" s="2">
        <v>10.93</v>
      </c>
      <c r="Q100" s="2">
        <v>20.75</v>
      </c>
      <c r="R100" s="2">
        <v>5.25</v>
      </c>
      <c r="S100" s="2">
        <v>17.25</v>
      </c>
      <c r="T100" s="2">
        <v>2.88</v>
      </c>
      <c r="U100" s="2">
        <v>17.25</v>
      </c>
      <c r="V100" s="2">
        <f t="shared" si="14"/>
        <v>63.760000000000005</v>
      </c>
      <c r="W100" s="2">
        <f t="shared" si="11"/>
        <v>120.80000000000001</v>
      </c>
    </row>
    <row r="101" spans="1:23" s="3" customFormat="1" ht="8.1" customHeight="1" x14ac:dyDescent="0.25">
      <c r="A101" s="54" t="s">
        <v>140</v>
      </c>
      <c r="B101" s="55"/>
      <c r="C101" s="49" t="s">
        <v>153</v>
      </c>
      <c r="D101" s="50"/>
      <c r="E101" s="50"/>
      <c r="F101" s="50"/>
      <c r="G101" s="51"/>
      <c r="H101" s="1" t="s">
        <v>5</v>
      </c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>
        <f t="shared" si="14"/>
        <v>0</v>
      </c>
      <c r="W101" s="2">
        <f t="shared" si="11"/>
        <v>0</v>
      </c>
    </row>
    <row r="102" spans="1:23" s="3" customFormat="1" ht="8.1" customHeight="1" x14ac:dyDescent="0.25">
      <c r="A102" s="54" t="s">
        <v>141</v>
      </c>
      <c r="B102" s="55"/>
      <c r="C102" s="78" t="s">
        <v>149</v>
      </c>
      <c r="D102" s="79"/>
      <c r="E102" s="79"/>
      <c r="F102" s="79"/>
      <c r="G102" s="80"/>
      <c r="H102" s="1" t="s">
        <v>5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>
        <f t="shared" si="14"/>
        <v>0</v>
      </c>
      <c r="W102" s="2">
        <f t="shared" si="11"/>
        <v>0</v>
      </c>
    </row>
    <row r="103" spans="1:23" s="3" customFormat="1" ht="8.1" customHeight="1" x14ac:dyDescent="0.25">
      <c r="A103" s="54" t="s">
        <v>142</v>
      </c>
      <c r="B103" s="55"/>
      <c r="C103" s="49" t="s">
        <v>154</v>
      </c>
      <c r="D103" s="50"/>
      <c r="E103" s="50"/>
      <c r="F103" s="50"/>
      <c r="G103" s="51"/>
      <c r="H103" s="1" t="s">
        <v>5</v>
      </c>
      <c r="I103" s="2">
        <v>11.03</v>
      </c>
      <c r="J103" s="2">
        <v>0.2</v>
      </c>
      <c r="K103" s="2">
        <v>0.2</v>
      </c>
      <c r="L103" s="2">
        <v>0.21</v>
      </c>
      <c r="M103" s="2">
        <v>0.21</v>
      </c>
      <c r="N103" s="2">
        <v>0.22</v>
      </c>
      <c r="O103" s="2">
        <v>0.22</v>
      </c>
      <c r="P103" s="2">
        <v>0.23</v>
      </c>
      <c r="Q103" s="2">
        <v>0.23</v>
      </c>
      <c r="R103" s="2">
        <v>0.24</v>
      </c>
      <c r="S103" s="2">
        <v>0.24</v>
      </c>
      <c r="T103" s="2">
        <v>0.25</v>
      </c>
      <c r="U103" s="2">
        <v>0.25</v>
      </c>
      <c r="V103" s="2">
        <f t="shared" si="14"/>
        <v>1.1499999999999999</v>
      </c>
      <c r="W103" s="2">
        <f t="shared" si="11"/>
        <v>1.1499999999999999</v>
      </c>
    </row>
    <row r="104" spans="1:23" s="3" customFormat="1" x14ac:dyDescent="0.25">
      <c r="A104" s="54" t="s">
        <v>143</v>
      </c>
      <c r="B104" s="55"/>
      <c r="C104" s="75" t="s">
        <v>155</v>
      </c>
      <c r="D104" s="76"/>
      <c r="E104" s="76"/>
      <c r="F104" s="76"/>
      <c r="G104" s="77"/>
      <c r="H104" s="1" t="s">
        <v>5</v>
      </c>
      <c r="I104" s="2">
        <f>I110+I112+I113+I118</f>
        <v>41.660000000000046</v>
      </c>
      <c r="J104" s="2">
        <f>J76+J91</f>
        <v>78.529999999999959</v>
      </c>
      <c r="K104" s="2">
        <f t="shared" ref="K104:V104" si="20">K76+K91</f>
        <v>78.529999999999959</v>
      </c>
      <c r="L104" s="2">
        <f t="shared" si="20"/>
        <v>203.81000000000003</v>
      </c>
      <c r="M104" s="2">
        <f t="shared" si="20"/>
        <v>6.619999999999969</v>
      </c>
      <c r="N104" s="2">
        <f t="shared" si="20"/>
        <v>232.02</v>
      </c>
      <c r="O104" s="2">
        <f t="shared" si="20"/>
        <v>345.65999999999991</v>
      </c>
      <c r="P104" s="2">
        <f t="shared" si="20"/>
        <v>27.970000000000109</v>
      </c>
      <c r="Q104" s="2">
        <f t="shared" si="20"/>
        <v>2.6400000000001178</v>
      </c>
      <c r="R104" s="2">
        <f t="shared" si="20"/>
        <v>20.519999999999989</v>
      </c>
      <c r="S104" s="2">
        <f t="shared" si="20"/>
        <v>-8.2399999999999984</v>
      </c>
      <c r="T104" s="2">
        <f t="shared" si="20"/>
        <v>292.90999999999997</v>
      </c>
      <c r="U104" s="2">
        <f t="shared" si="20"/>
        <v>292.53000000000009</v>
      </c>
      <c r="V104" s="2">
        <f t="shared" si="20"/>
        <v>777.23000000000036</v>
      </c>
      <c r="W104" s="2">
        <f t="shared" si="11"/>
        <v>639.21</v>
      </c>
    </row>
    <row r="105" spans="1:23" s="3" customFormat="1" ht="16.5" customHeight="1" x14ac:dyDescent="0.25">
      <c r="A105" s="54" t="s">
        <v>156</v>
      </c>
      <c r="B105" s="55"/>
      <c r="C105" s="62" t="s">
        <v>157</v>
      </c>
      <c r="D105" s="63"/>
      <c r="E105" s="63"/>
      <c r="F105" s="63"/>
      <c r="G105" s="64"/>
      <c r="H105" s="1" t="s">
        <v>5</v>
      </c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>
        <f t="shared" si="14"/>
        <v>0</v>
      </c>
      <c r="W105" s="2">
        <f t="shared" si="11"/>
        <v>0</v>
      </c>
    </row>
    <row r="106" spans="1:23" s="3" customFormat="1" ht="16.5" customHeight="1" x14ac:dyDescent="0.25">
      <c r="A106" s="54" t="s">
        <v>158</v>
      </c>
      <c r="B106" s="55"/>
      <c r="C106" s="49" t="s">
        <v>47</v>
      </c>
      <c r="D106" s="50"/>
      <c r="E106" s="50"/>
      <c r="F106" s="50"/>
      <c r="G106" s="51"/>
      <c r="H106" s="1" t="s">
        <v>5</v>
      </c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>
        <f t="shared" si="14"/>
        <v>0</v>
      </c>
      <c r="W106" s="2">
        <f t="shared" si="11"/>
        <v>0</v>
      </c>
    </row>
    <row r="107" spans="1:23" s="3" customFormat="1" ht="16.5" customHeight="1" x14ac:dyDescent="0.25">
      <c r="A107" s="54" t="s">
        <v>159</v>
      </c>
      <c r="B107" s="55"/>
      <c r="C107" s="49" t="s">
        <v>52</v>
      </c>
      <c r="D107" s="50"/>
      <c r="E107" s="50"/>
      <c r="F107" s="50"/>
      <c r="G107" s="51"/>
      <c r="H107" s="1" t="s">
        <v>5</v>
      </c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>
        <f t="shared" si="14"/>
        <v>0</v>
      </c>
      <c r="W107" s="2">
        <f t="shared" si="11"/>
        <v>0</v>
      </c>
    </row>
    <row r="108" spans="1:23" s="3" customFormat="1" ht="16.5" customHeight="1" x14ac:dyDescent="0.25">
      <c r="A108" s="54" t="s">
        <v>160</v>
      </c>
      <c r="B108" s="55"/>
      <c r="C108" s="49" t="s">
        <v>53</v>
      </c>
      <c r="D108" s="50"/>
      <c r="E108" s="50"/>
      <c r="F108" s="50"/>
      <c r="G108" s="51"/>
      <c r="H108" s="1" t="s">
        <v>5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>
        <f t="shared" si="14"/>
        <v>0</v>
      </c>
      <c r="W108" s="2">
        <f t="shared" si="11"/>
        <v>0</v>
      </c>
    </row>
    <row r="109" spans="1:23" s="3" customFormat="1" ht="8.1" customHeight="1" x14ac:dyDescent="0.25">
      <c r="A109" s="54" t="s">
        <v>161</v>
      </c>
      <c r="B109" s="55"/>
      <c r="C109" s="62" t="s">
        <v>54</v>
      </c>
      <c r="D109" s="63"/>
      <c r="E109" s="63"/>
      <c r="F109" s="63"/>
      <c r="G109" s="64"/>
      <c r="H109" s="1" t="s">
        <v>5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>
        <f t="shared" si="14"/>
        <v>0</v>
      </c>
      <c r="W109" s="2">
        <f t="shared" si="11"/>
        <v>0</v>
      </c>
    </row>
    <row r="110" spans="1:23" s="3" customFormat="1" ht="8.1" customHeight="1" x14ac:dyDescent="0.25">
      <c r="A110" s="54" t="s">
        <v>162</v>
      </c>
      <c r="B110" s="55"/>
      <c r="C110" s="62" t="s">
        <v>76</v>
      </c>
      <c r="D110" s="63"/>
      <c r="E110" s="63"/>
      <c r="F110" s="63"/>
      <c r="G110" s="64"/>
      <c r="H110" s="1" t="s">
        <v>5</v>
      </c>
      <c r="I110" s="2">
        <f>I82-I100</f>
        <v>-50.319999999999986</v>
      </c>
      <c r="J110" s="2">
        <f>J104-J112-J113</f>
        <v>-31.900000000000023</v>
      </c>
      <c r="K110" s="2">
        <f t="shared" ref="K110:V110" si="21">K104-K112-K113</f>
        <v>-31.900000000000038</v>
      </c>
      <c r="L110" s="2">
        <f t="shared" si="21"/>
        <v>31.640000000000036</v>
      </c>
      <c r="M110" s="2">
        <f t="shared" si="21"/>
        <v>-26.550000000000018</v>
      </c>
      <c r="N110" s="2">
        <f t="shared" si="21"/>
        <v>54.460000000000008</v>
      </c>
      <c r="O110" s="2">
        <f t="shared" si="21"/>
        <v>29.099999999999937</v>
      </c>
      <c r="P110" s="2">
        <f t="shared" si="21"/>
        <v>10.560000000000114</v>
      </c>
      <c r="Q110" s="2">
        <f t="shared" si="21"/>
        <v>-14.769999999999877</v>
      </c>
      <c r="R110" s="2">
        <f t="shared" si="21"/>
        <v>11.079999999999997</v>
      </c>
      <c r="S110" s="2">
        <f t="shared" si="21"/>
        <v>-17.679999999999989</v>
      </c>
      <c r="T110" s="2">
        <f t="shared" si="21"/>
        <v>10.019999999999982</v>
      </c>
      <c r="U110" s="2">
        <f t="shared" si="21"/>
        <v>9.6400000000001</v>
      </c>
      <c r="V110" s="2">
        <f t="shared" si="21"/>
        <v>117.76000000000036</v>
      </c>
      <c r="W110" s="2">
        <f t="shared" si="11"/>
        <v>-20.259999999999849</v>
      </c>
    </row>
    <row r="111" spans="1:23" s="3" customFormat="1" ht="8.1" customHeight="1" x14ac:dyDescent="0.25">
      <c r="A111" s="54" t="s">
        <v>163</v>
      </c>
      <c r="B111" s="55"/>
      <c r="C111" s="62" t="s">
        <v>77</v>
      </c>
      <c r="D111" s="63"/>
      <c r="E111" s="63"/>
      <c r="F111" s="63"/>
      <c r="G111" s="64"/>
      <c r="H111" s="1" t="s">
        <v>5</v>
      </c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>
        <f t="shared" si="14"/>
        <v>0</v>
      </c>
      <c r="W111" s="2">
        <f t="shared" si="11"/>
        <v>0</v>
      </c>
    </row>
    <row r="112" spans="1:23" s="3" customFormat="1" ht="8.1" customHeight="1" x14ac:dyDescent="0.25">
      <c r="A112" s="54" t="s">
        <v>164</v>
      </c>
      <c r="B112" s="55"/>
      <c r="C112" s="62" t="s">
        <v>78</v>
      </c>
      <c r="D112" s="63"/>
      <c r="E112" s="63"/>
      <c r="F112" s="63"/>
      <c r="G112" s="64"/>
      <c r="H112" s="1" t="s">
        <v>5</v>
      </c>
      <c r="I112" s="2">
        <f>I84</f>
        <v>84.59</v>
      </c>
      <c r="J112" s="2">
        <f t="shared" ref="J112:V112" si="22">J84</f>
        <v>105.74</v>
      </c>
      <c r="K112" s="2">
        <v>105.74</v>
      </c>
      <c r="L112" s="2">
        <f t="shared" si="22"/>
        <v>167.68</v>
      </c>
      <c r="M112" s="2">
        <f t="shared" si="22"/>
        <v>28.68</v>
      </c>
      <c r="N112" s="2">
        <f t="shared" si="22"/>
        <v>172.78</v>
      </c>
      <c r="O112" s="2">
        <f t="shared" si="22"/>
        <v>311.77999999999997</v>
      </c>
      <c r="P112" s="2">
        <f t="shared" si="22"/>
        <v>12.26</v>
      </c>
      <c r="Q112" s="2">
        <f t="shared" si="22"/>
        <v>12.26</v>
      </c>
      <c r="R112" s="2">
        <f t="shared" si="22"/>
        <v>3.92</v>
      </c>
      <c r="S112" s="2">
        <f t="shared" si="22"/>
        <v>3.92</v>
      </c>
      <c r="T112" s="2">
        <f t="shared" si="22"/>
        <v>277</v>
      </c>
      <c r="U112" s="2">
        <f t="shared" si="22"/>
        <v>277</v>
      </c>
      <c r="V112" s="2">
        <f t="shared" si="22"/>
        <v>633.64</v>
      </c>
      <c r="W112" s="2">
        <f t="shared" si="11"/>
        <v>633.64</v>
      </c>
    </row>
    <row r="113" spans="1:23" s="3" customFormat="1" ht="8.1" customHeight="1" x14ac:dyDescent="0.25">
      <c r="A113" s="54" t="s">
        <v>165</v>
      </c>
      <c r="B113" s="55"/>
      <c r="C113" s="62" t="s">
        <v>79</v>
      </c>
      <c r="D113" s="63"/>
      <c r="E113" s="63"/>
      <c r="F113" s="63"/>
      <c r="G113" s="64"/>
      <c r="H113" s="1" t="s">
        <v>5</v>
      </c>
      <c r="I113" s="2">
        <f>I85-I103</f>
        <v>-6.4399999999999675</v>
      </c>
      <c r="J113" s="2">
        <f t="shared" ref="J113:V113" si="23">J85-J103</f>
        <v>4.6899999999999862</v>
      </c>
      <c r="K113" s="2">
        <v>4.6900000000000004</v>
      </c>
      <c r="L113" s="2">
        <f t="shared" si="23"/>
        <v>4.4899999999999887</v>
      </c>
      <c r="M113" s="2">
        <f t="shared" si="23"/>
        <v>4.4899999999999887</v>
      </c>
      <c r="N113" s="2">
        <f t="shared" si="23"/>
        <v>4.78</v>
      </c>
      <c r="O113" s="2">
        <f t="shared" si="23"/>
        <v>4.78</v>
      </c>
      <c r="P113" s="2">
        <f t="shared" si="23"/>
        <v>5.149999999999995</v>
      </c>
      <c r="Q113" s="2">
        <f t="shared" si="23"/>
        <v>5.149999999999995</v>
      </c>
      <c r="R113" s="2">
        <f t="shared" si="23"/>
        <v>5.5199999999999907</v>
      </c>
      <c r="S113" s="2">
        <f t="shared" si="23"/>
        <v>5.5199999999999907</v>
      </c>
      <c r="T113" s="2">
        <f t="shared" si="23"/>
        <v>5.8899999999999864</v>
      </c>
      <c r="U113" s="2">
        <f t="shared" si="23"/>
        <v>5.8899999999999864</v>
      </c>
      <c r="V113" s="2">
        <f t="shared" si="23"/>
        <v>25.83000000000002</v>
      </c>
      <c r="W113" s="2">
        <f t="shared" si="11"/>
        <v>25.829999999999963</v>
      </c>
    </row>
    <row r="114" spans="1:23" s="3" customFormat="1" ht="8.1" customHeight="1" x14ac:dyDescent="0.25">
      <c r="A114" s="54" t="s">
        <v>166</v>
      </c>
      <c r="B114" s="55"/>
      <c r="C114" s="62" t="s">
        <v>80</v>
      </c>
      <c r="D114" s="63"/>
      <c r="E114" s="63"/>
      <c r="F114" s="63"/>
      <c r="G114" s="64"/>
      <c r="H114" s="1" t="s">
        <v>5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>
        <f t="shared" si="14"/>
        <v>0</v>
      </c>
      <c r="W114" s="2">
        <f t="shared" si="11"/>
        <v>0</v>
      </c>
    </row>
    <row r="115" spans="1:23" s="3" customFormat="1" ht="16.5" customHeight="1" x14ac:dyDescent="0.25">
      <c r="A115" s="54" t="s">
        <v>167</v>
      </c>
      <c r="B115" s="55"/>
      <c r="C115" s="62" t="s">
        <v>81</v>
      </c>
      <c r="D115" s="63"/>
      <c r="E115" s="63"/>
      <c r="F115" s="63"/>
      <c r="G115" s="64"/>
      <c r="H115" s="1" t="s">
        <v>5</v>
      </c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>
        <f t="shared" si="14"/>
        <v>0</v>
      </c>
      <c r="W115" s="2">
        <f t="shared" si="11"/>
        <v>0</v>
      </c>
    </row>
    <row r="116" spans="1:23" s="3" customFormat="1" ht="8.1" customHeight="1" x14ac:dyDescent="0.25">
      <c r="A116" s="54" t="s">
        <v>168</v>
      </c>
      <c r="B116" s="55"/>
      <c r="C116" s="49" t="s">
        <v>82</v>
      </c>
      <c r="D116" s="50"/>
      <c r="E116" s="50"/>
      <c r="F116" s="50"/>
      <c r="G116" s="51"/>
      <c r="H116" s="1" t="s">
        <v>5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>
        <f t="shared" si="14"/>
        <v>0</v>
      </c>
      <c r="W116" s="2">
        <f t="shared" si="11"/>
        <v>0</v>
      </c>
    </row>
    <row r="117" spans="1:23" s="3" customFormat="1" ht="8.1" customHeight="1" x14ac:dyDescent="0.25">
      <c r="A117" s="54" t="s">
        <v>169</v>
      </c>
      <c r="B117" s="55"/>
      <c r="C117" s="49" t="s">
        <v>83</v>
      </c>
      <c r="D117" s="50"/>
      <c r="E117" s="50"/>
      <c r="F117" s="50"/>
      <c r="G117" s="51"/>
      <c r="H117" s="1" t="s">
        <v>5</v>
      </c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>
        <f t="shared" si="14"/>
        <v>0</v>
      </c>
      <c r="W117" s="2">
        <f t="shared" si="11"/>
        <v>0</v>
      </c>
    </row>
    <row r="118" spans="1:23" s="3" customFormat="1" ht="8.1" customHeight="1" x14ac:dyDescent="0.25">
      <c r="A118" s="54" t="s">
        <v>170</v>
      </c>
      <c r="B118" s="55"/>
      <c r="C118" s="62" t="s">
        <v>84</v>
      </c>
      <c r="D118" s="63"/>
      <c r="E118" s="63"/>
      <c r="F118" s="63"/>
      <c r="G118" s="64"/>
      <c r="H118" s="1" t="s">
        <v>5</v>
      </c>
      <c r="I118" s="2">
        <f>I90+I92</f>
        <v>13.829999999999998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>
        <f t="shared" si="14"/>
        <v>0</v>
      </c>
      <c r="W118" s="2">
        <f t="shared" si="11"/>
        <v>0</v>
      </c>
    </row>
    <row r="119" spans="1:23" s="3" customFormat="1" x14ac:dyDescent="0.25">
      <c r="A119" s="54" t="s">
        <v>171</v>
      </c>
      <c r="B119" s="55"/>
      <c r="C119" s="75" t="s">
        <v>172</v>
      </c>
      <c r="D119" s="76"/>
      <c r="E119" s="76"/>
      <c r="F119" s="76"/>
      <c r="G119" s="77"/>
      <c r="H119" s="1" t="s">
        <v>5</v>
      </c>
      <c r="I119" s="2">
        <f>I125+I127+I128</f>
        <v>6.66</v>
      </c>
      <c r="J119" s="2">
        <f t="shared" ref="J119:V119" si="24">J125+J127+J128</f>
        <v>24.43</v>
      </c>
      <c r="K119" s="2">
        <v>24.43</v>
      </c>
      <c r="L119" s="2">
        <f t="shared" si="24"/>
        <v>27.21</v>
      </c>
      <c r="M119" s="2">
        <f t="shared" si="24"/>
        <v>1.3199999999999998</v>
      </c>
      <c r="N119" s="2">
        <f t="shared" si="24"/>
        <v>41.46</v>
      </c>
      <c r="O119" s="2">
        <v>49.13</v>
      </c>
      <c r="P119" s="2">
        <f t="shared" si="24"/>
        <v>1</v>
      </c>
      <c r="Q119" s="2">
        <f t="shared" si="24"/>
        <v>1</v>
      </c>
      <c r="R119" s="2">
        <f t="shared" si="24"/>
        <v>1</v>
      </c>
      <c r="S119" s="2">
        <f t="shared" si="24"/>
        <v>1</v>
      </c>
      <c r="T119" s="2">
        <f t="shared" si="24"/>
        <v>1</v>
      </c>
      <c r="U119" s="2">
        <v>42.4</v>
      </c>
      <c r="V119" s="2">
        <f t="shared" si="24"/>
        <v>71.67</v>
      </c>
      <c r="W119" s="2">
        <f t="shared" si="11"/>
        <v>94.85</v>
      </c>
    </row>
    <row r="120" spans="1:23" s="3" customFormat="1" ht="8.1" customHeight="1" x14ac:dyDescent="0.25">
      <c r="A120" s="54" t="s">
        <v>173</v>
      </c>
      <c r="B120" s="55"/>
      <c r="C120" s="62" t="s">
        <v>46</v>
      </c>
      <c r="D120" s="63"/>
      <c r="E120" s="63"/>
      <c r="F120" s="63"/>
      <c r="G120" s="64"/>
      <c r="H120" s="1" t="s">
        <v>5</v>
      </c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>
        <f t="shared" si="14"/>
        <v>0</v>
      </c>
      <c r="W120" s="2">
        <f t="shared" si="11"/>
        <v>0</v>
      </c>
    </row>
    <row r="121" spans="1:23" s="3" customFormat="1" ht="16.5" customHeight="1" x14ac:dyDescent="0.25">
      <c r="A121" s="54" t="s">
        <v>174</v>
      </c>
      <c r="B121" s="55"/>
      <c r="C121" s="49" t="s">
        <v>47</v>
      </c>
      <c r="D121" s="50"/>
      <c r="E121" s="50"/>
      <c r="F121" s="50"/>
      <c r="G121" s="51"/>
      <c r="H121" s="1" t="s">
        <v>5</v>
      </c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>
        <f t="shared" si="14"/>
        <v>0</v>
      </c>
      <c r="W121" s="2">
        <f t="shared" si="11"/>
        <v>0</v>
      </c>
    </row>
    <row r="122" spans="1:23" s="3" customFormat="1" ht="16.5" customHeight="1" x14ac:dyDescent="0.25">
      <c r="A122" s="54" t="s">
        <v>175</v>
      </c>
      <c r="B122" s="55"/>
      <c r="C122" s="49" t="s">
        <v>52</v>
      </c>
      <c r="D122" s="50"/>
      <c r="E122" s="50"/>
      <c r="F122" s="50"/>
      <c r="G122" s="51"/>
      <c r="H122" s="1" t="s">
        <v>5</v>
      </c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>
        <f t="shared" si="14"/>
        <v>0</v>
      </c>
      <c r="W122" s="2">
        <f t="shared" si="11"/>
        <v>0</v>
      </c>
    </row>
    <row r="123" spans="1:23" s="3" customFormat="1" ht="16.5" customHeight="1" x14ac:dyDescent="0.25">
      <c r="A123" s="54" t="s">
        <v>176</v>
      </c>
      <c r="B123" s="55"/>
      <c r="C123" s="49" t="s">
        <v>53</v>
      </c>
      <c r="D123" s="50"/>
      <c r="E123" s="50"/>
      <c r="F123" s="50"/>
      <c r="G123" s="51"/>
      <c r="H123" s="1" t="s">
        <v>5</v>
      </c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>
        <f t="shared" si="14"/>
        <v>0</v>
      </c>
      <c r="W123" s="2">
        <f t="shared" si="11"/>
        <v>0</v>
      </c>
    </row>
    <row r="124" spans="1:23" s="3" customFormat="1" ht="8.1" customHeight="1" x14ac:dyDescent="0.25">
      <c r="A124" s="54" t="s">
        <v>177</v>
      </c>
      <c r="B124" s="55"/>
      <c r="C124" s="62" t="s">
        <v>662</v>
      </c>
      <c r="D124" s="63"/>
      <c r="E124" s="63"/>
      <c r="F124" s="63"/>
      <c r="G124" s="64"/>
      <c r="H124" s="1" t="s">
        <v>5</v>
      </c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>
        <f t="shared" si="14"/>
        <v>0</v>
      </c>
      <c r="W124" s="2">
        <f t="shared" si="11"/>
        <v>0</v>
      </c>
    </row>
    <row r="125" spans="1:23" s="3" customFormat="1" ht="8.1" customHeight="1" x14ac:dyDescent="0.25">
      <c r="A125" s="54" t="s">
        <v>178</v>
      </c>
      <c r="B125" s="55"/>
      <c r="C125" s="62" t="s">
        <v>663</v>
      </c>
      <c r="D125" s="63"/>
      <c r="E125" s="63"/>
      <c r="F125" s="63"/>
      <c r="G125" s="64"/>
      <c r="H125" s="1" t="s">
        <v>5</v>
      </c>
      <c r="I125" s="2"/>
      <c r="J125" s="2">
        <v>3.91</v>
      </c>
      <c r="K125" s="2">
        <v>3.91</v>
      </c>
      <c r="L125" s="2">
        <v>4.82</v>
      </c>
      <c r="M125" s="2"/>
      <c r="N125" s="2">
        <v>6.64</v>
      </c>
      <c r="O125" s="2"/>
      <c r="P125" s="2"/>
      <c r="Q125" s="2"/>
      <c r="R125" s="2"/>
      <c r="S125" s="2"/>
      <c r="T125" s="2"/>
      <c r="U125" s="2"/>
      <c r="V125" s="2">
        <f t="shared" si="14"/>
        <v>11.46</v>
      </c>
      <c r="W125" s="2">
        <f t="shared" si="11"/>
        <v>0</v>
      </c>
    </row>
    <row r="126" spans="1:23" s="3" customFormat="1" ht="8.1" customHeight="1" x14ac:dyDescent="0.25">
      <c r="A126" s="54" t="s">
        <v>179</v>
      </c>
      <c r="B126" s="55"/>
      <c r="C126" s="62" t="s">
        <v>664</v>
      </c>
      <c r="D126" s="63"/>
      <c r="E126" s="63"/>
      <c r="F126" s="63"/>
      <c r="G126" s="64"/>
      <c r="H126" s="1" t="s">
        <v>5</v>
      </c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>
        <f t="shared" si="14"/>
        <v>0</v>
      </c>
      <c r="W126" s="2">
        <f t="shared" si="11"/>
        <v>0</v>
      </c>
    </row>
    <row r="127" spans="1:23" s="3" customFormat="1" ht="8.1" customHeight="1" x14ac:dyDescent="0.25">
      <c r="A127" s="54" t="s">
        <v>180</v>
      </c>
      <c r="B127" s="55"/>
      <c r="C127" s="62" t="s">
        <v>665</v>
      </c>
      <c r="D127" s="63"/>
      <c r="E127" s="63"/>
      <c r="F127" s="63"/>
      <c r="G127" s="64"/>
      <c r="H127" s="1" t="s">
        <v>5</v>
      </c>
      <c r="I127" s="2">
        <v>6.66</v>
      </c>
      <c r="J127" s="2">
        <v>19.52</v>
      </c>
      <c r="K127" s="2">
        <v>19.52</v>
      </c>
      <c r="L127" s="2">
        <v>21.39</v>
      </c>
      <c r="M127" s="2">
        <v>0.5</v>
      </c>
      <c r="N127" s="2">
        <v>33.82</v>
      </c>
      <c r="O127" s="2">
        <v>48.13</v>
      </c>
      <c r="P127" s="2"/>
      <c r="Q127" s="2"/>
      <c r="R127" s="2"/>
      <c r="S127" s="2"/>
      <c r="T127" s="2"/>
      <c r="U127" s="2">
        <v>41.4</v>
      </c>
      <c r="V127" s="2">
        <f t="shared" si="14"/>
        <v>55.21</v>
      </c>
      <c r="W127" s="2">
        <f t="shared" si="11"/>
        <v>90.03</v>
      </c>
    </row>
    <row r="128" spans="1:23" s="3" customFormat="1" ht="8.1" customHeight="1" x14ac:dyDescent="0.25">
      <c r="A128" s="54" t="s">
        <v>181</v>
      </c>
      <c r="B128" s="55"/>
      <c r="C128" s="62" t="s">
        <v>666</v>
      </c>
      <c r="D128" s="63"/>
      <c r="E128" s="63"/>
      <c r="F128" s="63"/>
      <c r="G128" s="64"/>
      <c r="H128" s="1" t="s">
        <v>5</v>
      </c>
      <c r="I128" s="2"/>
      <c r="J128" s="2">
        <v>1</v>
      </c>
      <c r="K128" s="2">
        <v>1</v>
      </c>
      <c r="L128" s="2">
        <v>1</v>
      </c>
      <c r="M128" s="2">
        <v>0.82</v>
      </c>
      <c r="N128" s="2">
        <v>1</v>
      </c>
      <c r="O128" s="2">
        <v>1</v>
      </c>
      <c r="P128" s="2">
        <v>1</v>
      </c>
      <c r="Q128" s="2">
        <v>1</v>
      </c>
      <c r="R128" s="2">
        <v>1</v>
      </c>
      <c r="S128" s="2">
        <v>1</v>
      </c>
      <c r="T128" s="2">
        <v>1</v>
      </c>
      <c r="U128" s="2">
        <v>1</v>
      </c>
      <c r="V128" s="2">
        <f t="shared" si="14"/>
        <v>5</v>
      </c>
      <c r="W128" s="2">
        <f t="shared" si="11"/>
        <v>4.82</v>
      </c>
    </row>
    <row r="129" spans="1:23" s="3" customFormat="1" ht="8.1" customHeight="1" x14ac:dyDescent="0.25">
      <c r="A129" s="54" t="s">
        <v>182</v>
      </c>
      <c r="B129" s="55"/>
      <c r="C129" s="62" t="s">
        <v>667</v>
      </c>
      <c r="D129" s="63"/>
      <c r="E129" s="63"/>
      <c r="F129" s="63"/>
      <c r="G129" s="64"/>
      <c r="H129" s="1" t="s">
        <v>5</v>
      </c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>
        <f t="shared" si="14"/>
        <v>0</v>
      </c>
      <c r="W129" s="2">
        <f t="shared" si="11"/>
        <v>0</v>
      </c>
    </row>
    <row r="130" spans="1:23" s="3" customFormat="1" ht="17.100000000000001" customHeight="1" x14ac:dyDescent="0.25">
      <c r="A130" s="54" t="s">
        <v>183</v>
      </c>
      <c r="B130" s="55"/>
      <c r="C130" s="62" t="s">
        <v>81</v>
      </c>
      <c r="D130" s="63"/>
      <c r="E130" s="63"/>
      <c r="F130" s="63"/>
      <c r="G130" s="64"/>
      <c r="H130" s="1" t="s">
        <v>5</v>
      </c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>
        <f t="shared" si="14"/>
        <v>0</v>
      </c>
      <c r="W130" s="2">
        <f t="shared" si="11"/>
        <v>0</v>
      </c>
    </row>
    <row r="131" spans="1:23" s="3" customFormat="1" ht="8.1" customHeight="1" x14ac:dyDescent="0.25">
      <c r="A131" s="54" t="s">
        <v>184</v>
      </c>
      <c r="B131" s="55"/>
      <c r="C131" s="49" t="s">
        <v>82</v>
      </c>
      <c r="D131" s="50"/>
      <c r="E131" s="50"/>
      <c r="F131" s="50"/>
      <c r="G131" s="51"/>
      <c r="H131" s="1" t="s">
        <v>5</v>
      </c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>
        <f t="shared" si="14"/>
        <v>0</v>
      </c>
      <c r="W131" s="2">
        <f t="shared" si="11"/>
        <v>0</v>
      </c>
    </row>
    <row r="132" spans="1:23" s="3" customFormat="1" ht="8.1" customHeight="1" x14ac:dyDescent="0.25">
      <c r="A132" s="54" t="s">
        <v>185</v>
      </c>
      <c r="B132" s="55"/>
      <c r="C132" s="49" t="s">
        <v>83</v>
      </c>
      <c r="D132" s="50"/>
      <c r="E132" s="50"/>
      <c r="F132" s="50"/>
      <c r="G132" s="51"/>
      <c r="H132" s="1" t="s">
        <v>5</v>
      </c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>
        <f t="shared" si="14"/>
        <v>0</v>
      </c>
      <c r="W132" s="2">
        <f t="shared" si="11"/>
        <v>0</v>
      </c>
    </row>
    <row r="133" spans="1:23" s="3" customFormat="1" ht="8.1" customHeight="1" x14ac:dyDescent="0.25">
      <c r="A133" s="54" t="s">
        <v>186</v>
      </c>
      <c r="B133" s="55"/>
      <c r="C133" s="62" t="s">
        <v>668</v>
      </c>
      <c r="D133" s="63"/>
      <c r="E133" s="63"/>
      <c r="F133" s="63"/>
      <c r="G133" s="64"/>
      <c r="H133" s="1" t="s">
        <v>5</v>
      </c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>
        <f t="shared" si="14"/>
        <v>0</v>
      </c>
      <c r="W133" s="2">
        <f t="shared" si="11"/>
        <v>0</v>
      </c>
    </row>
    <row r="134" spans="1:23" s="3" customFormat="1" x14ac:dyDescent="0.25">
      <c r="A134" s="54" t="s">
        <v>187</v>
      </c>
      <c r="B134" s="55"/>
      <c r="C134" s="75" t="s">
        <v>188</v>
      </c>
      <c r="D134" s="76"/>
      <c r="E134" s="76"/>
      <c r="F134" s="76"/>
      <c r="G134" s="77"/>
      <c r="H134" s="1" t="s">
        <v>5</v>
      </c>
      <c r="I134" s="2">
        <f>I140+I142+I143+I148</f>
        <v>28.280000000000051</v>
      </c>
      <c r="J134" s="2">
        <f t="shared" ref="J134:V134" si="25">J140+J142+J143+J148</f>
        <v>58.009999999999962</v>
      </c>
      <c r="K134" s="2">
        <v>100.06</v>
      </c>
      <c r="L134" s="2">
        <f t="shared" si="25"/>
        <v>181.42000000000004</v>
      </c>
      <c r="M134" s="2">
        <f t="shared" si="25"/>
        <v>5.2999999999999705</v>
      </c>
      <c r="N134" s="2">
        <f t="shared" si="25"/>
        <v>197.20000000000002</v>
      </c>
      <c r="O134" s="2">
        <f t="shared" si="25"/>
        <v>296.52999999999986</v>
      </c>
      <c r="P134" s="2">
        <f t="shared" si="25"/>
        <v>26.970000000000109</v>
      </c>
      <c r="Q134" s="2">
        <f t="shared" si="25"/>
        <v>1.6400000000001178</v>
      </c>
      <c r="R134" s="2">
        <f t="shared" si="25"/>
        <v>19.519999999999989</v>
      </c>
      <c r="S134" s="2">
        <f t="shared" si="25"/>
        <v>-9.2399999999999984</v>
      </c>
      <c r="T134" s="2">
        <f t="shared" si="25"/>
        <v>291.90999999999997</v>
      </c>
      <c r="U134" s="2">
        <f t="shared" si="25"/>
        <v>250.13000000000008</v>
      </c>
      <c r="V134" s="2">
        <f t="shared" si="25"/>
        <v>717.02000000000032</v>
      </c>
      <c r="W134" s="2">
        <f t="shared" si="11"/>
        <v>544.36</v>
      </c>
    </row>
    <row r="135" spans="1:23" s="3" customFormat="1" ht="8.1" customHeight="1" x14ac:dyDescent="0.25">
      <c r="A135" s="54" t="s">
        <v>189</v>
      </c>
      <c r="B135" s="55"/>
      <c r="C135" s="62" t="s">
        <v>46</v>
      </c>
      <c r="D135" s="63"/>
      <c r="E135" s="63"/>
      <c r="F135" s="63"/>
      <c r="G135" s="64"/>
      <c r="H135" s="1" t="s">
        <v>5</v>
      </c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>
        <f t="shared" si="11"/>
        <v>0</v>
      </c>
    </row>
    <row r="136" spans="1:23" s="3" customFormat="1" ht="16.5" customHeight="1" x14ac:dyDescent="0.25">
      <c r="A136" s="54" t="s">
        <v>190</v>
      </c>
      <c r="B136" s="55"/>
      <c r="C136" s="49" t="s">
        <v>47</v>
      </c>
      <c r="D136" s="50"/>
      <c r="E136" s="50"/>
      <c r="F136" s="50"/>
      <c r="G136" s="51"/>
      <c r="H136" s="1" t="s">
        <v>5</v>
      </c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>
        <f t="shared" si="14"/>
        <v>0</v>
      </c>
      <c r="W136" s="2">
        <f t="shared" ref="W136:W158" si="26">M136+O136+Q136+S136+U136</f>
        <v>0</v>
      </c>
    </row>
    <row r="137" spans="1:23" s="3" customFormat="1" ht="16.5" customHeight="1" x14ac:dyDescent="0.25">
      <c r="A137" s="54" t="s">
        <v>191</v>
      </c>
      <c r="B137" s="55"/>
      <c r="C137" s="49" t="s">
        <v>52</v>
      </c>
      <c r="D137" s="50"/>
      <c r="E137" s="50"/>
      <c r="F137" s="50"/>
      <c r="G137" s="51"/>
      <c r="H137" s="1" t="s">
        <v>5</v>
      </c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>
        <f t="shared" si="14"/>
        <v>0</v>
      </c>
      <c r="W137" s="2">
        <f t="shared" si="26"/>
        <v>0</v>
      </c>
    </row>
    <row r="138" spans="1:23" s="3" customFormat="1" ht="16.5" customHeight="1" x14ac:dyDescent="0.25">
      <c r="A138" s="54" t="s">
        <v>192</v>
      </c>
      <c r="B138" s="55"/>
      <c r="C138" s="49" t="s">
        <v>53</v>
      </c>
      <c r="D138" s="50"/>
      <c r="E138" s="50"/>
      <c r="F138" s="50"/>
      <c r="G138" s="51"/>
      <c r="H138" s="1" t="s">
        <v>5</v>
      </c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>
        <f t="shared" si="14"/>
        <v>0</v>
      </c>
      <c r="W138" s="2">
        <f t="shared" si="26"/>
        <v>0</v>
      </c>
    </row>
    <row r="139" spans="1:23" s="3" customFormat="1" ht="8.1" customHeight="1" x14ac:dyDescent="0.25">
      <c r="A139" s="54" t="s">
        <v>193</v>
      </c>
      <c r="B139" s="55"/>
      <c r="C139" s="62" t="s">
        <v>54</v>
      </c>
      <c r="D139" s="63"/>
      <c r="E139" s="63"/>
      <c r="F139" s="63"/>
      <c r="G139" s="64"/>
      <c r="H139" s="1" t="s">
        <v>5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>
        <f t="shared" si="14"/>
        <v>0</v>
      </c>
      <c r="W139" s="2">
        <f t="shared" si="26"/>
        <v>0</v>
      </c>
    </row>
    <row r="140" spans="1:23" s="3" customFormat="1" ht="8.1" customHeight="1" x14ac:dyDescent="0.25">
      <c r="A140" s="54" t="s">
        <v>194</v>
      </c>
      <c r="B140" s="55"/>
      <c r="C140" s="62" t="s">
        <v>76</v>
      </c>
      <c r="D140" s="63"/>
      <c r="E140" s="63"/>
      <c r="F140" s="63"/>
      <c r="G140" s="64"/>
      <c r="H140" s="1" t="s">
        <v>5</v>
      </c>
      <c r="I140" s="2">
        <f>I110-I126</f>
        <v>-50.319999999999986</v>
      </c>
      <c r="J140" s="2">
        <f t="shared" ref="J140:V140" si="27">J110-J126</f>
        <v>-31.900000000000023</v>
      </c>
      <c r="K140" s="2">
        <f t="shared" si="27"/>
        <v>-31.900000000000038</v>
      </c>
      <c r="L140" s="2">
        <f t="shared" si="27"/>
        <v>31.640000000000036</v>
      </c>
      <c r="M140" s="2">
        <f t="shared" si="27"/>
        <v>-26.550000000000018</v>
      </c>
      <c r="N140" s="2">
        <f t="shared" si="27"/>
        <v>54.460000000000008</v>
      </c>
      <c r="O140" s="2">
        <f t="shared" si="27"/>
        <v>29.099999999999937</v>
      </c>
      <c r="P140" s="2">
        <f t="shared" si="27"/>
        <v>10.560000000000114</v>
      </c>
      <c r="Q140" s="2">
        <f t="shared" si="27"/>
        <v>-14.769999999999877</v>
      </c>
      <c r="R140" s="2">
        <f t="shared" si="27"/>
        <v>11.079999999999997</v>
      </c>
      <c r="S140" s="2">
        <f t="shared" si="27"/>
        <v>-17.679999999999989</v>
      </c>
      <c r="T140" s="2">
        <f t="shared" si="27"/>
        <v>10.019999999999982</v>
      </c>
      <c r="U140" s="2">
        <f t="shared" si="27"/>
        <v>9.6400000000001</v>
      </c>
      <c r="V140" s="2">
        <f t="shared" si="27"/>
        <v>117.76000000000036</v>
      </c>
      <c r="W140" s="2">
        <f t="shared" si="26"/>
        <v>-20.259999999999849</v>
      </c>
    </row>
    <row r="141" spans="1:23" s="3" customFormat="1" ht="8.1" customHeight="1" x14ac:dyDescent="0.25">
      <c r="A141" s="54" t="s">
        <v>195</v>
      </c>
      <c r="B141" s="55"/>
      <c r="C141" s="62" t="s">
        <v>77</v>
      </c>
      <c r="D141" s="63"/>
      <c r="E141" s="63"/>
      <c r="F141" s="63"/>
      <c r="G141" s="64"/>
      <c r="H141" s="1" t="s">
        <v>5</v>
      </c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>
        <f t="shared" si="14"/>
        <v>0</v>
      </c>
      <c r="W141" s="2">
        <f t="shared" si="26"/>
        <v>0</v>
      </c>
    </row>
    <row r="142" spans="1:23" s="3" customFormat="1" ht="8.1" customHeight="1" x14ac:dyDescent="0.25">
      <c r="A142" s="54" t="s">
        <v>196</v>
      </c>
      <c r="B142" s="55"/>
      <c r="C142" s="62" t="s">
        <v>78</v>
      </c>
      <c r="D142" s="63"/>
      <c r="E142" s="63"/>
      <c r="F142" s="63"/>
      <c r="G142" s="64"/>
      <c r="H142" s="1" t="s">
        <v>5</v>
      </c>
      <c r="I142" s="2">
        <f>I112-I127</f>
        <v>77.930000000000007</v>
      </c>
      <c r="J142" s="2">
        <f t="shared" ref="J142:V142" si="28">J112-J127</f>
        <v>86.22</v>
      </c>
      <c r="K142" s="2">
        <v>76.8</v>
      </c>
      <c r="L142" s="2">
        <f t="shared" si="28"/>
        <v>146.29000000000002</v>
      </c>
      <c r="M142" s="2">
        <f t="shared" si="28"/>
        <v>28.18</v>
      </c>
      <c r="N142" s="2">
        <f t="shared" si="28"/>
        <v>138.96</v>
      </c>
      <c r="O142" s="2">
        <f t="shared" si="28"/>
        <v>263.64999999999998</v>
      </c>
      <c r="P142" s="2">
        <f t="shared" si="28"/>
        <v>12.26</v>
      </c>
      <c r="Q142" s="2">
        <f t="shared" si="28"/>
        <v>12.26</v>
      </c>
      <c r="R142" s="2">
        <f t="shared" si="28"/>
        <v>3.92</v>
      </c>
      <c r="S142" s="2">
        <f t="shared" si="28"/>
        <v>3.92</v>
      </c>
      <c r="T142" s="2">
        <f t="shared" si="28"/>
        <v>277</v>
      </c>
      <c r="U142" s="2">
        <f t="shared" si="28"/>
        <v>235.6</v>
      </c>
      <c r="V142" s="2">
        <f t="shared" si="28"/>
        <v>578.42999999999995</v>
      </c>
      <c r="W142" s="2">
        <f t="shared" si="26"/>
        <v>543.61</v>
      </c>
    </row>
    <row r="143" spans="1:23" s="3" customFormat="1" ht="8.1" customHeight="1" x14ac:dyDescent="0.25">
      <c r="A143" s="54" t="s">
        <v>197</v>
      </c>
      <c r="B143" s="55"/>
      <c r="C143" s="62" t="s">
        <v>79</v>
      </c>
      <c r="D143" s="63"/>
      <c r="E143" s="63"/>
      <c r="F143" s="63"/>
      <c r="G143" s="64"/>
      <c r="H143" s="1" t="s">
        <v>5</v>
      </c>
      <c r="I143" s="2">
        <f>I113-I128</f>
        <v>-6.4399999999999675</v>
      </c>
      <c r="J143" s="2">
        <f t="shared" ref="J143:V143" si="29">J113-J128</f>
        <v>3.6899999999999862</v>
      </c>
      <c r="K143" s="2">
        <v>3.69</v>
      </c>
      <c r="L143" s="2">
        <f t="shared" si="29"/>
        <v>3.4899999999999887</v>
      </c>
      <c r="M143" s="2">
        <f t="shared" si="29"/>
        <v>3.6699999999999888</v>
      </c>
      <c r="N143" s="2">
        <f t="shared" si="29"/>
        <v>3.7800000000000002</v>
      </c>
      <c r="O143" s="2">
        <f t="shared" si="29"/>
        <v>3.7800000000000002</v>
      </c>
      <c r="P143" s="2">
        <f t="shared" si="29"/>
        <v>4.149999999999995</v>
      </c>
      <c r="Q143" s="2">
        <f t="shared" si="29"/>
        <v>4.149999999999995</v>
      </c>
      <c r="R143" s="2">
        <f t="shared" si="29"/>
        <v>4.5199999999999907</v>
      </c>
      <c r="S143" s="2">
        <f t="shared" si="29"/>
        <v>4.5199999999999907</v>
      </c>
      <c r="T143" s="2">
        <f t="shared" si="29"/>
        <v>4.8899999999999864</v>
      </c>
      <c r="U143" s="2">
        <f t="shared" si="29"/>
        <v>4.8899999999999864</v>
      </c>
      <c r="V143" s="2">
        <f t="shared" si="29"/>
        <v>20.83000000000002</v>
      </c>
      <c r="W143" s="2">
        <f t="shared" si="26"/>
        <v>21.009999999999962</v>
      </c>
    </row>
    <row r="144" spans="1:23" s="3" customFormat="1" ht="8.1" customHeight="1" x14ac:dyDescent="0.25">
      <c r="A144" s="54" t="s">
        <v>198</v>
      </c>
      <c r="B144" s="55"/>
      <c r="C144" s="62" t="s">
        <v>80</v>
      </c>
      <c r="D144" s="63"/>
      <c r="E144" s="63"/>
      <c r="F144" s="63"/>
      <c r="G144" s="64"/>
      <c r="H144" s="1" t="s">
        <v>5</v>
      </c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>
        <f t="shared" si="14"/>
        <v>0</v>
      </c>
      <c r="W144" s="2">
        <f t="shared" si="26"/>
        <v>0</v>
      </c>
    </row>
    <row r="145" spans="1:23" s="3" customFormat="1" ht="16.5" customHeight="1" x14ac:dyDescent="0.25">
      <c r="A145" s="54" t="s">
        <v>199</v>
      </c>
      <c r="B145" s="55"/>
      <c r="C145" s="62" t="s">
        <v>81</v>
      </c>
      <c r="D145" s="63"/>
      <c r="E145" s="63"/>
      <c r="F145" s="63"/>
      <c r="G145" s="64"/>
      <c r="H145" s="1" t="s">
        <v>5</v>
      </c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>
        <f t="shared" si="14"/>
        <v>0</v>
      </c>
      <c r="W145" s="2">
        <f t="shared" si="26"/>
        <v>0</v>
      </c>
    </row>
    <row r="146" spans="1:23" s="3" customFormat="1" ht="8.1" customHeight="1" x14ac:dyDescent="0.25">
      <c r="A146" s="54" t="s">
        <v>200</v>
      </c>
      <c r="B146" s="55"/>
      <c r="C146" s="49" t="s">
        <v>82</v>
      </c>
      <c r="D146" s="50"/>
      <c r="E146" s="50"/>
      <c r="F146" s="50"/>
      <c r="G146" s="51"/>
      <c r="H146" s="1" t="s">
        <v>5</v>
      </c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>
        <f t="shared" si="14"/>
        <v>0</v>
      </c>
      <c r="W146" s="2">
        <f t="shared" si="26"/>
        <v>0</v>
      </c>
    </row>
    <row r="147" spans="1:23" s="3" customFormat="1" ht="8.1" customHeight="1" x14ac:dyDescent="0.25">
      <c r="A147" s="54" t="s">
        <v>201</v>
      </c>
      <c r="B147" s="55"/>
      <c r="C147" s="49" t="s">
        <v>83</v>
      </c>
      <c r="D147" s="50"/>
      <c r="E147" s="50"/>
      <c r="F147" s="50"/>
      <c r="G147" s="51"/>
      <c r="H147" s="1" t="s">
        <v>5</v>
      </c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>
        <f t="shared" ref="V147:V159" si="30">L147+N147+P147+R147+T147</f>
        <v>0</v>
      </c>
      <c r="W147" s="2">
        <f t="shared" si="26"/>
        <v>0</v>
      </c>
    </row>
    <row r="148" spans="1:23" s="3" customFormat="1" ht="8.1" customHeight="1" x14ac:dyDescent="0.25">
      <c r="A148" s="54" t="s">
        <v>202</v>
      </c>
      <c r="B148" s="55"/>
      <c r="C148" s="62" t="s">
        <v>84</v>
      </c>
      <c r="D148" s="63"/>
      <c r="E148" s="63"/>
      <c r="F148" s="63"/>
      <c r="G148" s="64"/>
      <c r="H148" s="1" t="s">
        <v>5</v>
      </c>
      <c r="I148" s="2">
        <v>7.11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>
        <f t="shared" si="30"/>
        <v>0</v>
      </c>
      <c r="W148" s="2">
        <f t="shared" si="26"/>
        <v>0</v>
      </c>
    </row>
    <row r="149" spans="1:23" s="3" customFormat="1" ht="8.1" customHeight="1" x14ac:dyDescent="0.25">
      <c r="A149" s="54" t="s">
        <v>203</v>
      </c>
      <c r="B149" s="55"/>
      <c r="C149" s="75" t="s">
        <v>204</v>
      </c>
      <c r="D149" s="76"/>
      <c r="E149" s="76"/>
      <c r="F149" s="76"/>
      <c r="G149" s="77"/>
      <c r="H149" s="1" t="s">
        <v>5</v>
      </c>
      <c r="I149" s="2">
        <v>28.28</v>
      </c>
      <c r="J149" s="2">
        <v>100.06</v>
      </c>
      <c r="K149" s="2">
        <v>100.06</v>
      </c>
      <c r="L149" s="2">
        <f>L151+L150</f>
        <v>181.42000000000004</v>
      </c>
      <c r="M149" s="2">
        <f t="shared" ref="M149:T149" si="31">M151+M150</f>
        <v>5.2999999999999705</v>
      </c>
      <c r="N149" s="2">
        <f t="shared" si="31"/>
        <v>197.20000000000002</v>
      </c>
      <c r="O149" s="2">
        <f t="shared" si="31"/>
        <v>296.52999999999986</v>
      </c>
      <c r="P149" s="2">
        <f t="shared" si="31"/>
        <v>26.970000000000109</v>
      </c>
      <c r="Q149" s="2">
        <f t="shared" si="31"/>
        <v>1.6400000000001178</v>
      </c>
      <c r="R149" s="2">
        <f t="shared" si="31"/>
        <v>19.519999999999989</v>
      </c>
      <c r="S149" s="2">
        <f t="shared" si="31"/>
        <v>-9.2399999999999984</v>
      </c>
      <c r="T149" s="2">
        <f t="shared" si="31"/>
        <v>291.90999999999997</v>
      </c>
      <c r="U149" s="2">
        <f>U151+U150</f>
        <v>250.13000000000008</v>
      </c>
      <c r="V149" s="2">
        <f t="shared" si="30"/>
        <v>717.0200000000001</v>
      </c>
      <c r="W149" s="2">
        <f t="shared" si="26"/>
        <v>544.36</v>
      </c>
    </row>
    <row r="150" spans="1:23" s="3" customFormat="1" ht="8.1" customHeight="1" x14ac:dyDescent="0.25">
      <c r="A150" s="54" t="s">
        <v>205</v>
      </c>
      <c r="B150" s="55"/>
      <c r="C150" s="62" t="s">
        <v>209</v>
      </c>
      <c r="D150" s="63"/>
      <c r="E150" s="63"/>
      <c r="F150" s="63"/>
      <c r="G150" s="64"/>
      <c r="H150" s="1" t="s">
        <v>5</v>
      </c>
      <c r="I150" s="2">
        <v>28.28</v>
      </c>
      <c r="J150" s="2">
        <v>100.06</v>
      </c>
      <c r="K150" s="2">
        <v>100.06</v>
      </c>
      <c r="L150" s="2">
        <v>43.98</v>
      </c>
      <c r="M150" s="2"/>
      <c r="N150" s="2">
        <v>39.01</v>
      </c>
      <c r="O150" s="2"/>
      <c r="P150" s="2">
        <v>38.9</v>
      </c>
      <c r="Q150" s="2"/>
      <c r="R150" s="2">
        <v>59.87</v>
      </c>
      <c r="S150" s="2"/>
      <c r="T150" s="2">
        <v>55.54</v>
      </c>
      <c r="U150" s="2"/>
      <c r="V150" s="2">
        <f t="shared" si="30"/>
        <v>237.29999999999998</v>
      </c>
      <c r="W150" s="2">
        <f t="shared" si="26"/>
        <v>0</v>
      </c>
    </row>
    <row r="151" spans="1:23" s="3" customFormat="1" ht="8.1" customHeight="1" x14ac:dyDescent="0.25">
      <c r="A151" s="54" t="s">
        <v>206</v>
      </c>
      <c r="B151" s="55"/>
      <c r="C151" s="62" t="s">
        <v>210</v>
      </c>
      <c r="D151" s="63"/>
      <c r="E151" s="63"/>
      <c r="F151" s="63"/>
      <c r="G151" s="64"/>
      <c r="H151" s="1" t="s">
        <v>5</v>
      </c>
      <c r="I151" s="2"/>
      <c r="J151" s="2"/>
      <c r="K151" s="2"/>
      <c r="L151" s="2">
        <f>L134-L150</f>
        <v>137.44000000000005</v>
      </c>
      <c r="M151" s="2">
        <f t="shared" ref="M151:V151" si="32">M134-M150</f>
        <v>5.2999999999999705</v>
      </c>
      <c r="N151" s="2">
        <f t="shared" si="32"/>
        <v>158.19000000000003</v>
      </c>
      <c r="O151" s="2">
        <f t="shared" si="32"/>
        <v>296.52999999999986</v>
      </c>
      <c r="P151" s="2">
        <f t="shared" si="32"/>
        <v>-11.92999999999989</v>
      </c>
      <c r="Q151" s="2">
        <f t="shared" si="32"/>
        <v>1.6400000000001178</v>
      </c>
      <c r="R151" s="2">
        <f t="shared" si="32"/>
        <v>-40.350000000000009</v>
      </c>
      <c r="S151" s="2">
        <f t="shared" si="32"/>
        <v>-9.2399999999999984</v>
      </c>
      <c r="T151" s="2">
        <f t="shared" si="32"/>
        <v>236.36999999999998</v>
      </c>
      <c r="U151" s="2">
        <f t="shared" si="32"/>
        <v>250.13000000000008</v>
      </c>
      <c r="V151" s="2">
        <f t="shared" si="32"/>
        <v>479.72000000000037</v>
      </c>
      <c r="W151" s="2">
        <f t="shared" si="26"/>
        <v>544.36</v>
      </c>
    </row>
    <row r="152" spans="1:23" s="3" customFormat="1" ht="8.1" customHeight="1" x14ac:dyDescent="0.25">
      <c r="A152" s="54" t="s">
        <v>207</v>
      </c>
      <c r="B152" s="55"/>
      <c r="C152" s="62" t="s">
        <v>211</v>
      </c>
      <c r="D152" s="63"/>
      <c r="E152" s="63"/>
      <c r="F152" s="63"/>
      <c r="G152" s="64"/>
      <c r="H152" s="1" t="s">
        <v>5</v>
      </c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>
        <f t="shared" si="30"/>
        <v>0</v>
      </c>
      <c r="W152" s="2">
        <f t="shared" si="26"/>
        <v>0</v>
      </c>
    </row>
    <row r="153" spans="1:23" s="3" customFormat="1" ht="8.4" thickBot="1" x14ac:dyDescent="0.3">
      <c r="A153" s="68" t="s">
        <v>208</v>
      </c>
      <c r="B153" s="69"/>
      <c r="C153" s="90" t="s">
        <v>212</v>
      </c>
      <c r="D153" s="91"/>
      <c r="E153" s="91"/>
      <c r="F153" s="91"/>
      <c r="G153" s="92"/>
      <c r="H153" s="25" t="s">
        <v>5</v>
      </c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>
        <f t="shared" si="30"/>
        <v>0</v>
      </c>
      <c r="W153" s="26">
        <f t="shared" si="26"/>
        <v>0</v>
      </c>
    </row>
    <row r="154" spans="1:23" s="3" customFormat="1" ht="9" customHeight="1" x14ac:dyDescent="0.25">
      <c r="A154" s="52" t="s">
        <v>213</v>
      </c>
      <c r="B154" s="53"/>
      <c r="C154" s="59" t="s">
        <v>110</v>
      </c>
      <c r="D154" s="60"/>
      <c r="E154" s="60"/>
      <c r="F154" s="60"/>
      <c r="G154" s="61"/>
      <c r="H154" s="27" t="s">
        <v>476</v>
      </c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>
        <f t="shared" si="30"/>
        <v>0</v>
      </c>
      <c r="W154" s="28">
        <f t="shared" si="26"/>
        <v>0</v>
      </c>
    </row>
    <row r="155" spans="1:23" s="3" customFormat="1" ht="16.5" customHeight="1" x14ac:dyDescent="0.25">
      <c r="A155" s="54" t="s">
        <v>214</v>
      </c>
      <c r="B155" s="55"/>
      <c r="C155" s="62" t="s">
        <v>220</v>
      </c>
      <c r="D155" s="63"/>
      <c r="E155" s="63"/>
      <c r="F155" s="63"/>
      <c r="G155" s="64"/>
      <c r="H155" s="1" t="s">
        <v>5</v>
      </c>
      <c r="I155" s="2">
        <f>I104+I100+I64</f>
        <v>160.83000000000004</v>
      </c>
      <c r="J155" s="2">
        <f t="shared" ref="J155:V155" si="33">J104+J100+J64</f>
        <v>223.10999999999996</v>
      </c>
      <c r="K155" s="2">
        <f t="shared" si="33"/>
        <v>223.10999999999996</v>
      </c>
      <c r="L155" s="2">
        <f t="shared" si="33"/>
        <v>348.22</v>
      </c>
      <c r="M155" s="2">
        <f t="shared" si="33"/>
        <v>171.38999999999996</v>
      </c>
      <c r="N155" s="2">
        <f t="shared" si="33"/>
        <v>378</v>
      </c>
      <c r="O155" s="2">
        <f t="shared" si="33"/>
        <v>511.88999999999993</v>
      </c>
      <c r="P155" s="2">
        <f t="shared" si="33"/>
        <v>184.91000000000008</v>
      </c>
      <c r="Q155" s="2">
        <f t="shared" si="33"/>
        <v>177.39000000000013</v>
      </c>
      <c r="R155" s="2">
        <f t="shared" si="33"/>
        <v>171.96999999999997</v>
      </c>
      <c r="S155" s="2">
        <f t="shared" si="33"/>
        <v>163.01</v>
      </c>
      <c r="T155" s="2">
        <f t="shared" si="33"/>
        <v>455.02</v>
      </c>
      <c r="U155" s="2">
        <f t="shared" si="33"/>
        <v>476.78000000000009</v>
      </c>
      <c r="V155" s="2">
        <f t="shared" si="33"/>
        <v>1538.1200000000003</v>
      </c>
      <c r="W155" s="2">
        <f t="shared" si="26"/>
        <v>1500.46</v>
      </c>
    </row>
    <row r="156" spans="1:23" s="3" customFormat="1" ht="8.1" customHeight="1" x14ac:dyDescent="0.25">
      <c r="A156" s="54" t="s">
        <v>215</v>
      </c>
      <c r="B156" s="55"/>
      <c r="C156" s="62" t="s">
        <v>221</v>
      </c>
      <c r="D156" s="63"/>
      <c r="E156" s="63"/>
      <c r="F156" s="63"/>
      <c r="G156" s="64"/>
      <c r="H156" s="1" t="s">
        <v>5</v>
      </c>
      <c r="I156" s="2">
        <v>283.27999999999997</v>
      </c>
      <c r="J156" s="2">
        <v>249.71</v>
      </c>
      <c r="K156" s="2">
        <v>249.71</v>
      </c>
      <c r="L156" s="2">
        <v>294.01</v>
      </c>
      <c r="M156" s="2">
        <v>294.01</v>
      </c>
      <c r="N156" s="2"/>
      <c r="O156" s="2">
        <v>347.16</v>
      </c>
      <c r="P156" s="2"/>
      <c r="Q156" s="2">
        <v>347.16</v>
      </c>
      <c r="S156" s="2">
        <v>247.16</v>
      </c>
      <c r="U156" s="2">
        <v>247.16</v>
      </c>
      <c r="V156" s="2">
        <f>L156+N156+P156+S156+U156</f>
        <v>788.32999999999993</v>
      </c>
      <c r="W156" s="2">
        <f t="shared" si="26"/>
        <v>1482.6500000000003</v>
      </c>
    </row>
    <row r="157" spans="1:23" s="3" customFormat="1" ht="8.1" customHeight="1" x14ac:dyDescent="0.25">
      <c r="A157" s="54" t="s">
        <v>216</v>
      </c>
      <c r="B157" s="55"/>
      <c r="C157" s="49" t="s">
        <v>222</v>
      </c>
      <c r="D157" s="50"/>
      <c r="E157" s="50"/>
      <c r="F157" s="50"/>
      <c r="G157" s="51"/>
      <c r="H157" s="1" t="s">
        <v>5</v>
      </c>
      <c r="I157" s="2"/>
      <c r="J157" s="2">
        <v>0.73</v>
      </c>
      <c r="K157" s="2">
        <v>0.73</v>
      </c>
      <c r="L157" s="2"/>
      <c r="M157" s="2"/>
      <c r="N157" s="2"/>
      <c r="O157" s="2"/>
      <c r="P157" s="2"/>
      <c r="Q157" s="2"/>
      <c r="S157" s="2"/>
      <c r="U157" s="2"/>
      <c r="V157" s="2">
        <f>L157+N157+P157+S157+U157</f>
        <v>0</v>
      </c>
      <c r="W157" s="2">
        <f t="shared" si="26"/>
        <v>0</v>
      </c>
    </row>
    <row r="158" spans="1:23" s="3" customFormat="1" ht="8.1" customHeight="1" x14ac:dyDescent="0.25">
      <c r="A158" s="54" t="s">
        <v>217</v>
      </c>
      <c r="B158" s="55"/>
      <c r="C158" s="62" t="s">
        <v>223</v>
      </c>
      <c r="D158" s="63"/>
      <c r="E158" s="63"/>
      <c r="F158" s="63"/>
      <c r="G158" s="64"/>
      <c r="H158" s="1" t="s">
        <v>5</v>
      </c>
      <c r="I158" s="2">
        <v>249.71</v>
      </c>
      <c r="J158" s="2">
        <v>294.01</v>
      </c>
      <c r="K158" s="2">
        <v>294.01</v>
      </c>
      <c r="L158" s="2"/>
      <c r="M158" s="2">
        <v>347.16</v>
      </c>
      <c r="N158" s="2"/>
      <c r="O158" s="2">
        <v>347.16</v>
      </c>
      <c r="P158" s="2"/>
      <c r="Q158" s="2">
        <v>247.16</v>
      </c>
      <c r="S158" s="2">
        <v>247.16</v>
      </c>
      <c r="U158" s="2">
        <v>247.16</v>
      </c>
      <c r="V158" s="2">
        <f>L158+N158+P158+S158+U158</f>
        <v>494.32</v>
      </c>
      <c r="W158" s="2">
        <f t="shared" si="26"/>
        <v>1435.8000000000002</v>
      </c>
    </row>
    <row r="159" spans="1:23" s="3" customFormat="1" ht="8.1" customHeight="1" x14ac:dyDescent="0.25">
      <c r="A159" s="54" t="s">
        <v>218</v>
      </c>
      <c r="B159" s="55"/>
      <c r="C159" s="49" t="s">
        <v>224</v>
      </c>
      <c r="D159" s="50"/>
      <c r="E159" s="50"/>
      <c r="F159" s="50"/>
      <c r="G159" s="51"/>
      <c r="H159" s="1" t="s">
        <v>5</v>
      </c>
      <c r="I159" s="2">
        <v>0.73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>
        <f t="shared" si="30"/>
        <v>0</v>
      </c>
      <c r="W159" s="2"/>
    </row>
    <row r="160" spans="1:23" s="3" customFormat="1" ht="17.25" customHeight="1" thickBot="1" x14ac:dyDescent="0.3">
      <c r="A160" s="68" t="s">
        <v>219</v>
      </c>
      <c r="B160" s="69"/>
      <c r="C160" s="90" t="s">
        <v>225</v>
      </c>
      <c r="D160" s="91"/>
      <c r="E160" s="91"/>
      <c r="F160" s="91"/>
      <c r="G160" s="92"/>
      <c r="H160" s="25" t="s">
        <v>476</v>
      </c>
      <c r="I160" s="29">
        <f>I158/I155</f>
        <v>1.5526332151961695</v>
      </c>
      <c r="J160" s="29">
        <f t="shared" ref="J160:V160" si="34">J158/J155</f>
        <v>1.3177804670341986</v>
      </c>
      <c r="K160" s="29">
        <f t="shared" si="34"/>
        <v>1.3177804670341986</v>
      </c>
      <c r="L160" s="29">
        <f t="shared" si="34"/>
        <v>0</v>
      </c>
      <c r="M160" s="29">
        <f t="shared" si="34"/>
        <v>2.0255557500437606</v>
      </c>
      <c r="N160" s="29">
        <f t="shared" si="34"/>
        <v>0</v>
      </c>
      <c r="O160" s="29">
        <f t="shared" si="34"/>
        <v>0.67819258043720343</v>
      </c>
      <c r="P160" s="29">
        <f t="shared" si="34"/>
        <v>0</v>
      </c>
      <c r="Q160" s="29">
        <f t="shared" si="34"/>
        <v>1.3933141665257331</v>
      </c>
      <c r="R160" s="29">
        <f t="shared" si="34"/>
        <v>0</v>
      </c>
      <c r="S160" s="29">
        <f t="shared" si="34"/>
        <v>1.5162259984050059</v>
      </c>
      <c r="T160" s="29">
        <f t="shared" si="34"/>
        <v>0</v>
      </c>
      <c r="U160" s="29">
        <f t="shared" si="34"/>
        <v>0.51839422794580303</v>
      </c>
      <c r="V160" s="4">
        <f t="shared" si="34"/>
        <v>0.32137934621485964</v>
      </c>
      <c r="W160" s="4">
        <f>W158/W155</f>
        <v>0.95690654865841152</v>
      </c>
    </row>
    <row r="161" spans="1:23" s="30" customFormat="1" ht="10.5" customHeight="1" thickBot="1" x14ac:dyDescent="0.25">
      <c r="A161" s="93" t="s">
        <v>226</v>
      </c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5"/>
    </row>
    <row r="162" spans="1:23" s="3" customFormat="1" ht="10.5" customHeight="1" x14ac:dyDescent="0.25">
      <c r="A162" s="52" t="s">
        <v>227</v>
      </c>
      <c r="B162" s="53"/>
      <c r="C162" s="59" t="s">
        <v>228</v>
      </c>
      <c r="D162" s="60"/>
      <c r="E162" s="60"/>
      <c r="F162" s="60"/>
      <c r="G162" s="61"/>
      <c r="H162" s="1" t="s">
        <v>5</v>
      </c>
      <c r="I162" s="2">
        <f>I170+I171</f>
        <v>378.31</v>
      </c>
      <c r="J162" s="2">
        <f t="shared" ref="J162:U162" si="35">J170+J171</f>
        <v>431.04999999999995</v>
      </c>
      <c r="K162" s="2">
        <v>431.05</v>
      </c>
      <c r="L162" s="2">
        <f t="shared" si="35"/>
        <v>615.83999999999992</v>
      </c>
      <c r="M162" s="2">
        <f t="shared" si="35"/>
        <v>615.83999999999992</v>
      </c>
      <c r="N162" s="2">
        <f t="shared" si="35"/>
        <v>684.31999999999994</v>
      </c>
      <c r="O162" s="2">
        <f t="shared" si="35"/>
        <v>684.31999999999994</v>
      </c>
      <c r="P162" s="2">
        <f t="shared" si="35"/>
        <v>529.23</v>
      </c>
      <c r="Q162" s="2">
        <f t="shared" si="35"/>
        <v>529.23</v>
      </c>
      <c r="R162" s="2">
        <f t="shared" si="35"/>
        <v>539.95000000000005</v>
      </c>
      <c r="S162" s="2">
        <f t="shared" si="35"/>
        <v>539.95000000000005</v>
      </c>
      <c r="T162" s="2">
        <f t="shared" si="35"/>
        <v>485.62</v>
      </c>
      <c r="U162" s="2">
        <f t="shared" si="35"/>
        <v>485.62</v>
      </c>
      <c r="V162" s="2">
        <f>L162+N162+P162+R162+T162</f>
        <v>2854.96</v>
      </c>
      <c r="W162" s="2">
        <f>M162+O162+Q162+S162+U162</f>
        <v>2854.96</v>
      </c>
    </row>
    <row r="163" spans="1:23" s="3" customFormat="1" ht="8.1" customHeight="1" x14ac:dyDescent="0.25">
      <c r="A163" s="54" t="s">
        <v>229</v>
      </c>
      <c r="B163" s="55"/>
      <c r="C163" s="62" t="s">
        <v>46</v>
      </c>
      <c r="D163" s="63"/>
      <c r="E163" s="63"/>
      <c r="F163" s="63"/>
      <c r="G163" s="64"/>
      <c r="H163" s="1" t="s">
        <v>5</v>
      </c>
      <c r="I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>
        <f t="shared" ref="V163:W226" si="36">L163+N163+P163+R163+T163</f>
        <v>0</v>
      </c>
      <c r="W163" s="2">
        <f t="shared" ref="W163:W183" si="37">M163+O163+Q163+S163+U163</f>
        <v>0</v>
      </c>
    </row>
    <row r="164" spans="1:23" s="3" customFormat="1" ht="16.5" customHeight="1" x14ac:dyDescent="0.25">
      <c r="A164" s="54" t="s">
        <v>230</v>
      </c>
      <c r="B164" s="55"/>
      <c r="C164" s="49" t="s">
        <v>47</v>
      </c>
      <c r="D164" s="50"/>
      <c r="E164" s="50"/>
      <c r="F164" s="50"/>
      <c r="G164" s="51"/>
      <c r="H164" s="1" t="s">
        <v>5</v>
      </c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>
        <f t="shared" si="36"/>
        <v>0</v>
      </c>
      <c r="W164" s="2">
        <f t="shared" si="37"/>
        <v>0</v>
      </c>
    </row>
    <row r="165" spans="1:23" s="3" customFormat="1" ht="16.5" customHeight="1" x14ac:dyDescent="0.25">
      <c r="A165" s="54" t="s">
        <v>231</v>
      </c>
      <c r="B165" s="55"/>
      <c r="C165" s="49" t="s">
        <v>52</v>
      </c>
      <c r="D165" s="50"/>
      <c r="E165" s="50"/>
      <c r="F165" s="50"/>
      <c r="G165" s="51"/>
      <c r="H165" s="1" t="s">
        <v>5</v>
      </c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>
        <f t="shared" si="36"/>
        <v>0</v>
      </c>
      <c r="W165" s="2">
        <f t="shared" si="37"/>
        <v>0</v>
      </c>
    </row>
    <row r="166" spans="1:23" s="3" customFormat="1" ht="16.5" customHeight="1" x14ac:dyDescent="0.25">
      <c r="A166" s="54" t="s">
        <v>232</v>
      </c>
      <c r="B166" s="55"/>
      <c r="C166" s="49" t="s">
        <v>53</v>
      </c>
      <c r="D166" s="50"/>
      <c r="E166" s="50"/>
      <c r="F166" s="50"/>
      <c r="G166" s="51"/>
      <c r="H166" s="1" t="s">
        <v>5</v>
      </c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>
        <f t="shared" si="36"/>
        <v>0</v>
      </c>
      <c r="W166" s="2">
        <f t="shared" si="37"/>
        <v>0</v>
      </c>
    </row>
    <row r="167" spans="1:23" s="3" customFormat="1" ht="8.1" customHeight="1" x14ac:dyDescent="0.25">
      <c r="A167" s="54" t="s">
        <v>233</v>
      </c>
      <c r="B167" s="55"/>
      <c r="C167" s="62" t="s">
        <v>54</v>
      </c>
      <c r="D167" s="63"/>
      <c r="E167" s="63"/>
      <c r="F167" s="63"/>
      <c r="G167" s="64"/>
      <c r="H167" s="1" t="s">
        <v>5</v>
      </c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>
        <f t="shared" si="36"/>
        <v>0</v>
      </c>
      <c r="W167" s="2">
        <f t="shared" si="37"/>
        <v>0</v>
      </c>
    </row>
    <row r="168" spans="1:23" s="3" customFormat="1" ht="8.1" customHeight="1" x14ac:dyDescent="0.25">
      <c r="A168" s="54" t="s">
        <v>234</v>
      </c>
      <c r="B168" s="55"/>
      <c r="C168" s="62" t="s">
        <v>76</v>
      </c>
      <c r="D168" s="63"/>
      <c r="E168" s="63"/>
      <c r="F168" s="63"/>
      <c r="G168" s="64"/>
      <c r="H168" s="1" t="s">
        <v>5</v>
      </c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>
        <f t="shared" si="36"/>
        <v>0</v>
      </c>
      <c r="W168" s="2">
        <f t="shared" si="37"/>
        <v>0</v>
      </c>
    </row>
    <row r="169" spans="1:23" s="3" customFormat="1" ht="8.1" customHeight="1" x14ac:dyDescent="0.25">
      <c r="A169" s="54" t="s">
        <v>235</v>
      </c>
      <c r="B169" s="55"/>
      <c r="C169" s="62" t="s">
        <v>77</v>
      </c>
      <c r="D169" s="63"/>
      <c r="E169" s="63"/>
      <c r="F169" s="63"/>
      <c r="G169" s="64"/>
      <c r="H169" s="1" t="s">
        <v>5</v>
      </c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>
        <f t="shared" si="36"/>
        <v>0</v>
      </c>
      <c r="W169" s="2">
        <f t="shared" si="37"/>
        <v>0</v>
      </c>
    </row>
    <row r="170" spans="1:23" s="3" customFormat="1" ht="8.1" customHeight="1" x14ac:dyDescent="0.25">
      <c r="A170" s="54" t="s">
        <v>236</v>
      </c>
      <c r="B170" s="55"/>
      <c r="C170" s="62" t="s">
        <v>78</v>
      </c>
      <c r="D170" s="63"/>
      <c r="E170" s="63"/>
      <c r="F170" s="63"/>
      <c r="G170" s="64"/>
      <c r="H170" s="1" t="s">
        <v>5</v>
      </c>
      <c r="I170" s="2">
        <v>5</v>
      </c>
      <c r="J170" s="2">
        <v>71.53</v>
      </c>
      <c r="K170" s="2">
        <v>71.53</v>
      </c>
      <c r="L170" s="2">
        <v>236.81</v>
      </c>
      <c r="M170" s="2">
        <v>236.81</v>
      </c>
      <c r="N170" s="2">
        <v>285.42</v>
      </c>
      <c r="O170" s="2">
        <v>285.42</v>
      </c>
      <c r="P170" s="2">
        <v>108.98</v>
      </c>
      <c r="Q170" s="2">
        <v>108.98</v>
      </c>
      <c r="R170" s="2">
        <v>96.81</v>
      </c>
      <c r="S170" s="2">
        <v>96.81</v>
      </c>
      <c r="T170" s="2">
        <v>18.36</v>
      </c>
      <c r="U170" s="2">
        <v>18.36</v>
      </c>
      <c r="V170" s="2">
        <f t="shared" si="36"/>
        <v>746.38</v>
      </c>
      <c r="W170" s="2">
        <f t="shared" si="37"/>
        <v>746.38</v>
      </c>
    </row>
    <row r="171" spans="1:23" s="3" customFormat="1" ht="8.1" customHeight="1" x14ac:dyDescent="0.25">
      <c r="A171" s="54" t="s">
        <v>237</v>
      </c>
      <c r="B171" s="55"/>
      <c r="C171" s="62" t="s">
        <v>79</v>
      </c>
      <c r="D171" s="63"/>
      <c r="E171" s="63"/>
      <c r="F171" s="63"/>
      <c r="G171" s="64"/>
      <c r="H171" s="1" t="s">
        <v>5</v>
      </c>
      <c r="I171" s="2">
        <v>373.31</v>
      </c>
      <c r="J171" s="2">
        <v>359.52</v>
      </c>
      <c r="K171" s="2">
        <v>359.52</v>
      </c>
      <c r="L171" s="2">
        <v>379.03</v>
      </c>
      <c r="M171" s="2">
        <v>379.03</v>
      </c>
      <c r="N171" s="2">
        <v>398.9</v>
      </c>
      <c r="O171" s="2">
        <v>398.9</v>
      </c>
      <c r="P171" s="2">
        <v>420.25</v>
      </c>
      <c r="Q171" s="2">
        <v>420.25</v>
      </c>
      <c r="R171" s="2">
        <v>443.14</v>
      </c>
      <c r="S171" s="2">
        <v>443.14</v>
      </c>
      <c r="T171" s="2">
        <v>467.26</v>
      </c>
      <c r="U171" s="2">
        <v>467.26</v>
      </c>
      <c r="V171" s="2">
        <f t="shared" si="36"/>
        <v>2108.58</v>
      </c>
      <c r="W171" s="2">
        <f t="shared" si="37"/>
        <v>2108.58</v>
      </c>
    </row>
    <row r="172" spans="1:23" s="3" customFormat="1" ht="8.1" customHeight="1" x14ac:dyDescent="0.25">
      <c r="A172" s="54" t="s">
        <v>238</v>
      </c>
      <c r="B172" s="55"/>
      <c r="C172" s="62" t="s">
        <v>80</v>
      </c>
      <c r="D172" s="63"/>
      <c r="E172" s="63"/>
      <c r="F172" s="63"/>
      <c r="G172" s="64"/>
      <c r="H172" s="1" t="s">
        <v>5</v>
      </c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>
        <f t="shared" si="36"/>
        <v>0</v>
      </c>
      <c r="W172" s="2">
        <f t="shared" si="37"/>
        <v>0</v>
      </c>
    </row>
    <row r="173" spans="1:23" s="3" customFormat="1" ht="16.5" customHeight="1" x14ac:dyDescent="0.25">
      <c r="A173" s="54" t="s">
        <v>239</v>
      </c>
      <c r="B173" s="55"/>
      <c r="C173" s="62" t="s">
        <v>81</v>
      </c>
      <c r="D173" s="63"/>
      <c r="E173" s="63"/>
      <c r="F173" s="63"/>
      <c r="G173" s="64"/>
      <c r="H173" s="1" t="s">
        <v>5</v>
      </c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>
        <f t="shared" si="36"/>
        <v>0</v>
      </c>
      <c r="W173" s="2">
        <f t="shared" si="37"/>
        <v>0</v>
      </c>
    </row>
    <row r="174" spans="1:23" s="3" customFormat="1" ht="8.1" customHeight="1" x14ac:dyDescent="0.25">
      <c r="A174" s="54" t="s">
        <v>240</v>
      </c>
      <c r="B174" s="55"/>
      <c r="C174" s="49" t="s">
        <v>82</v>
      </c>
      <c r="D174" s="50"/>
      <c r="E174" s="50"/>
      <c r="F174" s="50"/>
      <c r="G174" s="51"/>
      <c r="H174" s="1" t="s">
        <v>5</v>
      </c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>
        <f t="shared" si="36"/>
        <v>0</v>
      </c>
      <c r="W174" s="2">
        <f t="shared" si="37"/>
        <v>0</v>
      </c>
    </row>
    <row r="175" spans="1:23" s="3" customFormat="1" ht="8.1" customHeight="1" x14ac:dyDescent="0.25">
      <c r="A175" s="54" t="s">
        <v>241</v>
      </c>
      <c r="B175" s="55"/>
      <c r="C175" s="49" t="s">
        <v>83</v>
      </c>
      <c r="D175" s="50"/>
      <c r="E175" s="50"/>
      <c r="F175" s="50"/>
      <c r="G175" s="51"/>
      <c r="H175" s="1" t="s">
        <v>5</v>
      </c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>
        <f t="shared" si="36"/>
        <v>0</v>
      </c>
      <c r="W175" s="2">
        <f t="shared" si="37"/>
        <v>0</v>
      </c>
    </row>
    <row r="176" spans="1:23" s="3" customFormat="1" ht="16.5" customHeight="1" x14ac:dyDescent="0.25">
      <c r="A176" s="54" t="s">
        <v>242</v>
      </c>
      <c r="B176" s="55"/>
      <c r="C176" s="62" t="s">
        <v>246</v>
      </c>
      <c r="D176" s="63"/>
      <c r="E176" s="63"/>
      <c r="F176" s="63"/>
      <c r="G176" s="64"/>
      <c r="H176" s="1" t="s">
        <v>5</v>
      </c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>
        <f t="shared" si="36"/>
        <v>0</v>
      </c>
      <c r="W176" s="2">
        <f t="shared" si="37"/>
        <v>0</v>
      </c>
    </row>
    <row r="177" spans="1:23" s="3" customFormat="1" ht="8.1" customHeight="1" x14ac:dyDescent="0.25">
      <c r="A177" s="54" t="s">
        <v>243</v>
      </c>
      <c r="B177" s="55"/>
      <c r="C177" s="49" t="s">
        <v>247</v>
      </c>
      <c r="D177" s="50"/>
      <c r="E177" s="50"/>
      <c r="F177" s="50"/>
      <c r="G177" s="51"/>
      <c r="H177" s="1" t="s">
        <v>5</v>
      </c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>
        <f t="shared" si="36"/>
        <v>0</v>
      </c>
      <c r="W177" s="2">
        <f t="shared" si="37"/>
        <v>0</v>
      </c>
    </row>
    <row r="178" spans="1:23" s="3" customFormat="1" ht="8.1" customHeight="1" x14ac:dyDescent="0.25">
      <c r="A178" s="54" t="s">
        <v>244</v>
      </c>
      <c r="B178" s="55"/>
      <c r="C178" s="49" t="s">
        <v>248</v>
      </c>
      <c r="D178" s="50"/>
      <c r="E178" s="50"/>
      <c r="F178" s="50"/>
      <c r="G178" s="51"/>
      <c r="H178" s="1" t="s">
        <v>5</v>
      </c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>
        <f t="shared" si="36"/>
        <v>0</v>
      </c>
      <c r="W178" s="2">
        <f t="shared" si="37"/>
        <v>0</v>
      </c>
    </row>
    <row r="179" spans="1:23" s="3" customFormat="1" ht="8.1" customHeight="1" x14ac:dyDescent="0.25">
      <c r="A179" s="54" t="s">
        <v>245</v>
      </c>
      <c r="B179" s="55"/>
      <c r="C179" s="62" t="s">
        <v>84</v>
      </c>
      <c r="D179" s="63"/>
      <c r="E179" s="63"/>
      <c r="F179" s="63"/>
      <c r="G179" s="64"/>
      <c r="H179" s="1" t="s">
        <v>5</v>
      </c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>
        <f t="shared" si="36"/>
        <v>0</v>
      </c>
      <c r="W179" s="2">
        <f t="shared" si="37"/>
        <v>0</v>
      </c>
    </row>
    <row r="180" spans="1:23" s="3" customFormat="1" ht="9" customHeight="1" x14ac:dyDescent="0.25">
      <c r="A180" s="54" t="s">
        <v>249</v>
      </c>
      <c r="B180" s="55"/>
      <c r="C180" s="75" t="s">
        <v>250</v>
      </c>
      <c r="D180" s="76"/>
      <c r="E180" s="76"/>
      <c r="F180" s="76"/>
      <c r="G180" s="77"/>
      <c r="H180" s="1" t="s">
        <v>5</v>
      </c>
      <c r="I180" s="2">
        <f>I181+I184+I187+I189+I190+I191+I192+I195+I196+I197</f>
        <v>288.12999999999994</v>
      </c>
      <c r="J180" s="2">
        <f t="shared" ref="J180:U180" si="38">J181+J184+J187+J189+J190+J191+J192+J195+J196+J197</f>
        <v>398.81</v>
      </c>
      <c r="K180" s="2">
        <f t="shared" si="38"/>
        <v>398.81</v>
      </c>
      <c r="L180" s="2">
        <f t="shared" si="38"/>
        <v>394.29999999999995</v>
      </c>
      <c r="M180" s="2">
        <f t="shared" si="38"/>
        <v>317.16999999999996</v>
      </c>
      <c r="N180" s="2">
        <f t="shared" si="38"/>
        <v>444.04</v>
      </c>
      <c r="O180" s="2">
        <f t="shared" si="38"/>
        <v>458.22</v>
      </c>
      <c r="P180" s="2">
        <f t="shared" si="38"/>
        <v>355.11999999999995</v>
      </c>
      <c r="Q180" s="2">
        <f t="shared" si="38"/>
        <v>365.78</v>
      </c>
      <c r="R180" s="2">
        <f t="shared" si="38"/>
        <v>374.30999999999995</v>
      </c>
      <c r="S180" s="2">
        <f t="shared" si="38"/>
        <v>380.29999999999995</v>
      </c>
      <c r="T180" s="2">
        <f t="shared" si="38"/>
        <v>393.95999999999992</v>
      </c>
      <c r="U180" s="2">
        <f t="shared" si="38"/>
        <v>478.89</v>
      </c>
      <c r="V180" s="2">
        <f t="shared" si="36"/>
        <v>1961.7299999999996</v>
      </c>
      <c r="W180" s="2">
        <f>M180+O180+Q180+S180+U180</f>
        <v>2000.3600000000001</v>
      </c>
    </row>
    <row r="181" spans="1:23" s="3" customFormat="1" ht="8.1" customHeight="1" x14ac:dyDescent="0.25">
      <c r="A181" s="54" t="s">
        <v>251</v>
      </c>
      <c r="B181" s="55"/>
      <c r="C181" s="62" t="s">
        <v>269</v>
      </c>
      <c r="D181" s="63"/>
      <c r="E181" s="63"/>
      <c r="F181" s="63"/>
      <c r="G181" s="64"/>
      <c r="H181" s="1" t="s">
        <v>5</v>
      </c>
      <c r="I181" s="2">
        <v>0.93</v>
      </c>
      <c r="J181" s="2">
        <v>1</v>
      </c>
      <c r="K181" s="2">
        <v>1</v>
      </c>
      <c r="L181" s="2">
        <v>1.1000000000000001</v>
      </c>
      <c r="M181" s="2">
        <v>1.1000000000000001</v>
      </c>
      <c r="N181" s="2">
        <v>1.2</v>
      </c>
      <c r="O181" s="2">
        <v>1.2</v>
      </c>
      <c r="P181" s="2">
        <v>1.3</v>
      </c>
      <c r="Q181" s="2">
        <v>1.3</v>
      </c>
      <c r="R181" s="2">
        <v>1.4</v>
      </c>
      <c r="S181" s="2">
        <v>1.4</v>
      </c>
      <c r="T181" s="2">
        <v>1.5</v>
      </c>
      <c r="U181" s="2">
        <v>1.5</v>
      </c>
      <c r="V181" s="2">
        <f t="shared" si="36"/>
        <v>6.5</v>
      </c>
      <c r="W181" s="2">
        <f t="shared" si="37"/>
        <v>6.5</v>
      </c>
    </row>
    <row r="182" spans="1:23" s="3" customFormat="1" ht="8.1" customHeight="1" x14ac:dyDescent="0.25">
      <c r="A182" s="54" t="s">
        <v>252</v>
      </c>
      <c r="B182" s="55"/>
      <c r="C182" s="62" t="s">
        <v>270</v>
      </c>
      <c r="D182" s="63"/>
      <c r="E182" s="63"/>
      <c r="F182" s="63"/>
      <c r="G182" s="64"/>
      <c r="H182" s="1" t="s">
        <v>5</v>
      </c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>
        <f t="shared" si="36"/>
        <v>0</v>
      </c>
      <c r="W182" s="2">
        <f t="shared" si="37"/>
        <v>0</v>
      </c>
    </row>
    <row r="183" spans="1:23" s="3" customFormat="1" ht="8.1" customHeight="1" x14ac:dyDescent="0.25">
      <c r="A183" s="54" t="s">
        <v>253</v>
      </c>
      <c r="B183" s="55"/>
      <c r="C183" s="49" t="s">
        <v>271</v>
      </c>
      <c r="D183" s="50"/>
      <c r="E183" s="50"/>
      <c r="F183" s="50"/>
      <c r="G183" s="51"/>
      <c r="H183" s="1" t="s">
        <v>5</v>
      </c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>
        <f t="shared" si="36"/>
        <v>0</v>
      </c>
      <c r="W183" s="2">
        <f t="shared" si="37"/>
        <v>0</v>
      </c>
    </row>
    <row r="184" spans="1:23" s="3" customFormat="1" ht="8.1" customHeight="1" x14ac:dyDescent="0.25">
      <c r="A184" s="54" t="s">
        <v>254</v>
      </c>
      <c r="B184" s="55"/>
      <c r="C184" s="49" t="s">
        <v>272</v>
      </c>
      <c r="D184" s="50"/>
      <c r="E184" s="50"/>
      <c r="F184" s="50"/>
      <c r="G184" s="51"/>
      <c r="H184" s="1" t="s">
        <v>5</v>
      </c>
      <c r="I184" s="2">
        <v>59.54</v>
      </c>
      <c r="J184" s="2">
        <f>J50-J39+J185</f>
        <v>123.12999999999998</v>
      </c>
      <c r="K184" s="2">
        <f t="shared" ref="K184:U184" si="39">K50-K39+K185</f>
        <v>123.12999999999998</v>
      </c>
      <c r="L184" s="2">
        <f t="shared" si="39"/>
        <v>154.62999999999997</v>
      </c>
      <c r="M184" s="2">
        <f t="shared" si="39"/>
        <v>120.01999999999995</v>
      </c>
      <c r="N184" s="2">
        <f t="shared" si="39"/>
        <v>154.77000000000004</v>
      </c>
      <c r="O184" s="2">
        <f t="shared" si="39"/>
        <v>141.13000000000005</v>
      </c>
      <c r="P184" s="2">
        <f t="shared" si="39"/>
        <v>159.19999999999996</v>
      </c>
      <c r="Q184" s="2">
        <f t="shared" si="39"/>
        <v>143.68999999999997</v>
      </c>
      <c r="R184" s="2">
        <f t="shared" si="39"/>
        <v>167.15</v>
      </c>
      <c r="S184" s="2">
        <f t="shared" si="39"/>
        <v>150.39000000000001</v>
      </c>
      <c r="T184" s="2">
        <f t="shared" si="39"/>
        <v>174.78999999999994</v>
      </c>
      <c r="U184" s="2">
        <f t="shared" si="39"/>
        <v>160.79999999999998</v>
      </c>
      <c r="V184" s="2">
        <f>V50-V39+V185</f>
        <v>810.54000000000019</v>
      </c>
      <c r="W184" s="2">
        <f>W50-W39+W185</f>
        <v>716.02999999999975</v>
      </c>
    </row>
    <row r="185" spans="1:23" s="3" customFormat="1" ht="8.1" customHeight="1" x14ac:dyDescent="0.25">
      <c r="A185" s="54" t="s">
        <v>255</v>
      </c>
      <c r="B185" s="55"/>
      <c r="C185" s="49" t="s">
        <v>273</v>
      </c>
      <c r="D185" s="50"/>
      <c r="E185" s="50"/>
      <c r="F185" s="50"/>
      <c r="G185" s="51"/>
      <c r="H185" s="1" t="s">
        <v>5</v>
      </c>
      <c r="I185" s="2"/>
      <c r="J185" s="2">
        <v>16.86</v>
      </c>
      <c r="K185" s="2">
        <v>16.86</v>
      </c>
      <c r="L185" s="2">
        <v>51.15</v>
      </c>
      <c r="M185" s="2">
        <v>38.409999999999997</v>
      </c>
      <c r="N185" s="2">
        <v>54.37</v>
      </c>
      <c r="O185" s="2">
        <v>54.37</v>
      </c>
      <c r="P185" s="2">
        <v>57.84</v>
      </c>
      <c r="Q185" s="2">
        <v>57.84</v>
      </c>
      <c r="R185" s="2">
        <v>61.59</v>
      </c>
      <c r="S185" s="2">
        <v>61.59</v>
      </c>
      <c r="T185" s="2">
        <v>65.599999999999994</v>
      </c>
      <c r="U185" s="2">
        <v>65.599999999999994</v>
      </c>
      <c r="V185" s="2">
        <v>290.55</v>
      </c>
      <c r="W185" s="1">
        <v>277.81</v>
      </c>
    </row>
    <row r="186" spans="1:23" s="3" customFormat="1" ht="16.5" customHeight="1" x14ac:dyDescent="0.25">
      <c r="A186" s="54" t="s">
        <v>256</v>
      </c>
      <c r="B186" s="55"/>
      <c r="C186" s="62" t="s">
        <v>274</v>
      </c>
      <c r="D186" s="63"/>
      <c r="E186" s="63"/>
      <c r="F186" s="63"/>
      <c r="G186" s="64"/>
      <c r="H186" s="1" t="s">
        <v>5</v>
      </c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>
        <f t="shared" si="36"/>
        <v>0</v>
      </c>
      <c r="W186" s="1"/>
    </row>
    <row r="187" spans="1:23" s="3" customFormat="1" ht="16.5" customHeight="1" x14ac:dyDescent="0.25">
      <c r="A187" s="54" t="s">
        <v>257</v>
      </c>
      <c r="B187" s="55"/>
      <c r="C187" s="62" t="s">
        <v>275</v>
      </c>
      <c r="D187" s="63"/>
      <c r="E187" s="63"/>
      <c r="F187" s="63"/>
      <c r="G187" s="64"/>
      <c r="H187" s="1" t="s">
        <v>5</v>
      </c>
      <c r="I187" s="2">
        <v>111.44</v>
      </c>
      <c r="J187" s="2">
        <v>100</v>
      </c>
      <c r="K187" s="2">
        <v>100</v>
      </c>
      <c r="L187" s="2">
        <v>55</v>
      </c>
      <c r="M187" s="2">
        <v>55</v>
      </c>
      <c r="N187" s="2">
        <v>60</v>
      </c>
      <c r="O187" s="2">
        <v>60</v>
      </c>
      <c r="P187" s="2">
        <v>68</v>
      </c>
      <c r="Q187" s="2">
        <v>68</v>
      </c>
      <c r="R187" s="2">
        <v>75</v>
      </c>
      <c r="S187" s="2">
        <v>75</v>
      </c>
      <c r="T187" s="2">
        <v>78</v>
      </c>
      <c r="U187" s="2">
        <v>78</v>
      </c>
      <c r="V187" s="2">
        <f t="shared" si="36"/>
        <v>336</v>
      </c>
      <c r="W187" s="2">
        <f t="shared" si="36"/>
        <v>336</v>
      </c>
    </row>
    <row r="188" spans="1:23" s="3" customFormat="1" ht="8.1" customHeight="1" x14ac:dyDescent="0.25">
      <c r="A188" s="54" t="s">
        <v>258</v>
      </c>
      <c r="B188" s="55"/>
      <c r="C188" s="62" t="s">
        <v>276</v>
      </c>
      <c r="D188" s="63"/>
      <c r="E188" s="63"/>
      <c r="F188" s="63"/>
      <c r="G188" s="64"/>
      <c r="H188" s="1" t="s">
        <v>5</v>
      </c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>
        <f t="shared" si="36"/>
        <v>0</v>
      </c>
      <c r="W188" s="2">
        <f t="shared" si="36"/>
        <v>0</v>
      </c>
    </row>
    <row r="189" spans="1:23" s="3" customFormat="1" ht="8.1" customHeight="1" x14ac:dyDescent="0.25">
      <c r="A189" s="54" t="s">
        <v>259</v>
      </c>
      <c r="B189" s="55"/>
      <c r="C189" s="62" t="s">
        <v>277</v>
      </c>
      <c r="D189" s="63"/>
      <c r="E189" s="63"/>
      <c r="F189" s="63"/>
      <c r="G189" s="64"/>
      <c r="H189" s="1" t="s">
        <v>5</v>
      </c>
      <c r="I189" s="2">
        <v>17.37</v>
      </c>
      <c r="J189" s="2">
        <v>27.54</v>
      </c>
      <c r="K189" s="2">
        <v>27.54</v>
      </c>
      <c r="L189" s="2">
        <v>34.369999999999997</v>
      </c>
      <c r="M189" s="2">
        <v>28.91</v>
      </c>
      <c r="N189" s="2">
        <v>37.340000000000003</v>
      </c>
      <c r="O189" s="2">
        <v>37.340000000000003</v>
      </c>
      <c r="P189" s="2">
        <v>40.39</v>
      </c>
      <c r="Q189" s="2">
        <v>40.39</v>
      </c>
      <c r="R189" s="2">
        <v>43.27</v>
      </c>
      <c r="S189" s="2">
        <v>43.27</v>
      </c>
      <c r="T189" s="2">
        <v>45.73</v>
      </c>
      <c r="U189" s="2">
        <v>45.73</v>
      </c>
      <c r="V189" s="2">
        <f>L189+N189+P189+R189+T189</f>
        <v>201.1</v>
      </c>
      <c r="W189" s="2">
        <f t="shared" si="36"/>
        <v>195.64</v>
      </c>
    </row>
    <row r="190" spans="1:23" s="3" customFormat="1" ht="8.1" customHeight="1" x14ac:dyDescent="0.25">
      <c r="A190" s="54" t="s">
        <v>260</v>
      </c>
      <c r="B190" s="55"/>
      <c r="C190" s="62" t="s">
        <v>278</v>
      </c>
      <c r="D190" s="63"/>
      <c r="E190" s="63"/>
      <c r="F190" s="63"/>
      <c r="G190" s="64"/>
      <c r="H190" s="1" t="s">
        <v>5</v>
      </c>
      <c r="I190" s="2">
        <v>5.39</v>
      </c>
      <c r="J190" s="2">
        <v>8.32</v>
      </c>
      <c r="K190" s="2">
        <v>8.32</v>
      </c>
      <c r="L190" s="2">
        <v>10.46</v>
      </c>
      <c r="M190" s="2">
        <v>9.25</v>
      </c>
      <c r="N190" s="2">
        <v>11.42</v>
      </c>
      <c r="O190" s="2">
        <v>11.42</v>
      </c>
      <c r="P190" s="2">
        <v>12.4</v>
      </c>
      <c r="Q190" s="2">
        <v>12.4</v>
      </c>
      <c r="R190" s="2">
        <v>13.34</v>
      </c>
      <c r="S190" s="2">
        <v>13.34</v>
      </c>
      <c r="T190" s="2">
        <v>14.16</v>
      </c>
      <c r="U190" s="2">
        <v>14.16</v>
      </c>
      <c r="V190" s="2">
        <f t="shared" si="36"/>
        <v>61.78</v>
      </c>
      <c r="W190" s="2">
        <f t="shared" si="36"/>
        <v>60.569999999999993</v>
      </c>
    </row>
    <row r="191" spans="1:23" s="3" customFormat="1" ht="8.1" customHeight="1" x14ac:dyDescent="0.25">
      <c r="A191" s="54" t="s">
        <v>261</v>
      </c>
      <c r="B191" s="55"/>
      <c r="C191" s="62" t="s">
        <v>279</v>
      </c>
      <c r="D191" s="63"/>
      <c r="E191" s="63"/>
      <c r="F191" s="63"/>
      <c r="G191" s="64"/>
      <c r="H191" s="1" t="s">
        <v>5</v>
      </c>
      <c r="I191" s="2">
        <v>38.57</v>
      </c>
      <c r="J191" s="2">
        <v>65</v>
      </c>
      <c r="K191" s="2">
        <v>65</v>
      </c>
      <c r="L191" s="2">
        <v>80</v>
      </c>
      <c r="M191" s="2">
        <v>55</v>
      </c>
      <c r="N191" s="2">
        <v>105</v>
      </c>
      <c r="O191" s="2">
        <v>105</v>
      </c>
      <c r="P191" s="2">
        <v>56</v>
      </c>
      <c r="Q191" s="2">
        <v>56</v>
      </c>
      <c r="R191" s="2">
        <v>62</v>
      </c>
      <c r="S191" s="2">
        <v>62</v>
      </c>
      <c r="T191" s="2">
        <v>70</v>
      </c>
      <c r="U191" s="2">
        <v>112.4</v>
      </c>
      <c r="V191" s="2">
        <f t="shared" si="36"/>
        <v>373</v>
      </c>
      <c r="W191" s="2">
        <f t="shared" si="36"/>
        <v>390.4</v>
      </c>
    </row>
    <row r="192" spans="1:23" s="3" customFormat="1" ht="8.1" customHeight="1" x14ac:dyDescent="0.25">
      <c r="A192" s="54" t="s">
        <v>262</v>
      </c>
      <c r="B192" s="55"/>
      <c r="C192" s="49" t="s">
        <v>280</v>
      </c>
      <c r="D192" s="50"/>
      <c r="E192" s="50"/>
      <c r="F192" s="50"/>
      <c r="G192" s="51"/>
      <c r="H192" s="1" t="s">
        <v>5</v>
      </c>
      <c r="I192" s="2">
        <v>3.68</v>
      </c>
      <c r="J192" s="2">
        <v>24</v>
      </c>
      <c r="K192" s="2">
        <v>24</v>
      </c>
      <c r="L192" s="2">
        <v>27</v>
      </c>
      <c r="M192" s="2">
        <v>1.32</v>
      </c>
      <c r="N192" s="2">
        <v>46</v>
      </c>
      <c r="O192" s="2">
        <v>49.13</v>
      </c>
      <c r="P192" s="2"/>
      <c r="Q192" s="2">
        <v>1</v>
      </c>
      <c r="R192" s="2"/>
      <c r="S192" s="2">
        <v>1</v>
      </c>
      <c r="T192" s="2"/>
      <c r="U192" s="2">
        <v>42.4</v>
      </c>
      <c r="V192" s="2">
        <f t="shared" si="36"/>
        <v>73</v>
      </c>
      <c r="W192" s="2">
        <f t="shared" si="36"/>
        <v>94.85</v>
      </c>
    </row>
    <row r="193" spans="1:23" s="3" customFormat="1" ht="8.1" customHeight="1" x14ac:dyDescent="0.25">
      <c r="A193" s="54" t="s">
        <v>263</v>
      </c>
      <c r="B193" s="55"/>
      <c r="C193" s="62" t="s">
        <v>281</v>
      </c>
      <c r="D193" s="63"/>
      <c r="E193" s="63"/>
      <c r="F193" s="63"/>
      <c r="G193" s="64"/>
      <c r="H193" s="1" t="s">
        <v>5</v>
      </c>
      <c r="I193" s="2"/>
      <c r="J193" s="2">
        <v>5.03</v>
      </c>
      <c r="K193" s="2">
        <v>5.03</v>
      </c>
      <c r="L193" s="2">
        <v>5.53</v>
      </c>
      <c r="M193" s="2">
        <v>5.79</v>
      </c>
      <c r="N193" s="2">
        <v>6.03</v>
      </c>
      <c r="O193" s="2">
        <v>6.03</v>
      </c>
      <c r="P193" s="2">
        <v>6.53</v>
      </c>
      <c r="Q193" s="2">
        <v>6.53</v>
      </c>
      <c r="R193" s="2">
        <v>7.04</v>
      </c>
      <c r="S193" s="2">
        <v>7.04</v>
      </c>
      <c r="T193" s="2">
        <v>7.54</v>
      </c>
      <c r="U193" s="2">
        <v>7.54</v>
      </c>
      <c r="V193" s="2">
        <v>32.67</v>
      </c>
      <c r="W193" s="2">
        <f t="shared" si="36"/>
        <v>32.93</v>
      </c>
    </row>
    <row r="194" spans="1:23" s="3" customFormat="1" ht="8.1" customHeight="1" x14ac:dyDescent="0.25">
      <c r="A194" s="54" t="s">
        <v>264</v>
      </c>
      <c r="B194" s="55"/>
      <c r="C194" s="62" t="s">
        <v>282</v>
      </c>
      <c r="D194" s="63"/>
      <c r="E194" s="63"/>
      <c r="F194" s="63"/>
      <c r="G194" s="64"/>
      <c r="H194" s="1" t="s">
        <v>5</v>
      </c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>
        <f t="shared" si="36"/>
        <v>0</v>
      </c>
      <c r="W194" s="2">
        <f t="shared" si="36"/>
        <v>0</v>
      </c>
    </row>
    <row r="195" spans="1:23" s="3" customFormat="1" ht="8.1" customHeight="1" x14ac:dyDescent="0.25">
      <c r="A195" s="54" t="s">
        <v>265</v>
      </c>
      <c r="B195" s="55"/>
      <c r="C195" s="62" t="s">
        <v>283</v>
      </c>
      <c r="D195" s="63"/>
      <c r="E195" s="63"/>
      <c r="F195" s="63"/>
      <c r="G195" s="64"/>
      <c r="H195" s="1" t="s">
        <v>5</v>
      </c>
      <c r="I195" s="2">
        <v>27.81</v>
      </c>
      <c r="J195" s="2">
        <v>30</v>
      </c>
      <c r="K195" s="2">
        <v>30</v>
      </c>
      <c r="L195" s="2">
        <v>8.17</v>
      </c>
      <c r="M195" s="2">
        <v>23</v>
      </c>
      <c r="N195" s="2">
        <v>7.18</v>
      </c>
      <c r="O195" s="2">
        <v>23</v>
      </c>
      <c r="P195" s="2">
        <v>6.9</v>
      </c>
      <c r="Q195" s="2">
        <v>23</v>
      </c>
      <c r="R195" s="2">
        <v>6.9</v>
      </c>
      <c r="S195" s="2">
        <v>16.899999999999999</v>
      </c>
      <c r="T195" s="2">
        <v>6.9</v>
      </c>
      <c r="U195" s="2">
        <v>6.9</v>
      </c>
      <c r="V195" s="2">
        <f t="shared" si="36"/>
        <v>36.049999999999997</v>
      </c>
      <c r="W195" s="2">
        <f t="shared" si="36"/>
        <v>92.800000000000011</v>
      </c>
    </row>
    <row r="196" spans="1:23" s="3" customFormat="1" ht="16.5" customHeight="1" x14ac:dyDescent="0.25">
      <c r="A196" s="54" t="s">
        <v>266</v>
      </c>
      <c r="B196" s="55"/>
      <c r="C196" s="62" t="s">
        <v>284</v>
      </c>
      <c r="D196" s="63"/>
      <c r="E196" s="63"/>
      <c r="F196" s="63"/>
      <c r="G196" s="64"/>
      <c r="H196" s="1" t="s">
        <v>5</v>
      </c>
      <c r="I196" s="2">
        <v>23.4</v>
      </c>
      <c r="J196" s="2">
        <v>19.82</v>
      </c>
      <c r="K196" s="2">
        <v>19.82</v>
      </c>
      <c r="L196" s="2">
        <v>23.57</v>
      </c>
      <c r="M196" s="2">
        <v>23.57</v>
      </c>
      <c r="N196" s="2">
        <v>21.13</v>
      </c>
      <c r="O196" s="2">
        <v>30</v>
      </c>
      <c r="P196" s="2">
        <v>10.93</v>
      </c>
      <c r="Q196" s="2">
        <v>20</v>
      </c>
      <c r="R196" s="2">
        <v>5.25</v>
      </c>
      <c r="S196" s="2">
        <v>17</v>
      </c>
      <c r="T196" s="2">
        <v>2.88</v>
      </c>
      <c r="U196" s="2">
        <v>17</v>
      </c>
      <c r="V196" s="2">
        <f t="shared" si="36"/>
        <v>63.760000000000005</v>
      </c>
      <c r="W196" s="2">
        <f t="shared" si="36"/>
        <v>107.57</v>
      </c>
    </row>
    <row r="197" spans="1:23" s="3" customFormat="1" ht="8.1" customHeight="1" x14ac:dyDescent="0.25">
      <c r="A197" s="54" t="s">
        <v>267</v>
      </c>
      <c r="B197" s="55"/>
      <c r="C197" s="62" t="s">
        <v>285</v>
      </c>
      <c r="D197" s="63"/>
      <c r="E197" s="63"/>
      <c r="F197" s="63"/>
      <c r="G197" s="64"/>
      <c r="H197" s="1" t="s">
        <v>5</v>
      </c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>
        <f t="shared" si="36"/>
        <v>0</v>
      </c>
      <c r="W197" s="2">
        <f t="shared" si="36"/>
        <v>0</v>
      </c>
    </row>
    <row r="198" spans="1:23" s="3" customFormat="1" ht="9" customHeight="1" x14ac:dyDescent="0.25">
      <c r="A198" s="54" t="s">
        <v>268</v>
      </c>
      <c r="B198" s="55"/>
      <c r="C198" s="75" t="s">
        <v>286</v>
      </c>
      <c r="D198" s="76"/>
      <c r="E198" s="76"/>
      <c r="F198" s="76"/>
      <c r="G198" s="77"/>
      <c r="H198" s="1" t="s">
        <v>5</v>
      </c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>
        <f t="shared" si="36"/>
        <v>0</v>
      </c>
      <c r="W198" s="2">
        <f t="shared" si="36"/>
        <v>0</v>
      </c>
    </row>
    <row r="199" spans="1:23" s="3" customFormat="1" ht="8.1" customHeight="1" x14ac:dyDescent="0.25">
      <c r="A199" s="54" t="s">
        <v>287</v>
      </c>
      <c r="B199" s="55"/>
      <c r="C199" s="62" t="s">
        <v>294</v>
      </c>
      <c r="D199" s="63"/>
      <c r="E199" s="63"/>
      <c r="F199" s="63"/>
      <c r="G199" s="64"/>
      <c r="H199" s="1" t="s">
        <v>5</v>
      </c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>
        <f t="shared" si="36"/>
        <v>0</v>
      </c>
      <c r="W199" s="2">
        <f t="shared" si="36"/>
        <v>0</v>
      </c>
    </row>
    <row r="200" spans="1:23" s="3" customFormat="1" ht="8.1" customHeight="1" x14ac:dyDescent="0.25">
      <c r="A200" s="54" t="s">
        <v>288</v>
      </c>
      <c r="B200" s="55"/>
      <c r="C200" s="62" t="s">
        <v>295</v>
      </c>
      <c r="D200" s="63"/>
      <c r="E200" s="63"/>
      <c r="F200" s="63"/>
      <c r="G200" s="64"/>
      <c r="H200" s="1" t="s">
        <v>5</v>
      </c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>
        <f t="shared" si="36"/>
        <v>0</v>
      </c>
      <c r="W200" s="2">
        <f t="shared" si="36"/>
        <v>0</v>
      </c>
    </row>
    <row r="201" spans="1:23" s="3" customFormat="1" ht="16.5" customHeight="1" x14ac:dyDescent="0.25">
      <c r="A201" s="54" t="s">
        <v>289</v>
      </c>
      <c r="B201" s="55"/>
      <c r="C201" s="49" t="s">
        <v>296</v>
      </c>
      <c r="D201" s="50"/>
      <c r="E201" s="50"/>
      <c r="F201" s="50"/>
      <c r="G201" s="51"/>
      <c r="H201" s="1" t="s">
        <v>5</v>
      </c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>
        <f t="shared" si="36"/>
        <v>0</v>
      </c>
      <c r="W201" s="2">
        <f t="shared" si="36"/>
        <v>0</v>
      </c>
    </row>
    <row r="202" spans="1:23" s="3" customFormat="1" ht="8.1" customHeight="1" x14ac:dyDescent="0.25">
      <c r="A202" s="54" t="s">
        <v>290</v>
      </c>
      <c r="B202" s="55"/>
      <c r="C202" s="78" t="s">
        <v>297</v>
      </c>
      <c r="D202" s="79"/>
      <c r="E202" s="79"/>
      <c r="F202" s="79"/>
      <c r="G202" s="80"/>
      <c r="H202" s="1" t="s">
        <v>5</v>
      </c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>
        <f t="shared" si="36"/>
        <v>0</v>
      </c>
      <c r="W202" s="2">
        <f t="shared" si="36"/>
        <v>0</v>
      </c>
    </row>
    <row r="203" spans="1:23" s="3" customFormat="1" ht="8.1" customHeight="1" x14ac:dyDescent="0.25">
      <c r="A203" s="54" t="s">
        <v>291</v>
      </c>
      <c r="B203" s="55"/>
      <c r="C203" s="78" t="s">
        <v>298</v>
      </c>
      <c r="D203" s="79"/>
      <c r="E203" s="79"/>
      <c r="F203" s="79"/>
      <c r="G203" s="80"/>
      <c r="H203" s="1" t="s">
        <v>5</v>
      </c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>
        <f t="shared" si="36"/>
        <v>0</v>
      </c>
      <c r="W203" s="2">
        <f t="shared" si="36"/>
        <v>0</v>
      </c>
    </row>
    <row r="204" spans="1:23" s="3" customFormat="1" ht="8.1" customHeight="1" x14ac:dyDescent="0.25">
      <c r="A204" s="54" t="s">
        <v>292</v>
      </c>
      <c r="B204" s="55"/>
      <c r="C204" s="62" t="s">
        <v>299</v>
      </c>
      <c r="D204" s="63"/>
      <c r="E204" s="63"/>
      <c r="F204" s="63"/>
      <c r="G204" s="64"/>
      <c r="H204" s="1" t="s">
        <v>5</v>
      </c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>
        <f t="shared" si="36"/>
        <v>0</v>
      </c>
      <c r="W204" s="2">
        <f t="shared" si="36"/>
        <v>0</v>
      </c>
    </row>
    <row r="205" spans="1:23" s="3" customFormat="1" x14ac:dyDescent="0.25">
      <c r="A205" s="54" t="s">
        <v>293</v>
      </c>
      <c r="B205" s="55"/>
      <c r="C205" s="75" t="s">
        <v>300</v>
      </c>
      <c r="D205" s="76"/>
      <c r="E205" s="76"/>
      <c r="F205" s="76"/>
      <c r="G205" s="77"/>
      <c r="H205" s="1" t="s">
        <v>5</v>
      </c>
      <c r="I205" s="2">
        <f>I206</f>
        <v>96.34</v>
      </c>
      <c r="J205" s="2">
        <f t="shared" ref="J205:U205" si="40">J206</f>
        <v>210</v>
      </c>
      <c r="K205" s="2">
        <v>210</v>
      </c>
      <c r="L205" s="4">
        <f t="shared" si="40"/>
        <v>293.01679114135555</v>
      </c>
      <c r="M205" s="4">
        <f t="shared" si="40"/>
        <v>465.85746917092104</v>
      </c>
      <c r="N205" s="4">
        <f t="shared" si="40"/>
        <v>339.22556111535346</v>
      </c>
      <c r="O205" s="4">
        <f t="shared" si="40"/>
        <v>350.63282390391453</v>
      </c>
      <c r="P205" s="4">
        <f t="shared" si="40"/>
        <v>163.35882088921136</v>
      </c>
      <c r="Q205" s="4">
        <f t="shared" si="40"/>
        <v>153.35882088921136</v>
      </c>
      <c r="R205" s="4">
        <f t="shared" si="40"/>
        <v>159.18982023333174</v>
      </c>
      <c r="S205" s="4">
        <f t="shared" si="40"/>
        <v>153.93982023333174</v>
      </c>
      <c r="T205" s="4">
        <f t="shared" si="40"/>
        <v>90.169594921056955</v>
      </c>
      <c r="U205" s="4">
        <f t="shared" si="40"/>
        <v>80.78</v>
      </c>
      <c r="V205" s="4">
        <f t="shared" si="36"/>
        <v>1044.9605883003089</v>
      </c>
      <c r="W205" s="4">
        <f t="shared" si="36"/>
        <v>1204.5689341973787</v>
      </c>
    </row>
    <row r="206" spans="1:23" s="3" customFormat="1" ht="8.1" customHeight="1" x14ac:dyDescent="0.25">
      <c r="A206" s="54" t="s">
        <v>301</v>
      </c>
      <c r="B206" s="55"/>
      <c r="C206" s="62" t="s">
        <v>313</v>
      </c>
      <c r="D206" s="63"/>
      <c r="E206" s="63"/>
      <c r="F206" s="63"/>
      <c r="G206" s="64"/>
      <c r="H206" s="1" t="s">
        <v>5</v>
      </c>
      <c r="I206" s="2">
        <f>I208+I216</f>
        <v>96.34</v>
      </c>
      <c r="J206" s="2">
        <f t="shared" ref="J206" si="41">J208+J216</f>
        <v>210</v>
      </c>
      <c r="K206" s="2">
        <v>210</v>
      </c>
      <c r="L206" s="4">
        <f>L208+L216+L207</f>
        <v>293.01679114135555</v>
      </c>
      <c r="M206" s="4">
        <f>M208+M216+M207+M210</f>
        <v>465.85746917092104</v>
      </c>
      <c r="N206" s="4">
        <f t="shared" ref="N206:U206" si="42">N208+N216+N207</f>
        <v>339.22556111535346</v>
      </c>
      <c r="O206" s="4">
        <f t="shared" si="42"/>
        <v>350.63282390391453</v>
      </c>
      <c r="P206" s="4">
        <f t="shared" si="42"/>
        <v>163.35882088921136</v>
      </c>
      <c r="Q206" s="4">
        <f t="shared" si="42"/>
        <v>153.35882088921136</v>
      </c>
      <c r="R206" s="4">
        <f t="shared" si="42"/>
        <v>159.18982023333174</v>
      </c>
      <c r="S206" s="4">
        <f t="shared" si="42"/>
        <v>153.93982023333174</v>
      </c>
      <c r="T206" s="4">
        <f t="shared" si="42"/>
        <v>90.169594921056955</v>
      </c>
      <c r="U206" s="4">
        <f t="shared" si="42"/>
        <v>80.78</v>
      </c>
      <c r="V206" s="4">
        <f>V208+V216+V207</f>
        <v>1044.9605883003089</v>
      </c>
      <c r="W206" s="4">
        <f t="shared" si="36"/>
        <v>1204.5689341973787</v>
      </c>
    </row>
    <row r="207" spans="1:23" s="3" customFormat="1" ht="8.1" customHeight="1" x14ac:dyDescent="0.25">
      <c r="A207" s="54" t="s">
        <v>302</v>
      </c>
      <c r="B207" s="55"/>
      <c r="C207" s="49" t="s">
        <v>314</v>
      </c>
      <c r="D207" s="50"/>
      <c r="E207" s="50"/>
      <c r="F207" s="50"/>
      <c r="G207" s="51"/>
      <c r="H207" s="1" t="s">
        <v>5</v>
      </c>
      <c r="I207" s="2"/>
      <c r="J207" s="2"/>
      <c r="K207" s="2"/>
      <c r="L207" s="4">
        <f>L393</f>
        <v>46.206791141355559</v>
      </c>
      <c r="M207" s="4">
        <f t="shared" ref="M207:T207" si="43">M393</f>
        <v>29.567469170921004</v>
      </c>
      <c r="N207" s="4">
        <f t="shared" si="43"/>
        <v>43.805561115353434</v>
      </c>
      <c r="O207" s="4">
        <f t="shared" si="43"/>
        <v>65.212823903914497</v>
      </c>
      <c r="P207" s="4">
        <f t="shared" si="43"/>
        <v>44.378820889211354</v>
      </c>
      <c r="Q207" s="4">
        <f t="shared" si="43"/>
        <v>44.378820889211354</v>
      </c>
      <c r="R207" s="4">
        <f t="shared" si="43"/>
        <v>57.129820233331742</v>
      </c>
      <c r="S207" s="4">
        <f t="shared" si="43"/>
        <v>57.129820233331742</v>
      </c>
      <c r="T207" s="4">
        <f t="shared" si="43"/>
        <v>62.419594921056955</v>
      </c>
      <c r="U207" s="4">
        <v>62.42</v>
      </c>
      <c r="V207" s="4">
        <f t="shared" si="36"/>
        <v>253.94058830030903</v>
      </c>
      <c r="W207" s="4">
        <f t="shared" si="36"/>
        <v>258.7089341973786</v>
      </c>
    </row>
    <row r="208" spans="1:23" s="3" customFormat="1" ht="8.1" customHeight="1" x14ac:dyDescent="0.25">
      <c r="A208" s="54" t="s">
        <v>303</v>
      </c>
      <c r="B208" s="55"/>
      <c r="C208" s="49" t="s">
        <v>315</v>
      </c>
      <c r="D208" s="50"/>
      <c r="E208" s="50"/>
      <c r="F208" s="50"/>
      <c r="G208" s="51"/>
      <c r="H208" s="1" t="s">
        <v>5</v>
      </c>
      <c r="I208" s="2">
        <v>96.34</v>
      </c>
      <c r="J208" s="2">
        <v>200</v>
      </c>
      <c r="K208" s="2">
        <v>200</v>
      </c>
      <c r="L208" s="2">
        <v>236.81</v>
      </c>
      <c r="M208" s="2">
        <v>236.81</v>
      </c>
      <c r="N208" s="2">
        <v>285.42</v>
      </c>
      <c r="O208" s="2">
        <v>285.42</v>
      </c>
      <c r="P208" s="2">
        <v>108.98</v>
      </c>
      <c r="Q208" s="2">
        <v>108.98</v>
      </c>
      <c r="R208" s="2">
        <v>96.81</v>
      </c>
      <c r="S208" s="2">
        <v>96.81</v>
      </c>
      <c r="T208" s="2">
        <v>18.36</v>
      </c>
      <c r="U208" s="2">
        <v>18.36</v>
      </c>
      <c r="V208" s="2">
        <f>L208+N208+P208+R208+T208</f>
        <v>746.38</v>
      </c>
      <c r="W208" s="2">
        <f t="shared" si="36"/>
        <v>746.38</v>
      </c>
    </row>
    <row r="209" spans="1:23" s="3" customFormat="1" ht="8.1" customHeight="1" x14ac:dyDescent="0.25">
      <c r="A209" s="54" t="s">
        <v>304</v>
      </c>
      <c r="B209" s="55"/>
      <c r="C209" s="49" t="s">
        <v>316</v>
      </c>
      <c r="D209" s="50"/>
      <c r="E209" s="50"/>
      <c r="F209" s="50"/>
      <c r="G209" s="51"/>
      <c r="H209" s="1" t="s">
        <v>5</v>
      </c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>
        <f t="shared" si="36"/>
        <v>0</v>
      </c>
      <c r="W209" s="2">
        <f t="shared" si="36"/>
        <v>0</v>
      </c>
    </row>
    <row r="210" spans="1:23" s="3" customFormat="1" ht="8.1" customHeight="1" x14ac:dyDescent="0.25">
      <c r="A210" s="54" t="s">
        <v>305</v>
      </c>
      <c r="B210" s="55"/>
      <c r="C210" s="49" t="s">
        <v>317</v>
      </c>
      <c r="D210" s="50"/>
      <c r="E210" s="50"/>
      <c r="F210" s="50"/>
      <c r="G210" s="51"/>
      <c r="H210" s="1" t="s">
        <v>5</v>
      </c>
      <c r="I210" s="2"/>
      <c r="J210" s="2"/>
      <c r="K210" s="2"/>
      <c r="L210" s="2"/>
      <c r="M210" s="2">
        <v>199.48</v>
      </c>
      <c r="N210" s="2"/>
      <c r="O210" s="2"/>
      <c r="P210" s="2"/>
      <c r="Q210" s="2"/>
      <c r="R210" s="2"/>
      <c r="S210" s="2"/>
      <c r="T210" s="2"/>
      <c r="U210" s="2"/>
      <c r="V210" s="2">
        <f t="shared" si="36"/>
        <v>0</v>
      </c>
      <c r="W210" s="2">
        <f t="shared" si="36"/>
        <v>199.48</v>
      </c>
    </row>
    <row r="211" spans="1:23" s="3" customFormat="1" ht="8.1" customHeight="1" x14ac:dyDescent="0.25">
      <c r="A211" s="54" t="s">
        <v>306</v>
      </c>
      <c r="B211" s="55"/>
      <c r="C211" s="49" t="s">
        <v>318</v>
      </c>
      <c r="D211" s="50"/>
      <c r="E211" s="50"/>
      <c r="F211" s="50"/>
      <c r="G211" s="51"/>
      <c r="H211" s="1" t="s">
        <v>5</v>
      </c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>
        <f t="shared" si="36"/>
        <v>0</v>
      </c>
      <c r="W211" s="2">
        <f t="shared" si="36"/>
        <v>0</v>
      </c>
    </row>
    <row r="212" spans="1:23" s="3" customFormat="1" ht="8.1" customHeight="1" x14ac:dyDescent="0.25">
      <c r="A212" s="54" t="s">
        <v>307</v>
      </c>
      <c r="B212" s="55"/>
      <c r="C212" s="49" t="s">
        <v>319</v>
      </c>
      <c r="D212" s="50"/>
      <c r="E212" s="50"/>
      <c r="F212" s="50"/>
      <c r="G212" s="51"/>
      <c r="H212" s="1" t="s">
        <v>5</v>
      </c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>
        <f t="shared" si="36"/>
        <v>0</v>
      </c>
      <c r="W212" s="2">
        <f t="shared" si="36"/>
        <v>0</v>
      </c>
    </row>
    <row r="213" spans="1:23" s="3" customFormat="1" ht="8.1" customHeight="1" x14ac:dyDescent="0.25">
      <c r="A213" s="54" t="s">
        <v>308</v>
      </c>
      <c r="B213" s="55"/>
      <c r="C213" s="62" t="s">
        <v>320</v>
      </c>
      <c r="D213" s="63"/>
      <c r="E213" s="63"/>
      <c r="F213" s="63"/>
      <c r="G213" s="64"/>
      <c r="H213" s="1" t="s">
        <v>5</v>
      </c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>
        <f t="shared" si="36"/>
        <v>0</v>
      </c>
      <c r="W213" s="2">
        <f t="shared" si="36"/>
        <v>0</v>
      </c>
    </row>
    <row r="214" spans="1:23" s="3" customFormat="1" ht="8.1" customHeight="1" x14ac:dyDescent="0.25">
      <c r="A214" s="54" t="s">
        <v>309</v>
      </c>
      <c r="B214" s="55"/>
      <c r="C214" s="62" t="s">
        <v>321</v>
      </c>
      <c r="D214" s="63"/>
      <c r="E214" s="63"/>
      <c r="F214" s="63"/>
      <c r="G214" s="64"/>
      <c r="H214" s="1" t="s">
        <v>5</v>
      </c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>
        <f t="shared" si="36"/>
        <v>0</v>
      </c>
      <c r="W214" s="2">
        <f t="shared" si="36"/>
        <v>0</v>
      </c>
    </row>
    <row r="215" spans="1:23" s="3" customFormat="1" ht="8.1" customHeight="1" x14ac:dyDescent="0.25">
      <c r="A215" s="54" t="s">
        <v>310</v>
      </c>
      <c r="B215" s="55"/>
      <c r="C215" s="62" t="s">
        <v>110</v>
      </c>
      <c r="D215" s="63"/>
      <c r="E215" s="63"/>
      <c r="F215" s="63"/>
      <c r="G215" s="64"/>
      <c r="H215" s="1" t="s">
        <v>476</v>
      </c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>
        <f t="shared" si="36"/>
        <v>0</v>
      </c>
      <c r="W215" s="2">
        <f t="shared" si="36"/>
        <v>0</v>
      </c>
    </row>
    <row r="216" spans="1:23" s="3" customFormat="1" ht="16.5" customHeight="1" x14ac:dyDescent="0.25">
      <c r="A216" s="54" t="s">
        <v>311</v>
      </c>
      <c r="B216" s="55"/>
      <c r="C216" s="49" t="s">
        <v>322</v>
      </c>
      <c r="D216" s="50"/>
      <c r="E216" s="50"/>
      <c r="F216" s="50"/>
      <c r="G216" s="51"/>
      <c r="H216" s="1" t="s">
        <v>5</v>
      </c>
      <c r="I216" s="2"/>
      <c r="J216" s="2">
        <v>10</v>
      </c>
      <c r="K216" s="2">
        <v>10</v>
      </c>
      <c r="L216" s="2">
        <v>10</v>
      </c>
      <c r="M216" s="2"/>
      <c r="N216" s="2">
        <v>10</v>
      </c>
      <c r="O216" s="2"/>
      <c r="P216" s="2">
        <v>10</v>
      </c>
      <c r="Q216" s="2"/>
      <c r="R216" s="2">
        <v>5.25</v>
      </c>
      <c r="S216" s="2"/>
      <c r="T216" s="2">
        <v>9.39</v>
      </c>
      <c r="U216" s="2"/>
      <c r="V216" s="2">
        <f t="shared" si="36"/>
        <v>44.64</v>
      </c>
      <c r="W216" s="2">
        <f t="shared" si="36"/>
        <v>0</v>
      </c>
    </row>
    <row r="217" spans="1:23" s="3" customFormat="1" x14ac:dyDescent="0.25">
      <c r="A217" s="54" t="s">
        <v>312</v>
      </c>
      <c r="B217" s="55"/>
      <c r="C217" s="75" t="s">
        <v>323</v>
      </c>
      <c r="D217" s="76"/>
      <c r="E217" s="76"/>
      <c r="F217" s="76"/>
      <c r="G217" s="77"/>
      <c r="H217" s="1" t="s">
        <v>5</v>
      </c>
      <c r="I217" s="2">
        <f>I219+I227+I229</f>
        <v>103.16999999999999</v>
      </c>
      <c r="J217" s="2">
        <f t="shared" ref="J217:T217" si="44">J219+J227+J229</f>
        <v>235</v>
      </c>
      <c r="K217" s="2">
        <v>235</v>
      </c>
      <c r="L217" s="2">
        <f t="shared" si="44"/>
        <v>120</v>
      </c>
      <c r="M217" s="2">
        <f t="shared" si="44"/>
        <v>355.48</v>
      </c>
      <c r="N217" s="2">
        <f t="shared" si="44"/>
        <v>107</v>
      </c>
      <c r="O217" s="2">
        <f t="shared" si="44"/>
        <v>107</v>
      </c>
      <c r="P217" s="2">
        <f t="shared" si="44"/>
        <v>105</v>
      </c>
      <c r="Q217" s="2">
        <f t="shared" si="44"/>
        <v>90</v>
      </c>
      <c r="R217" s="2">
        <f t="shared" si="44"/>
        <v>20</v>
      </c>
      <c r="S217" s="2">
        <f t="shared" si="44"/>
        <v>0</v>
      </c>
      <c r="T217" s="2">
        <f t="shared" si="44"/>
        <v>81</v>
      </c>
      <c r="U217" s="2">
        <v>70</v>
      </c>
      <c r="V217" s="2">
        <f t="shared" si="36"/>
        <v>433</v>
      </c>
      <c r="W217" s="2">
        <f t="shared" si="36"/>
        <v>622.48</v>
      </c>
    </row>
    <row r="218" spans="1:23" s="3" customFormat="1" ht="8.1" customHeight="1" x14ac:dyDescent="0.25">
      <c r="A218" s="54" t="s">
        <v>324</v>
      </c>
      <c r="B218" s="55"/>
      <c r="C218" s="62" t="s">
        <v>337</v>
      </c>
      <c r="D218" s="63"/>
      <c r="E218" s="63"/>
      <c r="F218" s="63"/>
      <c r="G218" s="64"/>
      <c r="H218" s="1" t="s">
        <v>5</v>
      </c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>
        <f t="shared" si="36"/>
        <v>0</v>
      </c>
      <c r="W218" s="2">
        <f t="shared" si="36"/>
        <v>0</v>
      </c>
    </row>
    <row r="219" spans="1:23" s="3" customFormat="1" ht="8.1" customHeight="1" x14ac:dyDescent="0.25">
      <c r="A219" s="54" t="s">
        <v>325</v>
      </c>
      <c r="B219" s="55"/>
      <c r="C219" s="62" t="s">
        <v>338</v>
      </c>
      <c r="D219" s="63"/>
      <c r="E219" s="63"/>
      <c r="F219" s="63"/>
      <c r="G219" s="64"/>
      <c r="H219" s="1" t="s">
        <v>5</v>
      </c>
      <c r="I219" s="2">
        <f>I221</f>
        <v>46.48</v>
      </c>
      <c r="J219" s="2">
        <f t="shared" ref="J219:U219" si="45">J221</f>
        <v>100</v>
      </c>
      <c r="K219" s="2">
        <v>100</v>
      </c>
      <c r="L219" s="2">
        <f t="shared" si="45"/>
        <v>0</v>
      </c>
      <c r="M219" s="2">
        <f t="shared" si="45"/>
        <v>0</v>
      </c>
      <c r="N219" s="2">
        <f t="shared" si="45"/>
        <v>0</v>
      </c>
      <c r="O219" s="2">
        <f t="shared" si="45"/>
        <v>0</v>
      </c>
      <c r="P219" s="2">
        <f t="shared" si="45"/>
        <v>0</v>
      </c>
      <c r="Q219" s="2">
        <f t="shared" si="45"/>
        <v>0</v>
      </c>
      <c r="R219" s="2">
        <f t="shared" si="45"/>
        <v>0</v>
      </c>
      <c r="S219" s="2">
        <f t="shared" si="45"/>
        <v>0</v>
      </c>
      <c r="T219" s="2">
        <f t="shared" si="45"/>
        <v>0</v>
      </c>
      <c r="U219" s="2">
        <f t="shared" si="45"/>
        <v>0</v>
      </c>
      <c r="V219" s="2">
        <f t="shared" si="36"/>
        <v>0</v>
      </c>
      <c r="W219" s="2">
        <f t="shared" si="36"/>
        <v>0</v>
      </c>
    </row>
    <row r="220" spans="1:23" s="3" customFormat="1" ht="8.1" customHeight="1" x14ac:dyDescent="0.25">
      <c r="A220" s="54" t="s">
        <v>326</v>
      </c>
      <c r="B220" s="55"/>
      <c r="C220" s="49" t="s">
        <v>339</v>
      </c>
      <c r="D220" s="50"/>
      <c r="E220" s="50"/>
      <c r="F220" s="50"/>
      <c r="G220" s="51"/>
      <c r="H220" s="1" t="s">
        <v>5</v>
      </c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>
        <f t="shared" si="36"/>
        <v>0</v>
      </c>
      <c r="W220" s="2">
        <f t="shared" si="36"/>
        <v>0</v>
      </c>
    </row>
    <row r="221" spans="1:23" s="3" customFormat="1" ht="8.1" customHeight="1" x14ac:dyDescent="0.25">
      <c r="A221" s="54" t="s">
        <v>327</v>
      </c>
      <c r="B221" s="55"/>
      <c r="C221" s="49" t="s">
        <v>340</v>
      </c>
      <c r="D221" s="50"/>
      <c r="E221" s="50"/>
      <c r="F221" s="50"/>
      <c r="G221" s="51"/>
      <c r="H221" s="1" t="s">
        <v>5</v>
      </c>
      <c r="I221" s="2">
        <v>46.48</v>
      </c>
      <c r="J221" s="2">
        <v>100</v>
      </c>
      <c r="K221" s="2">
        <v>100</v>
      </c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>
        <f t="shared" si="36"/>
        <v>0</v>
      </c>
      <c r="W221" s="2">
        <f t="shared" si="36"/>
        <v>0</v>
      </c>
    </row>
    <row r="222" spans="1:23" s="3" customFormat="1" ht="8.1" customHeight="1" x14ac:dyDescent="0.25">
      <c r="A222" s="54" t="s">
        <v>328</v>
      </c>
      <c r="B222" s="55"/>
      <c r="C222" s="49" t="s">
        <v>341</v>
      </c>
      <c r="D222" s="50"/>
      <c r="E222" s="50"/>
      <c r="F222" s="50"/>
      <c r="G222" s="51"/>
      <c r="H222" s="1" t="s">
        <v>5</v>
      </c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>
        <f t="shared" si="36"/>
        <v>0</v>
      </c>
      <c r="W222" s="2">
        <f t="shared" si="36"/>
        <v>0</v>
      </c>
    </row>
    <row r="223" spans="1:23" s="3" customFormat="1" ht="8.1" customHeight="1" x14ac:dyDescent="0.25">
      <c r="A223" s="54" t="s">
        <v>329</v>
      </c>
      <c r="B223" s="55"/>
      <c r="C223" s="62" t="s">
        <v>342</v>
      </c>
      <c r="D223" s="63"/>
      <c r="E223" s="63"/>
      <c r="F223" s="63"/>
      <c r="G223" s="64"/>
      <c r="H223" s="1" t="s">
        <v>5</v>
      </c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>
        <f t="shared" si="36"/>
        <v>0</v>
      </c>
      <c r="W223" s="2">
        <f t="shared" si="36"/>
        <v>0</v>
      </c>
    </row>
    <row r="224" spans="1:23" s="3" customFormat="1" ht="8.1" customHeight="1" x14ac:dyDescent="0.25">
      <c r="A224" s="54" t="s">
        <v>330</v>
      </c>
      <c r="B224" s="55"/>
      <c r="C224" s="62" t="s">
        <v>343</v>
      </c>
      <c r="D224" s="63"/>
      <c r="E224" s="63"/>
      <c r="F224" s="63"/>
      <c r="G224" s="64"/>
      <c r="H224" s="1" t="s">
        <v>5</v>
      </c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>
        <f t="shared" si="36"/>
        <v>0</v>
      </c>
      <c r="W224" s="2">
        <f t="shared" si="36"/>
        <v>0</v>
      </c>
    </row>
    <row r="225" spans="1:23" s="3" customFormat="1" ht="8.1" customHeight="1" x14ac:dyDescent="0.25">
      <c r="A225" s="54" t="s">
        <v>331</v>
      </c>
      <c r="B225" s="55"/>
      <c r="C225" s="49" t="s">
        <v>344</v>
      </c>
      <c r="D225" s="50"/>
      <c r="E225" s="50"/>
      <c r="F225" s="50"/>
      <c r="G225" s="51"/>
      <c r="H225" s="1" t="s">
        <v>5</v>
      </c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>
        <f t="shared" si="36"/>
        <v>0</v>
      </c>
      <c r="W225" s="2">
        <f t="shared" si="36"/>
        <v>0</v>
      </c>
    </row>
    <row r="226" spans="1:23" s="3" customFormat="1" ht="8.1" customHeight="1" x14ac:dyDescent="0.25">
      <c r="A226" s="54" t="s">
        <v>332</v>
      </c>
      <c r="B226" s="55"/>
      <c r="C226" s="49" t="s">
        <v>669</v>
      </c>
      <c r="D226" s="50"/>
      <c r="E226" s="50"/>
      <c r="F226" s="50"/>
      <c r="G226" s="51"/>
      <c r="H226" s="1" t="s">
        <v>5</v>
      </c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>
        <f t="shared" si="36"/>
        <v>0</v>
      </c>
      <c r="W226" s="2">
        <f t="shared" si="36"/>
        <v>0</v>
      </c>
    </row>
    <row r="227" spans="1:23" s="3" customFormat="1" ht="8.1" customHeight="1" x14ac:dyDescent="0.25">
      <c r="A227" s="54" t="s">
        <v>333</v>
      </c>
      <c r="B227" s="55"/>
      <c r="C227" s="62" t="s">
        <v>345</v>
      </c>
      <c r="D227" s="63"/>
      <c r="E227" s="63"/>
      <c r="F227" s="63"/>
      <c r="G227" s="64"/>
      <c r="H227" s="1" t="s">
        <v>5</v>
      </c>
      <c r="I227" s="2">
        <v>22.2</v>
      </c>
      <c r="J227" s="2"/>
      <c r="K227" s="2"/>
      <c r="L227" s="2"/>
      <c r="M227" s="2">
        <v>199.48</v>
      </c>
      <c r="N227" s="2"/>
      <c r="O227" s="2"/>
      <c r="P227" s="2"/>
      <c r="Q227" s="2"/>
      <c r="R227" s="2"/>
      <c r="S227" s="2"/>
      <c r="T227" s="2"/>
      <c r="U227" s="2"/>
      <c r="V227" s="2">
        <f t="shared" ref="V227:W290" si="46">L227+N227+P227+R227+T227</f>
        <v>0</v>
      </c>
      <c r="W227" s="2">
        <f t="shared" si="46"/>
        <v>199.48</v>
      </c>
    </row>
    <row r="228" spans="1:23" s="3" customFormat="1" ht="8.1" customHeight="1" x14ac:dyDescent="0.25">
      <c r="A228" s="54" t="s">
        <v>334</v>
      </c>
      <c r="B228" s="55"/>
      <c r="C228" s="62" t="s">
        <v>346</v>
      </c>
      <c r="D228" s="63"/>
      <c r="E228" s="63"/>
      <c r="F228" s="63"/>
      <c r="G228" s="64"/>
      <c r="H228" s="1" t="s">
        <v>5</v>
      </c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>
        <f t="shared" si="46"/>
        <v>0</v>
      </c>
      <c r="W228" s="2">
        <f t="shared" si="46"/>
        <v>0</v>
      </c>
    </row>
    <row r="229" spans="1:23" s="3" customFormat="1" ht="8.1" customHeight="1" x14ac:dyDescent="0.25">
      <c r="A229" s="54" t="s">
        <v>335</v>
      </c>
      <c r="B229" s="55"/>
      <c r="C229" s="62" t="s">
        <v>347</v>
      </c>
      <c r="D229" s="63"/>
      <c r="E229" s="63"/>
      <c r="F229" s="63"/>
      <c r="G229" s="64"/>
      <c r="H229" s="1" t="s">
        <v>5</v>
      </c>
      <c r="I229" s="2">
        <v>34.49</v>
      </c>
      <c r="J229" s="2">
        <v>135</v>
      </c>
      <c r="K229" s="2">
        <v>135</v>
      </c>
      <c r="L229" s="2">
        <v>120</v>
      </c>
      <c r="M229" s="2">
        <v>156</v>
      </c>
      <c r="N229" s="2">
        <v>107</v>
      </c>
      <c r="O229" s="2">
        <v>107</v>
      </c>
      <c r="P229" s="2">
        <v>105</v>
      </c>
      <c r="Q229" s="2">
        <v>90</v>
      </c>
      <c r="R229" s="2">
        <v>20</v>
      </c>
      <c r="S229" s="2"/>
      <c r="T229" s="2">
        <v>81</v>
      </c>
      <c r="U229" s="2">
        <v>70</v>
      </c>
      <c r="V229" s="2">
        <f t="shared" si="46"/>
        <v>433</v>
      </c>
      <c r="W229" s="2">
        <f t="shared" si="46"/>
        <v>423</v>
      </c>
    </row>
    <row r="230" spans="1:23" s="3" customFormat="1" ht="8.1" customHeight="1" x14ac:dyDescent="0.25">
      <c r="A230" s="54" t="s">
        <v>336</v>
      </c>
      <c r="B230" s="55"/>
      <c r="C230" s="75" t="s">
        <v>348</v>
      </c>
      <c r="D230" s="76"/>
      <c r="E230" s="76"/>
      <c r="F230" s="76"/>
      <c r="G230" s="77"/>
      <c r="H230" s="1" t="s">
        <v>5</v>
      </c>
      <c r="I230" s="2">
        <f>I236+I231</f>
        <v>89.81</v>
      </c>
      <c r="J230" s="2">
        <f t="shared" ref="J230:U230" si="47">J236+J231</f>
        <v>55.7</v>
      </c>
      <c r="K230" s="2">
        <v>55.7</v>
      </c>
      <c r="L230" s="2">
        <f t="shared" si="47"/>
        <v>50</v>
      </c>
      <c r="M230" s="2">
        <f t="shared" si="47"/>
        <v>146.33000000000001</v>
      </c>
      <c r="N230" s="2">
        <f t="shared" si="47"/>
        <v>12</v>
      </c>
      <c r="O230" s="2">
        <f t="shared" si="47"/>
        <v>0</v>
      </c>
      <c r="P230" s="2">
        <f t="shared" si="47"/>
        <v>119.6</v>
      </c>
      <c r="Q230" s="2">
        <f t="shared" si="47"/>
        <v>100</v>
      </c>
      <c r="R230" s="2">
        <f t="shared" si="47"/>
        <v>23</v>
      </c>
      <c r="S230" s="2">
        <f t="shared" si="47"/>
        <v>0</v>
      </c>
      <c r="T230" s="2">
        <f t="shared" si="47"/>
        <v>89</v>
      </c>
      <c r="U230" s="2">
        <f t="shared" si="47"/>
        <v>0</v>
      </c>
      <c r="V230" s="2">
        <f t="shared" si="46"/>
        <v>293.60000000000002</v>
      </c>
      <c r="W230" s="2">
        <f t="shared" si="46"/>
        <v>246.33</v>
      </c>
    </row>
    <row r="231" spans="1:23" s="3" customFormat="1" ht="8.1" customHeight="1" x14ac:dyDescent="0.25">
      <c r="A231" s="54" t="s">
        <v>350</v>
      </c>
      <c r="B231" s="55"/>
      <c r="C231" s="62" t="s">
        <v>680</v>
      </c>
      <c r="D231" s="63"/>
      <c r="E231" s="63"/>
      <c r="F231" s="63"/>
      <c r="G231" s="64"/>
      <c r="H231" s="1" t="s">
        <v>5</v>
      </c>
      <c r="I231" s="2">
        <f>I233+I232</f>
        <v>49.519999999999996</v>
      </c>
      <c r="J231" s="2">
        <f t="shared" ref="J231:U231" si="48">J233+J232</f>
        <v>55.7</v>
      </c>
      <c r="K231" s="2">
        <v>55.7</v>
      </c>
      <c r="L231" s="2">
        <f t="shared" si="48"/>
        <v>50</v>
      </c>
      <c r="M231" s="2">
        <v>146.33000000000001</v>
      </c>
      <c r="N231" s="2">
        <f t="shared" si="48"/>
        <v>12</v>
      </c>
      <c r="O231" s="2">
        <f t="shared" si="48"/>
        <v>0</v>
      </c>
      <c r="P231" s="2">
        <f t="shared" si="48"/>
        <v>119.6</v>
      </c>
      <c r="Q231" s="2">
        <f t="shared" si="48"/>
        <v>100</v>
      </c>
      <c r="R231" s="2">
        <f t="shared" si="48"/>
        <v>23</v>
      </c>
      <c r="S231" s="2">
        <f t="shared" si="48"/>
        <v>0</v>
      </c>
      <c r="T231" s="2">
        <f t="shared" si="48"/>
        <v>89</v>
      </c>
      <c r="U231" s="2">
        <f t="shared" si="48"/>
        <v>0</v>
      </c>
      <c r="V231" s="2">
        <f t="shared" si="46"/>
        <v>293.60000000000002</v>
      </c>
      <c r="W231" s="2">
        <f t="shared" si="46"/>
        <v>246.33</v>
      </c>
    </row>
    <row r="232" spans="1:23" s="3" customFormat="1" ht="8.1" customHeight="1" x14ac:dyDescent="0.25">
      <c r="A232" s="54" t="s">
        <v>351</v>
      </c>
      <c r="B232" s="55"/>
      <c r="C232" s="49" t="s">
        <v>339</v>
      </c>
      <c r="D232" s="50"/>
      <c r="E232" s="50"/>
      <c r="F232" s="50"/>
      <c r="G232" s="51"/>
      <c r="H232" s="1" t="s">
        <v>5</v>
      </c>
      <c r="I232" s="2">
        <v>28.52</v>
      </c>
      <c r="J232" s="2"/>
      <c r="K232" s="2"/>
      <c r="L232" s="2"/>
      <c r="M232" s="2">
        <v>113.71</v>
      </c>
      <c r="N232" s="2"/>
      <c r="O232" s="2"/>
      <c r="P232" s="2"/>
      <c r="Q232" s="2"/>
      <c r="R232" s="2"/>
      <c r="S232" s="2"/>
      <c r="T232" s="2"/>
      <c r="U232" s="2"/>
      <c r="V232" s="2">
        <f t="shared" si="46"/>
        <v>0</v>
      </c>
      <c r="W232" s="2">
        <f t="shared" si="46"/>
        <v>113.71</v>
      </c>
    </row>
    <row r="233" spans="1:23" s="3" customFormat="1" ht="8.1" customHeight="1" x14ac:dyDescent="0.25">
      <c r="A233" s="54" t="s">
        <v>352</v>
      </c>
      <c r="B233" s="55"/>
      <c r="C233" s="49" t="s">
        <v>340</v>
      </c>
      <c r="D233" s="50"/>
      <c r="E233" s="50"/>
      <c r="F233" s="50"/>
      <c r="G233" s="51"/>
      <c r="H233" s="1" t="s">
        <v>5</v>
      </c>
      <c r="I233" s="2">
        <v>21</v>
      </c>
      <c r="J233" s="2">
        <v>55.7</v>
      </c>
      <c r="K233" s="2">
        <v>55.7</v>
      </c>
      <c r="L233" s="2">
        <v>50</v>
      </c>
      <c r="M233" s="2">
        <v>32.619999999999997</v>
      </c>
      <c r="N233" s="2">
        <v>12</v>
      </c>
      <c r="O233" s="2"/>
      <c r="P233" s="2">
        <v>119.6</v>
      </c>
      <c r="Q233" s="2">
        <v>100</v>
      </c>
      <c r="R233" s="2">
        <v>23</v>
      </c>
      <c r="S233" s="2"/>
      <c r="T233" s="2">
        <v>89</v>
      </c>
      <c r="U233" s="2"/>
      <c r="V233" s="2">
        <f t="shared" si="46"/>
        <v>293.60000000000002</v>
      </c>
      <c r="W233" s="2">
        <f t="shared" si="46"/>
        <v>132.62</v>
      </c>
    </row>
    <row r="234" spans="1:23" s="3" customFormat="1" ht="8.1" customHeight="1" x14ac:dyDescent="0.25">
      <c r="A234" s="54" t="s">
        <v>353</v>
      </c>
      <c r="B234" s="55"/>
      <c r="C234" s="49" t="s">
        <v>341</v>
      </c>
      <c r="D234" s="50"/>
      <c r="E234" s="50"/>
      <c r="F234" s="50"/>
      <c r="G234" s="51"/>
      <c r="H234" s="1" t="s">
        <v>5</v>
      </c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>
        <f t="shared" si="46"/>
        <v>0</v>
      </c>
      <c r="W234" s="2">
        <f t="shared" si="46"/>
        <v>0</v>
      </c>
    </row>
    <row r="235" spans="1:23" s="3" customFormat="1" ht="8.1" customHeight="1" x14ac:dyDescent="0.25">
      <c r="A235" s="54" t="s">
        <v>354</v>
      </c>
      <c r="B235" s="55"/>
      <c r="C235" s="62" t="s">
        <v>211</v>
      </c>
      <c r="D235" s="63"/>
      <c r="E235" s="63"/>
      <c r="F235" s="63"/>
      <c r="G235" s="64"/>
      <c r="H235" s="1" t="s">
        <v>5</v>
      </c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>
        <f t="shared" si="46"/>
        <v>0</v>
      </c>
      <c r="W235" s="2">
        <f t="shared" si="46"/>
        <v>0</v>
      </c>
    </row>
    <row r="236" spans="1:23" s="3" customFormat="1" ht="8.1" customHeight="1" x14ac:dyDescent="0.25">
      <c r="A236" s="54" t="s">
        <v>355</v>
      </c>
      <c r="B236" s="55"/>
      <c r="C236" s="62" t="s">
        <v>357</v>
      </c>
      <c r="D236" s="63"/>
      <c r="E236" s="63"/>
      <c r="F236" s="63"/>
      <c r="G236" s="64"/>
      <c r="H236" s="1" t="s">
        <v>5</v>
      </c>
      <c r="I236" s="2">
        <v>40.29</v>
      </c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>
        <f t="shared" si="46"/>
        <v>0</v>
      </c>
      <c r="W236" s="2">
        <f t="shared" si="46"/>
        <v>0</v>
      </c>
    </row>
    <row r="237" spans="1:23" s="3" customFormat="1" ht="16.5" customHeight="1" x14ac:dyDescent="0.25">
      <c r="A237" s="54" t="s">
        <v>356</v>
      </c>
      <c r="B237" s="55"/>
      <c r="C237" s="75" t="s">
        <v>358</v>
      </c>
      <c r="D237" s="76"/>
      <c r="E237" s="76"/>
      <c r="F237" s="76"/>
      <c r="G237" s="77"/>
      <c r="H237" s="1" t="s">
        <v>5</v>
      </c>
      <c r="I237" s="2">
        <f>I162-I180</f>
        <v>90.180000000000064</v>
      </c>
      <c r="J237" s="2">
        <f t="shared" ref="J237:V237" si="49">J162-J180</f>
        <v>32.239999999999952</v>
      </c>
      <c r="K237" s="2">
        <f t="shared" si="49"/>
        <v>32.240000000000009</v>
      </c>
      <c r="L237" s="2">
        <f t="shared" si="49"/>
        <v>221.53999999999996</v>
      </c>
      <c r="M237" s="2">
        <f t="shared" si="49"/>
        <v>298.66999999999996</v>
      </c>
      <c r="N237" s="2">
        <f t="shared" si="49"/>
        <v>240.27999999999992</v>
      </c>
      <c r="O237" s="2">
        <f t="shared" si="49"/>
        <v>226.09999999999991</v>
      </c>
      <c r="P237" s="2">
        <f t="shared" si="49"/>
        <v>174.11000000000007</v>
      </c>
      <c r="Q237" s="2">
        <f t="shared" si="49"/>
        <v>163.45000000000005</v>
      </c>
      <c r="R237" s="2">
        <f t="shared" si="49"/>
        <v>165.6400000000001</v>
      </c>
      <c r="S237" s="2">
        <f t="shared" si="49"/>
        <v>159.65000000000009</v>
      </c>
      <c r="T237" s="2">
        <f t="shared" si="49"/>
        <v>91.660000000000082</v>
      </c>
      <c r="U237" s="2">
        <f t="shared" si="49"/>
        <v>6.7300000000000182</v>
      </c>
      <c r="V237" s="2">
        <f t="shared" si="49"/>
        <v>893.23000000000047</v>
      </c>
      <c r="W237" s="2">
        <f t="shared" si="46"/>
        <v>854.6</v>
      </c>
    </row>
    <row r="238" spans="1:23" s="3" customFormat="1" ht="17.25" customHeight="1" x14ac:dyDescent="0.25">
      <c r="A238" s="54" t="s">
        <v>359</v>
      </c>
      <c r="B238" s="55"/>
      <c r="C238" s="75" t="s">
        <v>681</v>
      </c>
      <c r="D238" s="76"/>
      <c r="E238" s="76"/>
      <c r="F238" s="76"/>
      <c r="G238" s="77"/>
      <c r="H238" s="1" t="s">
        <v>5</v>
      </c>
      <c r="I238" s="2">
        <f>I198-I205</f>
        <v>-96.34</v>
      </c>
      <c r="J238" s="2">
        <f t="shared" ref="J238:U238" si="50">J198-J205</f>
        <v>-210</v>
      </c>
      <c r="K238" s="2">
        <f t="shared" si="50"/>
        <v>-210</v>
      </c>
      <c r="L238" s="4">
        <f t="shared" si="50"/>
        <v>-293.01679114135555</v>
      </c>
      <c r="M238" s="4">
        <f t="shared" si="50"/>
        <v>-465.85746917092104</v>
      </c>
      <c r="N238" s="4">
        <f t="shared" si="50"/>
        <v>-339.22556111535346</v>
      </c>
      <c r="O238" s="4">
        <f t="shared" si="50"/>
        <v>-350.63282390391453</v>
      </c>
      <c r="P238" s="4">
        <f t="shared" si="50"/>
        <v>-163.35882088921136</v>
      </c>
      <c r="Q238" s="4">
        <f t="shared" si="50"/>
        <v>-153.35882088921136</v>
      </c>
      <c r="R238" s="4">
        <f t="shared" si="50"/>
        <v>-159.18982023333174</v>
      </c>
      <c r="S238" s="4">
        <f t="shared" si="50"/>
        <v>-153.93982023333174</v>
      </c>
      <c r="T238" s="4">
        <f t="shared" si="50"/>
        <v>-90.169594921056955</v>
      </c>
      <c r="U238" s="4">
        <f t="shared" si="50"/>
        <v>-80.78</v>
      </c>
      <c r="V238" s="4">
        <f>L238+N238+P238+R238+T238</f>
        <v>-1044.9605883003089</v>
      </c>
      <c r="W238" s="4">
        <f t="shared" si="46"/>
        <v>-1204.5689341973787</v>
      </c>
    </row>
    <row r="239" spans="1:23" s="3" customFormat="1" ht="10.5" customHeight="1" x14ac:dyDescent="0.25">
      <c r="A239" s="54" t="s">
        <v>360</v>
      </c>
      <c r="B239" s="55"/>
      <c r="C239" s="62" t="s">
        <v>407</v>
      </c>
      <c r="D239" s="63"/>
      <c r="E239" s="63"/>
      <c r="F239" s="63"/>
      <c r="G239" s="64"/>
      <c r="H239" s="1" t="s">
        <v>5</v>
      </c>
      <c r="I239" s="2">
        <f>I200-I206</f>
        <v>-96.34</v>
      </c>
      <c r="J239" s="2">
        <f t="shared" ref="J239:U239" si="51">J200-J206</f>
        <v>-210</v>
      </c>
      <c r="K239" s="2">
        <f t="shared" si="51"/>
        <v>-210</v>
      </c>
      <c r="L239" s="4">
        <f t="shared" si="51"/>
        <v>-293.01679114135555</v>
      </c>
      <c r="M239" s="4">
        <f t="shared" si="51"/>
        <v>-465.85746917092104</v>
      </c>
      <c r="N239" s="4">
        <f t="shared" si="51"/>
        <v>-339.22556111535346</v>
      </c>
      <c r="O239" s="4">
        <f t="shared" si="51"/>
        <v>-350.63282390391453</v>
      </c>
      <c r="P239" s="4">
        <f t="shared" si="51"/>
        <v>-163.35882088921136</v>
      </c>
      <c r="Q239" s="4">
        <f t="shared" si="51"/>
        <v>-153.35882088921136</v>
      </c>
      <c r="R239" s="4">
        <f t="shared" si="51"/>
        <v>-159.18982023333174</v>
      </c>
      <c r="S239" s="4">
        <f t="shared" si="51"/>
        <v>-153.93982023333174</v>
      </c>
      <c r="T239" s="4">
        <f t="shared" si="51"/>
        <v>-90.169594921056955</v>
      </c>
      <c r="U239" s="4">
        <f t="shared" si="51"/>
        <v>-80.78</v>
      </c>
      <c r="V239" s="4">
        <f t="shared" si="46"/>
        <v>-1044.9605883003089</v>
      </c>
      <c r="W239" s="4">
        <f>M239+O239+Q239+S239+U239</f>
        <v>-1204.5689341973787</v>
      </c>
    </row>
    <row r="240" spans="1:23" s="3" customFormat="1" ht="8.4" customHeight="1" x14ac:dyDescent="0.25">
      <c r="A240" s="54" t="s">
        <v>361</v>
      </c>
      <c r="B240" s="55"/>
      <c r="C240" s="62" t="s">
        <v>408</v>
      </c>
      <c r="D240" s="63"/>
      <c r="E240" s="63"/>
      <c r="F240" s="63"/>
      <c r="G240" s="64"/>
      <c r="H240" s="1" t="s">
        <v>5</v>
      </c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>
        <f t="shared" si="46"/>
        <v>0</v>
      </c>
      <c r="W240" s="4">
        <f t="shared" ref="W240:W303" si="52">M240+O240+Q240+S240+U240</f>
        <v>0</v>
      </c>
    </row>
    <row r="241" spans="1:23" s="3" customFormat="1" ht="24.75" customHeight="1" x14ac:dyDescent="0.25">
      <c r="A241" s="54" t="s">
        <v>362</v>
      </c>
      <c r="B241" s="55"/>
      <c r="C241" s="75" t="s">
        <v>409</v>
      </c>
      <c r="D241" s="76"/>
      <c r="E241" s="76"/>
      <c r="F241" s="76"/>
      <c r="G241" s="77"/>
      <c r="H241" s="1" t="s">
        <v>5</v>
      </c>
      <c r="I241" s="2">
        <f>I217-I230</f>
        <v>13.359999999999985</v>
      </c>
      <c r="J241" s="2">
        <f t="shared" ref="J241:U241" si="53">J217-J230</f>
        <v>179.3</v>
      </c>
      <c r="K241" s="2">
        <f t="shared" si="53"/>
        <v>179.3</v>
      </c>
      <c r="L241" s="2">
        <f t="shared" si="53"/>
        <v>70</v>
      </c>
      <c r="M241" s="2">
        <f t="shared" si="53"/>
        <v>209.15</v>
      </c>
      <c r="N241" s="2">
        <f t="shared" si="53"/>
        <v>95</v>
      </c>
      <c r="O241" s="2">
        <f t="shared" si="53"/>
        <v>107</v>
      </c>
      <c r="P241" s="2">
        <f t="shared" si="53"/>
        <v>-14.599999999999994</v>
      </c>
      <c r="Q241" s="2">
        <f t="shared" si="53"/>
        <v>-10</v>
      </c>
      <c r="R241" s="2">
        <f t="shared" si="53"/>
        <v>-3</v>
      </c>
      <c r="S241" s="2">
        <f t="shared" si="53"/>
        <v>0</v>
      </c>
      <c r="T241" s="2">
        <f t="shared" si="53"/>
        <v>-8</v>
      </c>
      <c r="U241" s="2">
        <f t="shared" si="53"/>
        <v>70</v>
      </c>
      <c r="V241" s="2">
        <f t="shared" si="46"/>
        <v>139.4</v>
      </c>
      <c r="W241" s="4">
        <f t="shared" si="52"/>
        <v>376.15</v>
      </c>
    </row>
    <row r="242" spans="1:23" s="3" customFormat="1" ht="9.75" customHeight="1" x14ac:dyDescent="0.25">
      <c r="A242" s="54" t="s">
        <v>363</v>
      </c>
      <c r="B242" s="55"/>
      <c r="C242" s="62" t="s">
        <v>410</v>
      </c>
      <c r="D242" s="63"/>
      <c r="E242" s="63"/>
      <c r="F242" s="63"/>
      <c r="G242" s="64"/>
      <c r="H242" s="1" t="s">
        <v>5</v>
      </c>
      <c r="I242" s="2">
        <f>I219+I227-I231</f>
        <v>19.159999999999997</v>
      </c>
      <c r="J242" s="2">
        <f t="shared" ref="J242:U242" si="54">J219+J227-J231</f>
        <v>44.3</v>
      </c>
      <c r="K242" s="2">
        <f t="shared" si="54"/>
        <v>44.3</v>
      </c>
      <c r="L242" s="2">
        <f t="shared" si="54"/>
        <v>-50</v>
      </c>
      <c r="M242" s="2">
        <f t="shared" si="54"/>
        <v>53.149999999999977</v>
      </c>
      <c r="N242" s="2">
        <f t="shared" si="54"/>
        <v>-12</v>
      </c>
      <c r="O242" s="2">
        <f t="shared" si="54"/>
        <v>0</v>
      </c>
      <c r="P242" s="2">
        <f t="shared" si="54"/>
        <v>-119.6</v>
      </c>
      <c r="Q242" s="2">
        <f t="shared" si="54"/>
        <v>-100</v>
      </c>
      <c r="R242" s="2">
        <f t="shared" si="54"/>
        <v>-23</v>
      </c>
      <c r="S242" s="2">
        <f t="shared" si="54"/>
        <v>0</v>
      </c>
      <c r="T242" s="2">
        <f t="shared" si="54"/>
        <v>-89</v>
      </c>
      <c r="U242" s="2">
        <f t="shared" si="54"/>
        <v>0</v>
      </c>
      <c r="V242" s="2">
        <f t="shared" si="46"/>
        <v>-293.60000000000002</v>
      </c>
      <c r="W242" s="4">
        <f t="shared" si="52"/>
        <v>-46.850000000000023</v>
      </c>
    </row>
    <row r="243" spans="1:23" s="3" customFormat="1" ht="8.4" customHeight="1" x14ac:dyDescent="0.25">
      <c r="A243" s="54" t="s">
        <v>364</v>
      </c>
      <c r="B243" s="55"/>
      <c r="C243" s="62" t="s">
        <v>411</v>
      </c>
      <c r="D243" s="63"/>
      <c r="E243" s="63"/>
      <c r="F243" s="63"/>
      <c r="G243" s="64"/>
      <c r="H243" s="1" t="s">
        <v>5</v>
      </c>
      <c r="I243" s="2">
        <f>I229-I236</f>
        <v>-5.7999999999999972</v>
      </c>
      <c r="J243" s="2">
        <f>J229-J236</f>
        <v>135</v>
      </c>
      <c r="K243" s="2">
        <f>K229-K236</f>
        <v>135</v>
      </c>
      <c r="L243" s="2">
        <f t="shared" ref="L243:U243" si="55">L229-L236</f>
        <v>120</v>
      </c>
      <c r="M243" s="2">
        <f t="shared" si="55"/>
        <v>156</v>
      </c>
      <c r="N243" s="2">
        <f t="shared" si="55"/>
        <v>107</v>
      </c>
      <c r="O243" s="2">
        <f t="shared" si="55"/>
        <v>107</v>
      </c>
      <c r="P243" s="2">
        <f t="shared" si="55"/>
        <v>105</v>
      </c>
      <c r="Q243" s="2">
        <f t="shared" si="55"/>
        <v>90</v>
      </c>
      <c r="R243" s="2">
        <f t="shared" si="55"/>
        <v>20</v>
      </c>
      <c r="S243" s="2">
        <f t="shared" si="55"/>
        <v>0</v>
      </c>
      <c r="T243" s="2">
        <f t="shared" si="55"/>
        <v>81</v>
      </c>
      <c r="U243" s="2">
        <f t="shared" si="55"/>
        <v>70</v>
      </c>
      <c r="V243" s="2">
        <f t="shared" si="46"/>
        <v>433</v>
      </c>
      <c r="W243" s="4">
        <f t="shared" si="52"/>
        <v>423</v>
      </c>
    </row>
    <row r="244" spans="1:23" s="3" customFormat="1" ht="9" customHeight="1" x14ac:dyDescent="0.25">
      <c r="A244" s="54" t="s">
        <v>365</v>
      </c>
      <c r="B244" s="55"/>
      <c r="C244" s="75" t="s">
        <v>412</v>
      </c>
      <c r="D244" s="76"/>
      <c r="E244" s="76"/>
      <c r="F244" s="76"/>
      <c r="G244" s="77"/>
      <c r="H244" s="1" t="s">
        <v>5</v>
      </c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>
        <f t="shared" si="46"/>
        <v>0</v>
      </c>
      <c r="W244" s="4">
        <f t="shared" si="52"/>
        <v>0</v>
      </c>
    </row>
    <row r="245" spans="1:23" s="3" customFormat="1" ht="9" customHeight="1" x14ac:dyDescent="0.25">
      <c r="A245" s="54" t="s">
        <v>366</v>
      </c>
      <c r="B245" s="55"/>
      <c r="C245" s="75" t="s">
        <v>413</v>
      </c>
      <c r="D245" s="76"/>
      <c r="E245" s="76"/>
      <c r="F245" s="76"/>
      <c r="G245" s="77"/>
      <c r="H245" s="1" t="s">
        <v>5</v>
      </c>
      <c r="I245" s="2">
        <f>I237+I238+I241+I244</f>
        <v>7.2000000000000455</v>
      </c>
      <c r="J245" s="2">
        <f>J237+J238+J241+J244</f>
        <v>1.5399999999999636</v>
      </c>
      <c r="K245" s="2">
        <f>K237+K238+K241+K244</f>
        <v>1.5400000000000205</v>
      </c>
      <c r="L245" s="4">
        <f t="shared" ref="L245:U245" si="56">L237+L238+L241+L244</f>
        <v>-1.4767911413555908</v>
      </c>
      <c r="M245" s="4">
        <v>0.8</v>
      </c>
      <c r="N245" s="4">
        <f t="shared" si="56"/>
        <v>-3.9455611153535415</v>
      </c>
      <c r="O245" s="4">
        <f t="shared" si="56"/>
        <v>-17.532823903914618</v>
      </c>
      <c r="P245" s="4">
        <f t="shared" si="56"/>
        <v>-3.8488208892112823</v>
      </c>
      <c r="Q245" s="4">
        <f t="shared" si="56"/>
        <v>9.1179110788687012E-2</v>
      </c>
      <c r="R245" s="4">
        <f t="shared" si="56"/>
        <v>3.4501797666683558</v>
      </c>
      <c r="S245" s="4">
        <f t="shared" si="56"/>
        <v>5.7101797666683467</v>
      </c>
      <c r="T245" s="4">
        <f t="shared" si="56"/>
        <v>-6.5095949210568733</v>
      </c>
      <c r="U245" s="4">
        <f t="shared" si="56"/>
        <v>-4.0499999999999829</v>
      </c>
      <c r="V245" s="4">
        <f t="shared" si="46"/>
        <v>-12.330588300308932</v>
      </c>
      <c r="W245" s="4">
        <f t="shared" si="52"/>
        <v>-14.981465026457567</v>
      </c>
    </row>
    <row r="246" spans="1:23" s="3" customFormat="1" ht="9" customHeight="1" x14ac:dyDescent="0.25">
      <c r="A246" s="54" t="s">
        <v>367</v>
      </c>
      <c r="B246" s="55"/>
      <c r="C246" s="75" t="s">
        <v>414</v>
      </c>
      <c r="D246" s="76"/>
      <c r="E246" s="76"/>
      <c r="F246" s="76"/>
      <c r="G246" s="77"/>
      <c r="H246" s="1" t="s">
        <v>5</v>
      </c>
      <c r="I246" s="2">
        <v>0.39</v>
      </c>
      <c r="J246" s="2">
        <v>0.61</v>
      </c>
      <c r="K246" s="2">
        <v>0.61</v>
      </c>
      <c r="L246" s="2">
        <v>2.15</v>
      </c>
      <c r="M246" s="2">
        <v>2.15</v>
      </c>
      <c r="N246" s="2">
        <v>2.9</v>
      </c>
      <c r="O246" s="2">
        <v>2.9</v>
      </c>
      <c r="P246" s="2">
        <v>3.75</v>
      </c>
      <c r="Q246" s="2">
        <v>6.77</v>
      </c>
      <c r="R246" s="2">
        <v>5.38</v>
      </c>
      <c r="S246" s="2">
        <v>6.86</v>
      </c>
      <c r="T246" s="2">
        <v>6.09</v>
      </c>
      <c r="U246" s="2">
        <v>12.57</v>
      </c>
      <c r="V246" s="2">
        <f t="shared" si="46"/>
        <v>20.27</v>
      </c>
      <c r="W246" s="4">
        <f t="shared" si="52"/>
        <v>31.25</v>
      </c>
    </row>
    <row r="247" spans="1:23" s="3" customFormat="1" ht="9" customHeight="1" thickBot="1" x14ac:dyDescent="0.3">
      <c r="A247" s="68" t="s">
        <v>368</v>
      </c>
      <c r="B247" s="69"/>
      <c r="C247" s="108" t="s">
        <v>415</v>
      </c>
      <c r="D247" s="109"/>
      <c r="E247" s="109"/>
      <c r="F247" s="109"/>
      <c r="G247" s="110"/>
      <c r="H247" s="25" t="s">
        <v>5</v>
      </c>
      <c r="I247" s="26">
        <v>0.61</v>
      </c>
      <c r="J247" s="26">
        <v>2.15</v>
      </c>
      <c r="K247" s="26">
        <v>2.15</v>
      </c>
      <c r="L247" s="26">
        <v>2.9</v>
      </c>
      <c r="M247" s="26">
        <v>2.9</v>
      </c>
      <c r="N247" s="26">
        <v>3.75</v>
      </c>
      <c r="O247" s="26">
        <v>6.77</v>
      </c>
      <c r="P247" s="26">
        <v>5.38</v>
      </c>
      <c r="Q247" s="26">
        <v>6.86</v>
      </c>
      <c r="R247" s="26">
        <v>6.09</v>
      </c>
      <c r="S247" s="26">
        <v>12.57</v>
      </c>
      <c r="T247" s="26">
        <v>6.46</v>
      </c>
      <c r="U247" s="26">
        <v>8.52</v>
      </c>
      <c r="V247" s="2">
        <f t="shared" si="46"/>
        <v>24.580000000000002</v>
      </c>
      <c r="W247" s="4">
        <f t="shared" si="52"/>
        <v>37.620000000000005</v>
      </c>
    </row>
    <row r="248" spans="1:23" s="3" customFormat="1" ht="9" customHeight="1" x14ac:dyDescent="0.25">
      <c r="A248" s="73" t="s">
        <v>369</v>
      </c>
      <c r="B248" s="74"/>
      <c r="C248" s="111" t="s">
        <v>110</v>
      </c>
      <c r="D248" s="112"/>
      <c r="E248" s="112"/>
      <c r="F248" s="112"/>
      <c r="G248" s="113"/>
      <c r="H248" s="27" t="s">
        <v>476</v>
      </c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">
        <f t="shared" si="46"/>
        <v>0</v>
      </c>
      <c r="W248" s="4">
        <f t="shared" si="52"/>
        <v>0</v>
      </c>
    </row>
    <row r="249" spans="1:23" s="3" customFormat="1" ht="8.4" customHeight="1" x14ac:dyDescent="0.25">
      <c r="A249" s="54" t="s">
        <v>370</v>
      </c>
      <c r="B249" s="55"/>
      <c r="C249" s="62" t="s">
        <v>416</v>
      </c>
      <c r="D249" s="63"/>
      <c r="E249" s="63"/>
      <c r="F249" s="63"/>
      <c r="G249" s="64"/>
      <c r="H249" s="1" t="s">
        <v>5</v>
      </c>
      <c r="I249" s="2">
        <v>77.47</v>
      </c>
      <c r="J249" s="2">
        <f>J266</f>
        <v>91.62</v>
      </c>
      <c r="K249" s="2">
        <v>91.62</v>
      </c>
      <c r="L249" s="2">
        <f t="shared" ref="L249:V249" si="57">L266</f>
        <v>71.489999999999995</v>
      </c>
      <c r="M249" s="2">
        <v>71.489999999999995</v>
      </c>
      <c r="N249" s="2">
        <f t="shared" si="57"/>
        <v>51.27</v>
      </c>
      <c r="O249" s="2">
        <v>51.27</v>
      </c>
      <c r="P249" s="2">
        <f t="shared" si="57"/>
        <v>35.32</v>
      </c>
      <c r="Q249" s="2">
        <v>35.32</v>
      </c>
      <c r="R249" s="2">
        <f t="shared" si="57"/>
        <v>23.64</v>
      </c>
      <c r="S249" s="2">
        <v>23.64</v>
      </c>
      <c r="T249" s="2">
        <f t="shared" si="57"/>
        <v>17.079999999999998</v>
      </c>
      <c r="U249" s="2">
        <v>17.079999999999998</v>
      </c>
      <c r="V249" s="2">
        <f t="shared" si="57"/>
        <v>0</v>
      </c>
      <c r="W249" s="4">
        <v>0</v>
      </c>
    </row>
    <row r="250" spans="1:23" s="3" customFormat="1" ht="8.1" customHeight="1" x14ac:dyDescent="0.25">
      <c r="A250" s="54" t="s">
        <v>371</v>
      </c>
      <c r="B250" s="55"/>
      <c r="C250" s="49" t="s">
        <v>417</v>
      </c>
      <c r="D250" s="50"/>
      <c r="E250" s="50"/>
      <c r="F250" s="50"/>
      <c r="G250" s="51"/>
      <c r="H250" s="1" t="s">
        <v>5</v>
      </c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>
        <f t="shared" si="46"/>
        <v>0</v>
      </c>
      <c r="W250" s="4">
        <f t="shared" si="52"/>
        <v>0</v>
      </c>
    </row>
    <row r="251" spans="1:23" s="3" customFormat="1" ht="8.1" customHeight="1" x14ac:dyDescent="0.25">
      <c r="A251" s="54" t="s">
        <v>372</v>
      </c>
      <c r="B251" s="55"/>
      <c r="C251" s="78" t="s">
        <v>418</v>
      </c>
      <c r="D251" s="79"/>
      <c r="E251" s="79"/>
      <c r="F251" s="79"/>
      <c r="G251" s="80"/>
      <c r="H251" s="1" t="s">
        <v>5</v>
      </c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>
        <f t="shared" si="46"/>
        <v>0</v>
      </c>
      <c r="W251" s="4">
        <f t="shared" si="52"/>
        <v>0</v>
      </c>
    </row>
    <row r="252" spans="1:23" s="3" customFormat="1" ht="16.5" customHeight="1" x14ac:dyDescent="0.25">
      <c r="A252" s="54" t="s">
        <v>373</v>
      </c>
      <c r="B252" s="55"/>
      <c r="C252" s="78" t="s">
        <v>47</v>
      </c>
      <c r="D252" s="79"/>
      <c r="E252" s="79"/>
      <c r="F252" s="79"/>
      <c r="G252" s="80"/>
      <c r="H252" s="1" t="s">
        <v>5</v>
      </c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>
        <f t="shared" si="46"/>
        <v>0</v>
      </c>
      <c r="W252" s="4">
        <f t="shared" si="52"/>
        <v>0</v>
      </c>
    </row>
    <row r="253" spans="1:23" s="3" customFormat="1" ht="8.1" customHeight="1" x14ac:dyDescent="0.25">
      <c r="A253" s="54" t="s">
        <v>374</v>
      </c>
      <c r="B253" s="55"/>
      <c r="C253" s="81" t="s">
        <v>418</v>
      </c>
      <c r="D253" s="82"/>
      <c r="E253" s="82"/>
      <c r="F253" s="82"/>
      <c r="G253" s="83"/>
      <c r="H253" s="1" t="s">
        <v>5</v>
      </c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>
        <f t="shared" si="46"/>
        <v>0</v>
      </c>
      <c r="W253" s="4">
        <f t="shared" si="52"/>
        <v>0</v>
      </c>
    </row>
    <row r="254" spans="1:23" s="3" customFormat="1" ht="16.5" customHeight="1" x14ac:dyDescent="0.25">
      <c r="A254" s="54" t="s">
        <v>375</v>
      </c>
      <c r="B254" s="55"/>
      <c r="C254" s="78" t="s">
        <v>52</v>
      </c>
      <c r="D254" s="79"/>
      <c r="E254" s="79"/>
      <c r="F254" s="79"/>
      <c r="G254" s="80"/>
      <c r="H254" s="1" t="s">
        <v>5</v>
      </c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>
        <f t="shared" si="46"/>
        <v>0</v>
      </c>
      <c r="W254" s="4">
        <f t="shared" si="52"/>
        <v>0</v>
      </c>
    </row>
    <row r="255" spans="1:23" s="3" customFormat="1" ht="8.1" customHeight="1" x14ac:dyDescent="0.25">
      <c r="A255" s="54" t="s">
        <v>376</v>
      </c>
      <c r="B255" s="55"/>
      <c r="C255" s="81" t="s">
        <v>418</v>
      </c>
      <c r="D255" s="82"/>
      <c r="E255" s="82"/>
      <c r="F255" s="82"/>
      <c r="G255" s="83"/>
      <c r="H255" s="1" t="s">
        <v>5</v>
      </c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>
        <f t="shared" si="46"/>
        <v>0</v>
      </c>
      <c r="W255" s="4">
        <f t="shared" si="52"/>
        <v>0</v>
      </c>
    </row>
    <row r="256" spans="1:23" s="3" customFormat="1" ht="16.5" customHeight="1" x14ac:dyDescent="0.25">
      <c r="A256" s="54" t="s">
        <v>377</v>
      </c>
      <c r="B256" s="55"/>
      <c r="C256" s="78" t="s">
        <v>53</v>
      </c>
      <c r="D256" s="79"/>
      <c r="E256" s="79"/>
      <c r="F256" s="79"/>
      <c r="G256" s="80"/>
      <c r="H256" s="1" t="s">
        <v>5</v>
      </c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>
        <f t="shared" si="46"/>
        <v>0</v>
      </c>
      <c r="W256" s="4">
        <f t="shared" si="52"/>
        <v>0</v>
      </c>
    </row>
    <row r="257" spans="1:23" s="3" customFormat="1" ht="8.1" customHeight="1" x14ac:dyDescent="0.25">
      <c r="A257" s="54" t="s">
        <v>378</v>
      </c>
      <c r="B257" s="55"/>
      <c r="C257" s="81" t="s">
        <v>418</v>
      </c>
      <c r="D257" s="82"/>
      <c r="E257" s="82"/>
      <c r="F257" s="82"/>
      <c r="G257" s="83"/>
      <c r="H257" s="1" t="s">
        <v>5</v>
      </c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>
        <f t="shared" si="46"/>
        <v>0</v>
      </c>
      <c r="W257" s="4">
        <f t="shared" si="52"/>
        <v>0</v>
      </c>
    </row>
    <row r="258" spans="1:23" s="3" customFormat="1" ht="8.1" customHeight="1" x14ac:dyDescent="0.25">
      <c r="A258" s="54" t="s">
        <v>379</v>
      </c>
      <c r="B258" s="55"/>
      <c r="C258" s="49" t="s">
        <v>419</v>
      </c>
      <c r="D258" s="50"/>
      <c r="E258" s="50"/>
      <c r="F258" s="50"/>
      <c r="G258" s="51"/>
      <c r="H258" s="1" t="s">
        <v>5</v>
      </c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>
        <f t="shared" si="46"/>
        <v>0</v>
      </c>
      <c r="W258" s="4">
        <f t="shared" si="52"/>
        <v>0</v>
      </c>
    </row>
    <row r="259" spans="1:23" s="3" customFormat="1" ht="8.1" customHeight="1" x14ac:dyDescent="0.25">
      <c r="A259" s="54" t="s">
        <v>380</v>
      </c>
      <c r="B259" s="55"/>
      <c r="C259" s="78" t="s">
        <v>418</v>
      </c>
      <c r="D259" s="79"/>
      <c r="E259" s="79"/>
      <c r="F259" s="79"/>
      <c r="G259" s="80"/>
      <c r="H259" s="1" t="s">
        <v>5</v>
      </c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>
        <f t="shared" si="46"/>
        <v>0</v>
      </c>
      <c r="W259" s="4">
        <f t="shared" si="52"/>
        <v>0</v>
      </c>
    </row>
    <row r="260" spans="1:23" s="3" customFormat="1" ht="8.1" customHeight="1" x14ac:dyDescent="0.25">
      <c r="A260" s="54" t="s">
        <v>381</v>
      </c>
      <c r="B260" s="55"/>
      <c r="C260" s="49" t="s">
        <v>420</v>
      </c>
      <c r="D260" s="50"/>
      <c r="E260" s="50"/>
      <c r="F260" s="50"/>
      <c r="G260" s="51"/>
      <c r="H260" s="1" t="s">
        <v>5</v>
      </c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>
        <f t="shared" si="46"/>
        <v>0</v>
      </c>
      <c r="W260" s="4">
        <f t="shared" si="52"/>
        <v>0</v>
      </c>
    </row>
    <row r="261" spans="1:23" s="3" customFormat="1" ht="8.1" customHeight="1" x14ac:dyDescent="0.25">
      <c r="A261" s="54" t="s">
        <v>382</v>
      </c>
      <c r="B261" s="55"/>
      <c r="C261" s="78" t="s">
        <v>418</v>
      </c>
      <c r="D261" s="79"/>
      <c r="E261" s="79"/>
      <c r="F261" s="79"/>
      <c r="G261" s="80"/>
      <c r="H261" s="1" t="s">
        <v>5</v>
      </c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>
        <f t="shared" si="46"/>
        <v>0</v>
      </c>
      <c r="W261" s="4">
        <f t="shared" si="52"/>
        <v>0</v>
      </c>
    </row>
    <row r="262" spans="1:23" s="3" customFormat="1" ht="8.1" customHeight="1" x14ac:dyDescent="0.25">
      <c r="A262" s="54" t="s">
        <v>383</v>
      </c>
      <c r="B262" s="55"/>
      <c r="C262" s="49" t="s">
        <v>421</v>
      </c>
      <c r="D262" s="50"/>
      <c r="E262" s="50"/>
      <c r="F262" s="50"/>
      <c r="G262" s="51"/>
      <c r="H262" s="1" t="s">
        <v>5</v>
      </c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>
        <f t="shared" si="46"/>
        <v>0</v>
      </c>
      <c r="W262" s="4">
        <f t="shared" si="52"/>
        <v>0</v>
      </c>
    </row>
    <row r="263" spans="1:23" s="3" customFormat="1" ht="8.1" customHeight="1" x14ac:dyDescent="0.25">
      <c r="A263" s="54" t="s">
        <v>384</v>
      </c>
      <c r="B263" s="55"/>
      <c r="C263" s="78" t="s">
        <v>418</v>
      </c>
      <c r="D263" s="79"/>
      <c r="E263" s="79"/>
      <c r="F263" s="79"/>
      <c r="G263" s="80"/>
      <c r="H263" s="1" t="s">
        <v>5</v>
      </c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>
        <f t="shared" si="46"/>
        <v>0</v>
      </c>
      <c r="W263" s="4">
        <f t="shared" si="52"/>
        <v>0</v>
      </c>
    </row>
    <row r="264" spans="1:23" s="3" customFormat="1" ht="8.1" customHeight="1" x14ac:dyDescent="0.25">
      <c r="A264" s="54" t="s">
        <v>385</v>
      </c>
      <c r="B264" s="55"/>
      <c r="C264" s="49" t="s">
        <v>422</v>
      </c>
      <c r="D264" s="50"/>
      <c r="E264" s="50"/>
      <c r="F264" s="50"/>
      <c r="G264" s="51"/>
      <c r="H264" s="1" t="s">
        <v>5</v>
      </c>
      <c r="I264" s="2">
        <v>30</v>
      </c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>
        <f t="shared" si="46"/>
        <v>0</v>
      </c>
      <c r="W264" s="4">
        <f t="shared" si="52"/>
        <v>0</v>
      </c>
    </row>
    <row r="265" spans="1:23" s="3" customFormat="1" ht="8.1" customHeight="1" x14ac:dyDescent="0.25">
      <c r="A265" s="54" t="s">
        <v>386</v>
      </c>
      <c r="B265" s="55"/>
      <c r="C265" s="78" t="s">
        <v>418</v>
      </c>
      <c r="D265" s="79"/>
      <c r="E265" s="79"/>
      <c r="F265" s="79"/>
      <c r="G265" s="80"/>
      <c r="H265" s="1" t="s">
        <v>5</v>
      </c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>
        <f t="shared" si="46"/>
        <v>0</v>
      </c>
      <c r="W265" s="4">
        <f t="shared" si="52"/>
        <v>0</v>
      </c>
    </row>
    <row r="266" spans="1:23" s="3" customFormat="1" ht="8.1" customHeight="1" x14ac:dyDescent="0.25">
      <c r="A266" s="54" t="s">
        <v>387</v>
      </c>
      <c r="B266" s="55"/>
      <c r="C266" s="49" t="s">
        <v>423</v>
      </c>
      <c r="D266" s="50"/>
      <c r="E266" s="50"/>
      <c r="F266" s="50"/>
      <c r="G266" s="51"/>
      <c r="H266" s="1" t="s">
        <v>5</v>
      </c>
      <c r="I266" s="2">
        <v>21.82</v>
      </c>
      <c r="J266" s="2">
        <v>91.62</v>
      </c>
      <c r="K266" s="2">
        <v>91.62</v>
      </c>
      <c r="L266" s="2">
        <v>71.489999999999995</v>
      </c>
      <c r="M266" s="2">
        <v>71.489999999999995</v>
      </c>
      <c r="N266" s="2">
        <v>51.27</v>
      </c>
      <c r="O266" s="2">
        <v>51.27</v>
      </c>
      <c r="P266" s="2">
        <v>35.32</v>
      </c>
      <c r="Q266" s="2">
        <v>35.32</v>
      </c>
      <c r="R266" s="2">
        <v>23.64</v>
      </c>
      <c r="S266" s="2">
        <v>23.64</v>
      </c>
      <c r="T266" s="2">
        <v>17.079999999999998</v>
      </c>
      <c r="U266" s="2">
        <v>17.079999999999998</v>
      </c>
      <c r="V266" s="2"/>
      <c r="W266" s="4">
        <v>0</v>
      </c>
    </row>
    <row r="267" spans="1:23" s="3" customFormat="1" ht="8.1" customHeight="1" x14ac:dyDescent="0.25">
      <c r="A267" s="54" t="s">
        <v>388</v>
      </c>
      <c r="B267" s="55"/>
      <c r="C267" s="78" t="s">
        <v>418</v>
      </c>
      <c r="D267" s="79"/>
      <c r="E267" s="79"/>
      <c r="F267" s="79"/>
      <c r="G267" s="80"/>
      <c r="H267" s="1" t="s">
        <v>5</v>
      </c>
      <c r="I267" s="2">
        <v>18.79</v>
      </c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>
        <f t="shared" si="46"/>
        <v>0</v>
      </c>
      <c r="W267" s="4">
        <f t="shared" si="52"/>
        <v>0</v>
      </c>
    </row>
    <row r="268" spans="1:23" s="3" customFormat="1" ht="8.1" customHeight="1" x14ac:dyDescent="0.25">
      <c r="A268" s="54" t="s">
        <v>387</v>
      </c>
      <c r="B268" s="55"/>
      <c r="C268" s="49" t="s">
        <v>424</v>
      </c>
      <c r="D268" s="50"/>
      <c r="E268" s="50"/>
      <c r="F268" s="50"/>
      <c r="G268" s="51"/>
      <c r="H268" s="1" t="s">
        <v>5</v>
      </c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>
        <f t="shared" si="46"/>
        <v>0</v>
      </c>
      <c r="W268" s="4">
        <f t="shared" si="52"/>
        <v>0</v>
      </c>
    </row>
    <row r="269" spans="1:23" s="3" customFormat="1" ht="8.1" customHeight="1" x14ac:dyDescent="0.25">
      <c r="A269" s="54" t="s">
        <v>389</v>
      </c>
      <c r="B269" s="55"/>
      <c r="C269" s="78" t="s">
        <v>418</v>
      </c>
      <c r="D269" s="79"/>
      <c r="E269" s="79"/>
      <c r="F269" s="79"/>
      <c r="G269" s="80"/>
      <c r="H269" s="1" t="s">
        <v>5</v>
      </c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>
        <f t="shared" si="46"/>
        <v>0</v>
      </c>
      <c r="W269" s="4">
        <f t="shared" si="52"/>
        <v>0</v>
      </c>
    </row>
    <row r="270" spans="1:23" s="3" customFormat="1" ht="16.5" customHeight="1" x14ac:dyDescent="0.25">
      <c r="A270" s="54" t="s">
        <v>390</v>
      </c>
      <c r="B270" s="55"/>
      <c r="C270" s="49" t="s">
        <v>670</v>
      </c>
      <c r="D270" s="50"/>
      <c r="E270" s="50"/>
      <c r="F270" s="50"/>
      <c r="G270" s="51"/>
      <c r="H270" s="1" t="s">
        <v>5</v>
      </c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>
        <f t="shared" si="46"/>
        <v>0</v>
      </c>
      <c r="W270" s="4">
        <f t="shared" si="52"/>
        <v>0</v>
      </c>
    </row>
    <row r="271" spans="1:23" s="3" customFormat="1" ht="8.1" customHeight="1" x14ac:dyDescent="0.25">
      <c r="A271" s="54" t="s">
        <v>391</v>
      </c>
      <c r="B271" s="55"/>
      <c r="C271" s="78" t="s">
        <v>418</v>
      </c>
      <c r="D271" s="79"/>
      <c r="E271" s="79"/>
      <c r="F271" s="79"/>
      <c r="G271" s="80"/>
      <c r="H271" s="1" t="s">
        <v>5</v>
      </c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>
        <f t="shared" si="46"/>
        <v>0</v>
      </c>
      <c r="W271" s="4">
        <f t="shared" si="52"/>
        <v>0</v>
      </c>
    </row>
    <row r="272" spans="1:23" s="3" customFormat="1" ht="8.1" customHeight="1" x14ac:dyDescent="0.25">
      <c r="A272" s="54" t="s">
        <v>392</v>
      </c>
      <c r="B272" s="55"/>
      <c r="C272" s="78" t="s">
        <v>82</v>
      </c>
      <c r="D272" s="79"/>
      <c r="E272" s="79"/>
      <c r="F272" s="79"/>
      <c r="G272" s="80"/>
      <c r="H272" s="1" t="s">
        <v>5</v>
      </c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>
        <f t="shared" si="46"/>
        <v>0</v>
      </c>
      <c r="W272" s="4">
        <f t="shared" si="52"/>
        <v>0</v>
      </c>
    </row>
    <row r="273" spans="1:23" s="3" customFormat="1" ht="8.1" customHeight="1" x14ac:dyDescent="0.25">
      <c r="A273" s="54" t="s">
        <v>393</v>
      </c>
      <c r="B273" s="55"/>
      <c r="C273" s="81" t="s">
        <v>418</v>
      </c>
      <c r="D273" s="82"/>
      <c r="E273" s="82"/>
      <c r="F273" s="82"/>
      <c r="G273" s="83"/>
      <c r="H273" s="1" t="s">
        <v>5</v>
      </c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>
        <f t="shared" si="46"/>
        <v>0</v>
      </c>
      <c r="W273" s="4">
        <f t="shared" si="52"/>
        <v>0</v>
      </c>
    </row>
    <row r="274" spans="1:23" s="3" customFormat="1" ht="8.1" customHeight="1" x14ac:dyDescent="0.25">
      <c r="A274" s="54" t="s">
        <v>394</v>
      </c>
      <c r="B274" s="55"/>
      <c r="C274" s="78" t="s">
        <v>83</v>
      </c>
      <c r="D274" s="79"/>
      <c r="E274" s="79"/>
      <c r="F274" s="79"/>
      <c r="G274" s="80"/>
      <c r="H274" s="1" t="s">
        <v>5</v>
      </c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>
        <f t="shared" si="46"/>
        <v>0</v>
      </c>
      <c r="W274" s="4">
        <f t="shared" si="52"/>
        <v>0</v>
      </c>
    </row>
    <row r="275" spans="1:23" s="3" customFormat="1" ht="8.1" customHeight="1" x14ac:dyDescent="0.25">
      <c r="A275" s="54" t="s">
        <v>395</v>
      </c>
      <c r="B275" s="55"/>
      <c r="C275" s="81" t="s">
        <v>418</v>
      </c>
      <c r="D275" s="82"/>
      <c r="E275" s="82"/>
      <c r="F275" s="82"/>
      <c r="G275" s="83"/>
      <c r="H275" s="1" t="s">
        <v>5</v>
      </c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>
        <f t="shared" si="46"/>
        <v>0</v>
      </c>
      <c r="W275" s="4">
        <f t="shared" si="52"/>
        <v>0</v>
      </c>
    </row>
    <row r="276" spans="1:23" s="3" customFormat="1" ht="8.1" customHeight="1" x14ac:dyDescent="0.25">
      <c r="A276" s="54" t="s">
        <v>396</v>
      </c>
      <c r="B276" s="55"/>
      <c r="C276" s="49" t="s">
        <v>426</v>
      </c>
      <c r="D276" s="50"/>
      <c r="E276" s="50"/>
      <c r="F276" s="50"/>
      <c r="G276" s="51"/>
      <c r="H276" s="1" t="s">
        <v>5</v>
      </c>
      <c r="I276" s="2">
        <v>25.65</v>
      </c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>
        <f t="shared" si="46"/>
        <v>0</v>
      </c>
      <c r="W276" s="4">
        <f t="shared" si="52"/>
        <v>0</v>
      </c>
    </row>
    <row r="277" spans="1:23" s="3" customFormat="1" ht="8.1" customHeight="1" x14ac:dyDescent="0.25">
      <c r="A277" s="54" t="s">
        <v>397</v>
      </c>
      <c r="B277" s="55"/>
      <c r="C277" s="78" t="s">
        <v>418</v>
      </c>
      <c r="D277" s="79"/>
      <c r="E277" s="79"/>
      <c r="F277" s="79"/>
      <c r="G277" s="80"/>
      <c r="H277" s="1" t="s">
        <v>5</v>
      </c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>
        <f t="shared" si="46"/>
        <v>0</v>
      </c>
      <c r="W277" s="4">
        <f t="shared" si="52"/>
        <v>0</v>
      </c>
    </row>
    <row r="278" spans="1:23" s="3" customFormat="1" ht="8.1" customHeight="1" x14ac:dyDescent="0.25">
      <c r="A278" s="54" t="s">
        <v>398</v>
      </c>
      <c r="B278" s="55"/>
      <c r="C278" s="62" t="s">
        <v>427</v>
      </c>
      <c r="D278" s="63"/>
      <c r="E278" s="63"/>
      <c r="F278" s="63"/>
      <c r="G278" s="64"/>
      <c r="H278" s="1" t="s">
        <v>5</v>
      </c>
      <c r="I278" s="2">
        <v>460.14</v>
      </c>
      <c r="J278" s="2">
        <f>J279+J281+J288+J294+J296+J298</f>
        <v>372.03999999999996</v>
      </c>
      <c r="K278" s="2">
        <v>372.04</v>
      </c>
      <c r="L278" s="2">
        <f t="shared" ref="L278:V278" si="58">L279+L281+L288+L294+L296+L298</f>
        <v>632.27</v>
      </c>
      <c r="M278" s="2">
        <v>632.27</v>
      </c>
      <c r="N278" s="2">
        <f t="shared" si="58"/>
        <v>492.93</v>
      </c>
      <c r="O278" s="2">
        <v>492.93</v>
      </c>
      <c r="P278" s="2">
        <f t="shared" si="58"/>
        <v>570.02</v>
      </c>
      <c r="Q278" s="2">
        <v>570.02</v>
      </c>
      <c r="R278" s="2">
        <f t="shared" si="58"/>
        <v>625.33999999999992</v>
      </c>
      <c r="S278" s="2">
        <v>625.34</v>
      </c>
      <c r="T278" s="2">
        <f t="shared" si="58"/>
        <v>124.43</v>
      </c>
      <c r="U278" s="2">
        <v>124.43</v>
      </c>
      <c r="V278" s="2">
        <f t="shared" si="58"/>
        <v>0</v>
      </c>
      <c r="W278" s="2">
        <v>0</v>
      </c>
    </row>
    <row r="279" spans="1:23" s="3" customFormat="1" ht="8.1" customHeight="1" x14ac:dyDescent="0.25">
      <c r="A279" s="54" t="s">
        <v>399</v>
      </c>
      <c r="B279" s="55"/>
      <c r="C279" s="49" t="s">
        <v>428</v>
      </c>
      <c r="D279" s="50"/>
      <c r="E279" s="50"/>
      <c r="F279" s="50"/>
      <c r="G279" s="51"/>
      <c r="H279" s="1" t="s">
        <v>5</v>
      </c>
      <c r="I279" s="2">
        <v>8.7899999999999991</v>
      </c>
      <c r="J279" s="2">
        <v>10</v>
      </c>
      <c r="K279" s="2">
        <v>10</v>
      </c>
      <c r="L279" s="2">
        <v>11</v>
      </c>
      <c r="M279" s="2">
        <v>11</v>
      </c>
      <c r="N279" s="2">
        <v>11</v>
      </c>
      <c r="O279" s="2">
        <v>11</v>
      </c>
      <c r="P279" s="2">
        <v>11</v>
      </c>
      <c r="Q279" s="2">
        <v>11</v>
      </c>
      <c r="R279" s="2">
        <v>11</v>
      </c>
      <c r="S279" s="2">
        <v>11</v>
      </c>
      <c r="T279" s="2">
        <v>11</v>
      </c>
      <c r="U279" s="2">
        <v>11</v>
      </c>
      <c r="V279" s="2">
        <f>V280+V282+V289+V295+V297+V299</f>
        <v>0</v>
      </c>
      <c r="W279" s="4">
        <v>0</v>
      </c>
    </row>
    <row r="280" spans="1:23" s="3" customFormat="1" ht="8.1" customHeight="1" x14ac:dyDescent="0.25">
      <c r="A280" s="54" t="s">
        <v>400</v>
      </c>
      <c r="B280" s="55"/>
      <c r="C280" s="78" t="s">
        <v>418</v>
      </c>
      <c r="D280" s="79"/>
      <c r="E280" s="79"/>
      <c r="F280" s="79"/>
      <c r="G280" s="80"/>
      <c r="H280" s="1" t="s">
        <v>5</v>
      </c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>
        <f t="shared" si="46"/>
        <v>0</v>
      </c>
      <c r="W280" s="4">
        <f t="shared" si="52"/>
        <v>0</v>
      </c>
    </row>
    <row r="281" spans="1:23" s="3" customFormat="1" ht="8.1" customHeight="1" x14ac:dyDescent="0.25">
      <c r="A281" s="54" t="s">
        <v>401</v>
      </c>
      <c r="B281" s="55"/>
      <c r="C281" s="49" t="s">
        <v>429</v>
      </c>
      <c r="D281" s="50"/>
      <c r="E281" s="50"/>
      <c r="F281" s="50"/>
      <c r="G281" s="51"/>
      <c r="H281" s="1" t="s">
        <v>5</v>
      </c>
      <c r="I281" s="2">
        <v>95.93</v>
      </c>
      <c r="J281" s="2">
        <v>46.54</v>
      </c>
      <c r="K281" s="2">
        <v>46.54</v>
      </c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>
        <f t="shared" si="46"/>
        <v>0</v>
      </c>
      <c r="W281" s="4">
        <f t="shared" si="52"/>
        <v>0</v>
      </c>
    </row>
    <row r="282" spans="1:23" s="3" customFormat="1" ht="8.1" customHeight="1" x14ac:dyDescent="0.25">
      <c r="A282" s="54" t="s">
        <v>402</v>
      </c>
      <c r="B282" s="55"/>
      <c r="C282" s="78" t="s">
        <v>271</v>
      </c>
      <c r="D282" s="79"/>
      <c r="E282" s="79"/>
      <c r="F282" s="79"/>
      <c r="G282" s="80"/>
      <c r="H282" s="1" t="s">
        <v>5</v>
      </c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>
        <f t="shared" si="46"/>
        <v>0</v>
      </c>
      <c r="W282" s="4">
        <f t="shared" si="52"/>
        <v>0</v>
      </c>
    </row>
    <row r="283" spans="1:23" s="3" customFormat="1" ht="8.1" customHeight="1" x14ac:dyDescent="0.25">
      <c r="A283" s="54" t="s">
        <v>403</v>
      </c>
      <c r="B283" s="55"/>
      <c r="C283" s="81" t="s">
        <v>418</v>
      </c>
      <c r="D283" s="82"/>
      <c r="E283" s="82"/>
      <c r="F283" s="82"/>
      <c r="G283" s="83"/>
      <c r="H283" s="1" t="s">
        <v>5</v>
      </c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>
        <f t="shared" si="46"/>
        <v>0</v>
      </c>
      <c r="W283" s="4">
        <f t="shared" si="52"/>
        <v>0</v>
      </c>
    </row>
    <row r="284" spans="1:23" s="3" customFormat="1" ht="8.1" customHeight="1" x14ac:dyDescent="0.25">
      <c r="A284" s="54" t="s">
        <v>404</v>
      </c>
      <c r="B284" s="55"/>
      <c r="C284" s="78" t="s">
        <v>430</v>
      </c>
      <c r="D284" s="79"/>
      <c r="E284" s="79"/>
      <c r="F284" s="79"/>
      <c r="G284" s="80"/>
      <c r="H284" s="1" t="s">
        <v>5</v>
      </c>
      <c r="I284" s="2">
        <v>95.93</v>
      </c>
      <c r="J284" s="2">
        <v>46.54</v>
      </c>
      <c r="K284" s="2">
        <v>46.54</v>
      </c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>
        <f t="shared" si="46"/>
        <v>0</v>
      </c>
      <c r="W284" s="4">
        <f t="shared" si="52"/>
        <v>0</v>
      </c>
    </row>
    <row r="285" spans="1:23" s="3" customFormat="1" ht="8.1" customHeight="1" x14ac:dyDescent="0.25">
      <c r="A285" s="54" t="s">
        <v>405</v>
      </c>
      <c r="B285" s="55"/>
      <c r="C285" s="81" t="s">
        <v>418</v>
      </c>
      <c r="D285" s="82"/>
      <c r="E285" s="82"/>
      <c r="F285" s="82"/>
      <c r="G285" s="83"/>
      <c r="H285" s="1" t="s">
        <v>5</v>
      </c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>
        <f t="shared" si="46"/>
        <v>0</v>
      </c>
      <c r="W285" s="4">
        <f t="shared" si="52"/>
        <v>0</v>
      </c>
    </row>
    <row r="286" spans="1:23" s="3" customFormat="1" ht="16.5" customHeight="1" x14ac:dyDescent="0.25">
      <c r="A286" s="54" t="s">
        <v>406</v>
      </c>
      <c r="B286" s="55"/>
      <c r="C286" s="49" t="s">
        <v>431</v>
      </c>
      <c r="D286" s="50"/>
      <c r="E286" s="50"/>
      <c r="F286" s="50"/>
      <c r="G286" s="51"/>
      <c r="H286" s="1" t="s">
        <v>5</v>
      </c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>
        <f t="shared" si="46"/>
        <v>0</v>
      </c>
      <c r="W286" s="4">
        <f t="shared" si="52"/>
        <v>0</v>
      </c>
    </row>
    <row r="287" spans="1:23" s="3" customFormat="1" ht="8.1" customHeight="1" x14ac:dyDescent="0.25">
      <c r="A287" s="54" t="s">
        <v>432</v>
      </c>
      <c r="B287" s="55"/>
      <c r="C287" s="78" t="s">
        <v>418</v>
      </c>
      <c r="D287" s="79"/>
      <c r="E287" s="79"/>
      <c r="F287" s="79"/>
      <c r="G287" s="80"/>
      <c r="H287" s="1" t="s">
        <v>5</v>
      </c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>
        <f t="shared" si="46"/>
        <v>0</v>
      </c>
      <c r="W287" s="4">
        <f t="shared" si="52"/>
        <v>0</v>
      </c>
    </row>
    <row r="288" spans="1:23" s="3" customFormat="1" ht="8.1" customHeight="1" x14ac:dyDescent="0.25">
      <c r="A288" s="54" t="s">
        <v>433</v>
      </c>
      <c r="B288" s="55"/>
      <c r="C288" s="49" t="s">
        <v>445</v>
      </c>
      <c r="D288" s="50"/>
      <c r="E288" s="50"/>
      <c r="F288" s="50"/>
      <c r="G288" s="51"/>
      <c r="H288" s="1" t="s">
        <v>5</v>
      </c>
      <c r="I288" s="2">
        <v>126.5</v>
      </c>
      <c r="J288" s="2">
        <v>86.4</v>
      </c>
      <c r="K288" s="2">
        <v>86.4</v>
      </c>
      <c r="L288" s="2">
        <v>67.400000000000006</v>
      </c>
      <c r="M288" s="2">
        <v>67.400000000000006</v>
      </c>
      <c r="N288" s="2">
        <v>49.4</v>
      </c>
      <c r="O288" s="2">
        <v>49.4</v>
      </c>
      <c r="P288" s="2">
        <v>29.4</v>
      </c>
      <c r="Q288" s="2">
        <v>29.4</v>
      </c>
      <c r="R288" s="2">
        <v>8.4</v>
      </c>
      <c r="S288" s="2">
        <v>8.4</v>
      </c>
      <c r="T288" s="2"/>
      <c r="U288" s="2"/>
      <c r="V288" s="2"/>
      <c r="W288" s="4">
        <v>0</v>
      </c>
    </row>
    <row r="289" spans="1:23" s="3" customFormat="1" ht="8.1" customHeight="1" x14ac:dyDescent="0.25">
      <c r="A289" s="54" t="s">
        <v>434</v>
      </c>
      <c r="B289" s="55"/>
      <c r="C289" s="78" t="s">
        <v>418</v>
      </c>
      <c r="D289" s="79"/>
      <c r="E289" s="79"/>
      <c r="F289" s="79"/>
      <c r="G289" s="80"/>
      <c r="H289" s="1" t="s">
        <v>5</v>
      </c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>
        <f t="shared" si="46"/>
        <v>0</v>
      </c>
      <c r="W289" s="4">
        <f t="shared" si="52"/>
        <v>0</v>
      </c>
    </row>
    <row r="290" spans="1:23" s="3" customFormat="1" ht="8.1" customHeight="1" x14ac:dyDescent="0.25">
      <c r="A290" s="54" t="s">
        <v>435</v>
      </c>
      <c r="B290" s="55"/>
      <c r="C290" s="49" t="s">
        <v>446</v>
      </c>
      <c r="D290" s="50"/>
      <c r="E290" s="50"/>
      <c r="F290" s="50"/>
      <c r="G290" s="51"/>
      <c r="H290" s="1" t="s">
        <v>5</v>
      </c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>
        <f t="shared" si="46"/>
        <v>0</v>
      </c>
      <c r="W290" s="4">
        <f t="shared" si="52"/>
        <v>0</v>
      </c>
    </row>
    <row r="291" spans="1:23" s="3" customFormat="1" ht="8.1" customHeight="1" x14ac:dyDescent="0.25">
      <c r="A291" s="54" t="s">
        <v>436</v>
      </c>
      <c r="B291" s="55"/>
      <c r="C291" s="78" t="s">
        <v>418</v>
      </c>
      <c r="D291" s="79"/>
      <c r="E291" s="79"/>
      <c r="F291" s="79"/>
      <c r="G291" s="80"/>
      <c r="H291" s="1" t="s">
        <v>5</v>
      </c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>
        <f t="shared" ref="V291:V311" si="59">L291+N291+P291+R291+T291</f>
        <v>0</v>
      </c>
      <c r="W291" s="4">
        <f t="shared" si="52"/>
        <v>0</v>
      </c>
    </row>
    <row r="292" spans="1:23" s="3" customFormat="1" ht="8.1" customHeight="1" x14ac:dyDescent="0.25">
      <c r="A292" s="54" t="s">
        <v>437</v>
      </c>
      <c r="B292" s="55"/>
      <c r="C292" s="49" t="s">
        <v>447</v>
      </c>
      <c r="D292" s="50"/>
      <c r="E292" s="50"/>
      <c r="F292" s="50"/>
      <c r="G292" s="51"/>
      <c r="H292" s="1" t="s">
        <v>5</v>
      </c>
      <c r="I292" s="2">
        <v>11.16</v>
      </c>
      <c r="J292" s="2">
        <v>20</v>
      </c>
      <c r="K292" s="2">
        <v>20</v>
      </c>
      <c r="L292" s="2">
        <v>24</v>
      </c>
      <c r="M292" s="2">
        <v>24</v>
      </c>
      <c r="N292" s="2">
        <v>25</v>
      </c>
      <c r="O292" s="2">
        <v>25</v>
      </c>
      <c r="P292" s="2">
        <v>11</v>
      </c>
      <c r="Q292" s="2">
        <v>11</v>
      </c>
      <c r="R292" s="2">
        <v>12</v>
      </c>
      <c r="S292" s="2">
        <v>12</v>
      </c>
      <c r="T292" s="2">
        <v>12</v>
      </c>
      <c r="U292" s="2">
        <v>12</v>
      </c>
      <c r="V292" s="2"/>
      <c r="W292" s="4">
        <f t="shared" si="52"/>
        <v>84</v>
      </c>
    </row>
    <row r="293" spans="1:23" s="3" customFormat="1" ht="8.1" customHeight="1" x14ac:dyDescent="0.25">
      <c r="A293" s="54" t="s">
        <v>438</v>
      </c>
      <c r="B293" s="55"/>
      <c r="C293" s="78" t="s">
        <v>418</v>
      </c>
      <c r="D293" s="79"/>
      <c r="E293" s="79"/>
      <c r="F293" s="79"/>
      <c r="G293" s="80"/>
      <c r="H293" s="1" t="s">
        <v>5</v>
      </c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>
        <f t="shared" si="59"/>
        <v>0</v>
      </c>
      <c r="W293" s="4">
        <f t="shared" si="52"/>
        <v>0</v>
      </c>
    </row>
    <row r="294" spans="1:23" s="3" customFormat="1" ht="8.1" customHeight="1" x14ac:dyDescent="0.25">
      <c r="A294" s="54" t="s">
        <v>439</v>
      </c>
      <c r="B294" s="55"/>
      <c r="C294" s="49" t="s">
        <v>448</v>
      </c>
      <c r="D294" s="50"/>
      <c r="E294" s="50"/>
      <c r="F294" s="50"/>
      <c r="G294" s="51"/>
      <c r="H294" s="1" t="s">
        <v>5</v>
      </c>
      <c r="I294" s="2">
        <v>82.15</v>
      </c>
      <c r="J294" s="2">
        <v>6.6</v>
      </c>
      <c r="K294" s="2">
        <v>6.6</v>
      </c>
      <c r="L294" s="2">
        <v>230</v>
      </c>
      <c r="M294" s="2">
        <v>230</v>
      </c>
      <c r="N294" s="2">
        <v>118</v>
      </c>
      <c r="O294" s="2">
        <v>118</v>
      </c>
      <c r="P294" s="2">
        <v>226</v>
      </c>
      <c r="Q294" s="2">
        <v>226</v>
      </c>
      <c r="R294" s="2">
        <v>320</v>
      </c>
      <c r="S294" s="2">
        <v>320</v>
      </c>
      <c r="T294" s="2">
        <v>20</v>
      </c>
      <c r="U294" s="2">
        <v>20</v>
      </c>
      <c r="V294" s="2"/>
      <c r="W294" s="4">
        <v>0</v>
      </c>
    </row>
    <row r="295" spans="1:23" s="3" customFormat="1" ht="8.1" customHeight="1" x14ac:dyDescent="0.25">
      <c r="A295" s="54" t="s">
        <v>440</v>
      </c>
      <c r="B295" s="55"/>
      <c r="C295" s="78" t="s">
        <v>418</v>
      </c>
      <c r="D295" s="79"/>
      <c r="E295" s="79"/>
      <c r="F295" s="79"/>
      <c r="G295" s="80"/>
      <c r="H295" s="1" t="s">
        <v>5</v>
      </c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>
        <f t="shared" si="59"/>
        <v>0</v>
      </c>
      <c r="W295" s="4">
        <f t="shared" si="52"/>
        <v>0</v>
      </c>
    </row>
    <row r="296" spans="1:23" s="3" customFormat="1" ht="16.5" customHeight="1" x14ac:dyDescent="0.25">
      <c r="A296" s="54" t="s">
        <v>441</v>
      </c>
      <c r="B296" s="55"/>
      <c r="C296" s="49" t="s">
        <v>449</v>
      </c>
      <c r="D296" s="50"/>
      <c r="E296" s="50"/>
      <c r="F296" s="50"/>
      <c r="G296" s="51"/>
      <c r="H296" s="1" t="s">
        <v>5</v>
      </c>
      <c r="I296" s="2">
        <v>97.28</v>
      </c>
      <c r="J296" s="2">
        <v>102.5</v>
      </c>
      <c r="K296" s="2">
        <v>102.5</v>
      </c>
      <c r="L296" s="2">
        <v>140.87</v>
      </c>
      <c r="M296" s="2">
        <v>140.87</v>
      </c>
      <c r="N296" s="2">
        <v>191.53</v>
      </c>
      <c r="O296" s="2">
        <v>191.53</v>
      </c>
      <c r="P296" s="2">
        <v>115.62</v>
      </c>
      <c r="Q296" s="2">
        <v>115.62</v>
      </c>
      <c r="R296" s="2">
        <v>137.94</v>
      </c>
      <c r="S296" s="2">
        <v>137.94</v>
      </c>
      <c r="T296" s="2">
        <v>45.43</v>
      </c>
      <c r="U296" s="2">
        <v>45.43</v>
      </c>
      <c r="V296" s="2"/>
      <c r="W296" s="4">
        <v>0</v>
      </c>
    </row>
    <row r="297" spans="1:23" s="3" customFormat="1" ht="8.1" customHeight="1" x14ac:dyDescent="0.25">
      <c r="A297" s="54" t="s">
        <v>442</v>
      </c>
      <c r="B297" s="55"/>
      <c r="C297" s="78" t="s">
        <v>418</v>
      </c>
      <c r="D297" s="79"/>
      <c r="E297" s="79"/>
      <c r="F297" s="79"/>
      <c r="G297" s="80"/>
      <c r="H297" s="1" t="s">
        <v>5</v>
      </c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>
        <f t="shared" si="59"/>
        <v>0</v>
      </c>
      <c r="W297" s="4">
        <f t="shared" si="52"/>
        <v>0</v>
      </c>
    </row>
    <row r="298" spans="1:23" s="3" customFormat="1" ht="8.1" customHeight="1" x14ac:dyDescent="0.25">
      <c r="A298" s="54" t="s">
        <v>443</v>
      </c>
      <c r="B298" s="55"/>
      <c r="C298" s="49" t="s">
        <v>450</v>
      </c>
      <c r="D298" s="50"/>
      <c r="E298" s="50"/>
      <c r="F298" s="50"/>
      <c r="G298" s="51"/>
      <c r="H298" s="1" t="s">
        <v>5</v>
      </c>
      <c r="I298" s="2"/>
      <c r="J298" s="2">
        <v>120</v>
      </c>
      <c r="K298" s="2">
        <v>120</v>
      </c>
      <c r="L298" s="2">
        <v>183</v>
      </c>
      <c r="M298" s="2">
        <v>183</v>
      </c>
      <c r="N298" s="2">
        <v>123</v>
      </c>
      <c r="O298" s="2">
        <v>123</v>
      </c>
      <c r="P298" s="2">
        <v>188</v>
      </c>
      <c r="Q298" s="2">
        <v>188</v>
      </c>
      <c r="R298" s="2">
        <v>148</v>
      </c>
      <c r="S298" s="2">
        <v>148</v>
      </c>
      <c r="T298" s="2">
        <v>48</v>
      </c>
      <c r="U298" s="2">
        <v>48</v>
      </c>
      <c r="V298" s="2"/>
      <c r="W298" s="4">
        <v>0</v>
      </c>
    </row>
    <row r="299" spans="1:23" s="3" customFormat="1" ht="8.1" customHeight="1" x14ac:dyDescent="0.25">
      <c r="A299" s="54" t="s">
        <v>444</v>
      </c>
      <c r="B299" s="55"/>
      <c r="C299" s="78" t="s">
        <v>418</v>
      </c>
      <c r="D299" s="79"/>
      <c r="E299" s="79"/>
      <c r="F299" s="79"/>
      <c r="G299" s="80"/>
      <c r="H299" s="1" t="s">
        <v>5</v>
      </c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>
        <f t="shared" si="59"/>
        <v>0</v>
      </c>
      <c r="W299" s="4">
        <f t="shared" si="52"/>
        <v>0</v>
      </c>
    </row>
    <row r="300" spans="1:23" s="3" customFormat="1" ht="17.100000000000001" customHeight="1" x14ac:dyDescent="0.25">
      <c r="A300" s="54" t="s">
        <v>451</v>
      </c>
      <c r="B300" s="55"/>
      <c r="C300" s="62" t="s">
        <v>464</v>
      </c>
      <c r="D300" s="63"/>
      <c r="E300" s="63"/>
      <c r="F300" s="63"/>
      <c r="G300" s="64"/>
      <c r="H300" s="1" t="s">
        <v>475</v>
      </c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>
        <f t="shared" si="59"/>
        <v>0</v>
      </c>
      <c r="W300" s="4">
        <f t="shared" si="52"/>
        <v>0</v>
      </c>
    </row>
    <row r="301" spans="1:23" s="3" customFormat="1" ht="8.1" customHeight="1" x14ac:dyDescent="0.25">
      <c r="A301" s="54" t="s">
        <v>452</v>
      </c>
      <c r="B301" s="55"/>
      <c r="C301" s="49" t="s">
        <v>465</v>
      </c>
      <c r="D301" s="50"/>
      <c r="E301" s="50"/>
      <c r="F301" s="50"/>
      <c r="G301" s="51"/>
      <c r="H301" s="1" t="s">
        <v>475</v>
      </c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>
        <f t="shared" si="59"/>
        <v>0</v>
      </c>
      <c r="W301" s="4">
        <f t="shared" si="52"/>
        <v>0</v>
      </c>
    </row>
    <row r="302" spans="1:23" s="3" customFormat="1" ht="17.100000000000001" customHeight="1" x14ac:dyDescent="0.25">
      <c r="A302" s="54" t="s">
        <v>453</v>
      </c>
      <c r="B302" s="55"/>
      <c r="C302" s="49" t="s">
        <v>466</v>
      </c>
      <c r="D302" s="50"/>
      <c r="E302" s="50"/>
      <c r="F302" s="50"/>
      <c r="G302" s="51"/>
      <c r="H302" s="1" t="s">
        <v>475</v>
      </c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>
        <f t="shared" si="59"/>
        <v>0</v>
      </c>
      <c r="W302" s="4">
        <f t="shared" si="52"/>
        <v>0</v>
      </c>
    </row>
    <row r="303" spans="1:23" s="3" customFormat="1" ht="17.100000000000001" customHeight="1" x14ac:dyDescent="0.25">
      <c r="A303" s="54" t="s">
        <v>454</v>
      </c>
      <c r="B303" s="55"/>
      <c r="C303" s="49" t="s">
        <v>467</v>
      </c>
      <c r="D303" s="50"/>
      <c r="E303" s="50"/>
      <c r="F303" s="50"/>
      <c r="G303" s="51"/>
      <c r="H303" s="1" t="s">
        <v>475</v>
      </c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>
        <f t="shared" si="59"/>
        <v>0</v>
      </c>
      <c r="W303" s="4">
        <f t="shared" si="52"/>
        <v>0</v>
      </c>
    </row>
    <row r="304" spans="1:23" s="3" customFormat="1" ht="17.100000000000001" customHeight="1" x14ac:dyDescent="0.25">
      <c r="A304" s="54" t="s">
        <v>455</v>
      </c>
      <c r="B304" s="55"/>
      <c r="C304" s="49" t="s">
        <v>468</v>
      </c>
      <c r="D304" s="50"/>
      <c r="E304" s="50"/>
      <c r="F304" s="50"/>
      <c r="G304" s="51"/>
      <c r="H304" s="1" t="s">
        <v>475</v>
      </c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>
        <f t="shared" si="59"/>
        <v>0</v>
      </c>
      <c r="W304" s="4">
        <f t="shared" ref="W304:W312" si="60">M304+O304+Q304+S304+U304</f>
        <v>0</v>
      </c>
    </row>
    <row r="305" spans="1:23" s="3" customFormat="1" ht="8.1" customHeight="1" x14ac:dyDescent="0.25">
      <c r="A305" s="54" t="s">
        <v>456</v>
      </c>
      <c r="B305" s="55"/>
      <c r="C305" s="49" t="s">
        <v>469</v>
      </c>
      <c r="D305" s="50"/>
      <c r="E305" s="50"/>
      <c r="F305" s="50"/>
      <c r="G305" s="51"/>
      <c r="H305" s="1" t="s">
        <v>475</v>
      </c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>
        <f t="shared" si="59"/>
        <v>0</v>
      </c>
      <c r="W305" s="4">
        <f t="shared" si="60"/>
        <v>0</v>
      </c>
    </row>
    <row r="306" spans="1:23" s="3" customFormat="1" ht="8.1" customHeight="1" x14ac:dyDescent="0.25">
      <c r="A306" s="54" t="s">
        <v>457</v>
      </c>
      <c r="B306" s="55"/>
      <c r="C306" s="49" t="s">
        <v>470</v>
      </c>
      <c r="D306" s="50"/>
      <c r="E306" s="50"/>
      <c r="F306" s="50"/>
      <c r="G306" s="51"/>
      <c r="H306" s="1" t="s">
        <v>475</v>
      </c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>
        <f t="shared" si="59"/>
        <v>0</v>
      </c>
      <c r="W306" s="4">
        <f t="shared" si="60"/>
        <v>0</v>
      </c>
    </row>
    <row r="307" spans="1:23" s="3" customFormat="1" ht="8.1" customHeight="1" x14ac:dyDescent="0.25">
      <c r="A307" s="54" t="s">
        <v>458</v>
      </c>
      <c r="B307" s="55"/>
      <c r="C307" s="49" t="s">
        <v>471</v>
      </c>
      <c r="D307" s="50"/>
      <c r="E307" s="50"/>
      <c r="F307" s="50"/>
      <c r="G307" s="51"/>
      <c r="H307" s="1" t="s">
        <v>475</v>
      </c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>
        <f t="shared" si="59"/>
        <v>0</v>
      </c>
      <c r="W307" s="4">
        <f t="shared" si="60"/>
        <v>0</v>
      </c>
    </row>
    <row r="308" spans="1:23" s="3" customFormat="1" ht="8.1" customHeight="1" x14ac:dyDescent="0.25">
      <c r="A308" s="54" t="s">
        <v>459</v>
      </c>
      <c r="B308" s="55"/>
      <c r="C308" s="49" t="s">
        <v>472</v>
      </c>
      <c r="D308" s="50"/>
      <c r="E308" s="50"/>
      <c r="F308" s="50"/>
      <c r="G308" s="51"/>
      <c r="H308" s="1" t="s">
        <v>475</v>
      </c>
      <c r="I308" s="2">
        <v>93.25</v>
      </c>
      <c r="J308" s="2">
        <v>83.5</v>
      </c>
      <c r="K308" s="2">
        <v>83.5</v>
      </c>
      <c r="L308" s="2">
        <v>83.5</v>
      </c>
      <c r="M308" s="2">
        <v>83.5</v>
      </c>
      <c r="N308" s="2">
        <v>83.5</v>
      </c>
      <c r="O308" s="2">
        <v>83.5</v>
      </c>
      <c r="P308" s="2">
        <v>83.5</v>
      </c>
      <c r="Q308" s="2">
        <v>83.5</v>
      </c>
      <c r="R308" s="2">
        <v>83.5</v>
      </c>
      <c r="S308" s="2">
        <v>83.5</v>
      </c>
      <c r="T308" s="2">
        <v>83.5</v>
      </c>
      <c r="U308" s="2">
        <v>83.5</v>
      </c>
      <c r="V308" s="2"/>
      <c r="W308" s="4">
        <v>0</v>
      </c>
    </row>
    <row r="309" spans="1:23" s="3" customFormat="1" ht="8.1" customHeight="1" x14ac:dyDescent="0.25">
      <c r="A309" s="54" t="s">
        <v>460</v>
      </c>
      <c r="B309" s="55"/>
      <c r="C309" s="49" t="s">
        <v>473</v>
      </c>
      <c r="D309" s="50"/>
      <c r="E309" s="50"/>
      <c r="F309" s="50"/>
      <c r="G309" s="51"/>
      <c r="H309" s="1" t="s">
        <v>475</v>
      </c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>
        <f t="shared" si="59"/>
        <v>0</v>
      </c>
      <c r="W309" s="4">
        <f t="shared" si="60"/>
        <v>0</v>
      </c>
    </row>
    <row r="310" spans="1:23" s="3" customFormat="1" ht="16.5" customHeight="1" x14ac:dyDescent="0.25">
      <c r="A310" s="54" t="s">
        <v>461</v>
      </c>
      <c r="B310" s="55"/>
      <c r="C310" s="49" t="s">
        <v>671</v>
      </c>
      <c r="D310" s="50"/>
      <c r="E310" s="50"/>
      <c r="F310" s="50"/>
      <c r="G310" s="51"/>
      <c r="H310" s="1" t="s">
        <v>475</v>
      </c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>
        <f t="shared" si="59"/>
        <v>0</v>
      </c>
      <c r="W310" s="4">
        <f t="shared" si="60"/>
        <v>0</v>
      </c>
    </row>
    <row r="311" spans="1:23" s="3" customFormat="1" ht="8.1" customHeight="1" x14ac:dyDescent="0.25">
      <c r="A311" s="54" t="s">
        <v>462</v>
      </c>
      <c r="B311" s="55"/>
      <c r="C311" s="78" t="s">
        <v>82</v>
      </c>
      <c r="D311" s="79"/>
      <c r="E311" s="79"/>
      <c r="F311" s="79"/>
      <c r="G311" s="80"/>
      <c r="H311" s="1" t="s">
        <v>475</v>
      </c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>
        <f t="shared" si="59"/>
        <v>0</v>
      </c>
      <c r="W311" s="4">
        <f t="shared" si="60"/>
        <v>0</v>
      </c>
    </row>
    <row r="312" spans="1:23" s="3" customFormat="1" ht="9" customHeight="1" thickBot="1" x14ac:dyDescent="0.3">
      <c r="A312" s="68" t="s">
        <v>463</v>
      </c>
      <c r="B312" s="69"/>
      <c r="C312" s="96" t="s">
        <v>83</v>
      </c>
      <c r="D312" s="97"/>
      <c r="E312" s="97"/>
      <c r="F312" s="97"/>
      <c r="G312" s="98"/>
      <c r="H312" s="25" t="s">
        <v>475</v>
      </c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4">
        <f t="shared" si="60"/>
        <v>0</v>
      </c>
    </row>
    <row r="313" spans="1:23" s="3" customFormat="1" ht="10.5" customHeight="1" thickBot="1" x14ac:dyDescent="0.25">
      <c r="A313" s="93" t="s">
        <v>474</v>
      </c>
      <c r="B313" s="94"/>
      <c r="C313" s="94"/>
      <c r="D313" s="94"/>
      <c r="E313" s="94"/>
      <c r="F313" s="94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5"/>
    </row>
    <row r="314" spans="1:23" s="3" customFormat="1" ht="23.25" customHeight="1" x14ac:dyDescent="0.25">
      <c r="A314" s="54" t="s">
        <v>479</v>
      </c>
      <c r="B314" s="55"/>
      <c r="C314" s="75" t="s">
        <v>480</v>
      </c>
      <c r="D314" s="76"/>
      <c r="E314" s="76"/>
      <c r="F314" s="76"/>
      <c r="G314" s="77"/>
      <c r="H314" s="1" t="s">
        <v>476</v>
      </c>
      <c r="I314" s="2" t="s">
        <v>481</v>
      </c>
      <c r="J314" s="2" t="s">
        <v>481</v>
      </c>
      <c r="K314" s="2"/>
      <c r="L314" s="2" t="s">
        <v>481</v>
      </c>
      <c r="M314" s="2" t="s">
        <v>481</v>
      </c>
      <c r="N314" s="2"/>
      <c r="O314" s="2"/>
      <c r="P314" s="2"/>
      <c r="Q314" s="2"/>
      <c r="R314" s="2" t="s">
        <v>481</v>
      </c>
      <c r="S314" s="2" t="s">
        <v>481</v>
      </c>
      <c r="T314" s="2" t="s">
        <v>481</v>
      </c>
      <c r="U314" s="2" t="s">
        <v>481</v>
      </c>
      <c r="V314" s="2" t="s">
        <v>481</v>
      </c>
      <c r="W314" s="1" t="s">
        <v>481</v>
      </c>
    </row>
    <row r="315" spans="1:23" s="3" customFormat="1" ht="8.25" customHeight="1" x14ac:dyDescent="0.25">
      <c r="A315" s="54" t="s">
        <v>482</v>
      </c>
      <c r="B315" s="55"/>
      <c r="C315" s="62" t="s">
        <v>488</v>
      </c>
      <c r="D315" s="63"/>
      <c r="E315" s="63"/>
      <c r="F315" s="63"/>
      <c r="G315" s="64"/>
      <c r="H315" s="1" t="s">
        <v>477</v>
      </c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1"/>
    </row>
    <row r="316" spans="1:23" s="3" customFormat="1" ht="8.25" customHeight="1" x14ac:dyDescent="0.25">
      <c r="A316" s="54" t="s">
        <v>483</v>
      </c>
      <c r="B316" s="55"/>
      <c r="C316" s="62" t="s">
        <v>489</v>
      </c>
      <c r="D316" s="63"/>
      <c r="E316" s="63"/>
      <c r="F316" s="63"/>
      <c r="G316" s="64"/>
      <c r="H316" s="1" t="s">
        <v>478</v>
      </c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1"/>
    </row>
    <row r="317" spans="1:23" s="3" customFormat="1" ht="8.25" customHeight="1" x14ac:dyDescent="0.25">
      <c r="A317" s="54" t="s">
        <v>484</v>
      </c>
      <c r="B317" s="55"/>
      <c r="C317" s="62" t="s">
        <v>490</v>
      </c>
      <c r="D317" s="63"/>
      <c r="E317" s="63"/>
      <c r="F317" s="63"/>
      <c r="G317" s="64"/>
      <c r="H317" s="1" t="s">
        <v>477</v>
      </c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1"/>
    </row>
    <row r="318" spans="1:23" s="3" customFormat="1" ht="8.25" customHeight="1" x14ac:dyDescent="0.25">
      <c r="A318" s="54" t="s">
        <v>485</v>
      </c>
      <c r="B318" s="55"/>
      <c r="C318" s="62" t="s">
        <v>491</v>
      </c>
      <c r="D318" s="63"/>
      <c r="E318" s="63"/>
      <c r="F318" s="63"/>
      <c r="G318" s="64"/>
      <c r="H318" s="1" t="s">
        <v>478</v>
      </c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1"/>
    </row>
    <row r="319" spans="1:23" s="3" customFormat="1" ht="8.25" customHeight="1" x14ac:dyDescent="0.25">
      <c r="A319" s="54" t="s">
        <v>486</v>
      </c>
      <c r="B319" s="55"/>
      <c r="C319" s="62" t="s">
        <v>492</v>
      </c>
      <c r="D319" s="63"/>
      <c r="E319" s="63"/>
      <c r="F319" s="63"/>
      <c r="G319" s="64"/>
      <c r="H319" s="1" t="s">
        <v>499</v>
      </c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1"/>
    </row>
    <row r="320" spans="1:23" s="3" customFormat="1" ht="8.25" customHeight="1" x14ac:dyDescent="0.25">
      <c r="A320" s="54" t="s">
        <v>487</v>
      </c>
      <c r="B320" s="55"/>
      <c r="C320" s="62" t="s">
        <v>493</v>
      </c>
      <c r="D320" s="63"/>
      <c r="E320" s="63"/>
      <c r="F320" s="63"/>
      <c r="G320" s="64"/>
      <c r="H320" s="1" t="s">
        <v>476</v>
      </c>
      <c r="I320" s="2" t="s">
        <v>481</v>
      </c>
      <c r="J320" s="2" t="s">
        <v>481</v>
      </c>
      <c r="K320" s="2"/>
      <c r="L320" s="2" t="s">
        <v>481</v>
      </c>
      <c r="M320" s="2" t="s">
        <v>481</v>
      </c>
      <c r="N320" s="2"/>
      <c r="O320" s="2"/>
      <c r="P320" s="2"/>
      <c r="Q320" s="2"/>
      <c r="R320" s="2" t="s">
        <v>481</v>
      </c>
      <c r="S320" s="2" t="s">
        <v>481</v>
      </c>
      <c r="T320" s="2" t="s">
        <v>481</v>
      </c>
      <c r="U320" s="2" t="s">
        <v>481</v>
      </c>
      <c r="V320" s="2" t="s">
        <v>481</v>
      </c>
      <c r="W320" s="1" t="s">
        <v>481</v>
      </c>
    </row>
    <row r="321" spans="1:23" s="3" customFormat="1" ht="8.1" customHeight="1" x14ac:dyDescent="0.25">
      <c r="A321" s="54" t="s">
        <v>494</v>
      </c>
      <c r="B321" s="55"/>
      <c r="C321" s="49" t="s">
        <v>496</v>
      </c>
      <c r="D321" s="50"/>
      <c r="E321" s="50"/>
      <c r="F321" s="50"/>
      <c r="G321" s="51"/>
      <c r="H321" s="1" t="s">
        <v>499</v>
      </c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1"/>
    </row>
    <row r="322" spans="1:23" s="3" customFormat="1" ht="8.1" customHeight="1" x14ac:dyDescent="0.25">
      <c r="A322" s="54" t="s">
        <v>495</v>
      </c>
      <c r="B322" s="55"/>
      <c r="C322" s="49" t="s">
        <v>497</v>
      </c>
      <c r="D322" s="50"/>
      <c r="E322" s="50"/>
      <c r="F322" s="50"/>
      <c r="G322" s="51"/>
      <c r="H322" s="1" t="s">
        <v>498</v>
      </c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1"/>
    </row>
    <row r="323" spans="1:23" s="3" customFormat="1" ht="8.25" customHeight="1" x14ac:dyDescent="0.25">
      <c r="A323" s="54" t="s">
        <v>500</v>
      </c>
      <c r="B323" s="55"/>
      <c r="C323" s="62" t="s">
        <v>504</v>
      </c>
      <c r="D323" s="63"/>
      <c r="E323" s="63"/>
      <c r="F323" s="63"/>
      <c r="G323" s="64"/>
      <c r="H323" s="1" t="s">
        <v>476</v>
      </c>
      <c r="I323" s="2" t="s">
        <v>481</v>
      </c>
      <c r="J323" s="2" t="s">
        <v>481</v>
      </c>
      <c r="K323" s="2"/>
      <c r="L323" s="2" t="s">
        <v>481</v>
      </c>
      <c r="M323" s="2" t="s">
        <v>481</v>
      </c>
      <c r="N323" s="2"/>
      <c r="O323" s="2"/>
      <c r="P323" s="2"/>
      <c r="Q323" s="2"/>
      <c r="R323" s="2" t="s">
        <v>481</v>
      </c>
      <c r="S323" s="2" t="s">
        <v>481</v>
      </c>
      <c r="T323" s="2" t="s">
        <v>481</v>
      </c>
      <c r="U323" s="2" t="s">
        <v>481</v>
      </c>
      <c r="V323" s="2" t="s">
        <v>481</v>
      </c>
      <c r="W323" s="1" t="s">
        <v>481</v>
      </c>
    </row>
    <row r="324" spans="1:23" s="3" customFormat="1" ht="8.1" customHeight="1" x14ac:dyDescent="0.25">
      <c r="A324" s="54" t="s">
        <v>501</v>
      </c>
      <c r="B324" s="55"/>
      <c r="C324" s="49" t="s">
        <v>496</v>
      </c>
      <c r="D324" s="50"/>
      <c r="E324" s="50"/>
      <c r="F324" s="50"/>
      <c r="G324" s="51"/>
      <c r="H324" s="1" t="s">
        <v>499</v>
      </c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1"/>
    </row>
    <row r="325" spans="1:23" s="3" customFormat="1" ht="8.1" customHeight="1" x14ac:dyDescent="0.25">
      <c r="A325" s="54" t="s">
        <v>502</v>
      </c>
      <c r="B325" s="55"/>
      <c r="C325" s="49" t="s">
        <v>505</v>
      </c>
      <c r="D325" s="50"/>
      <c r="E325" s="50"/>
      <c r="F325" s="50"/>
      <c r="G325" s="51"/>
      <c r="H325" s="1" t="s">
        <v>477</v>
      </c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1"/>
    </row>
    <row r="326" spans="1:23" s="3" customFormat="1" ht="8.1" customHeight="1" x14ac:dyDescent="0.25">
      <c r="A326" s="54" t="s">
        <v>503</v>
      </c>
      <c r="B326" s="55"/>
      <c r="C326" s="49" t="s">
        <v>497</v>
      </c>
      <c r="D326" s="50"/>
      <c r="E326" s="50"/>
      <c r="F326" s="50"/>
      <c r="G326" s="51"/>
      <c r="H326" s="1" t="s">
        <v>498</v>
      </c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1"/>
    </row>
    <row r="327" spans="1:23" s="3" customFormat="1" ht="8.25" customHeight="1" x14ac:dyDescent="0.25">
      <c r="A327" s="54" t="s">
        <v>506</v>
      </c>
      <c r="B327" s="55"/>
      <c r="C327" s="62" t="s">
        <v>509</v>
      </c>
      <c r="D327" s="63"/>
      <c r="E327" s="63"/>
      <c r="F327" s="63"/>
      <c r="G327" s="64"/>
      <c r="H327" s="1" t="s">
        <v>476</v>
      </c>
      <c r="I327" s="2" t="s">
        <v>481</v>
      </c>
      <c r="J327" s="2" t="s">
        <v>481</v>
      </c>
      <c r="K327" s="2"/>
      <c r="L327" s="2" t="s">
        <v>481</v>
      </c>
      <c r="M327" s="2" t="s">
        <v>481</v>
      </c>
      <c r="N327" s="2"/>
      <c r="O327" s="2"/>
      <c r="P327" s="2"/>
      <c r="Q327" s="2"/>
      <c r="R327" s="2" t="s">
        <v>481</v>
      </c>
      <c r="S327" s="2" t="s">
        <v>481</v>
      </c>
      <c r="T327" s="2" t="s">
        <v>481</v>
      </c>
      <c r="U327" s="2" t="s">
        <v>481</v>
      </c>
      <c r="V327" s="2" t="s">
        <v>481</v>
      </c>
      <c r="W327" s="1" t="s">
        <v>481</v>
      </c>
    </row>
    <row r="328" spans="1:23" s="3" customFormat="1" ht="8.1" customHeight="1" x14ac:dyDescent="0.25">
      <c r="A328" s="54" t="s">
        <v>507</v>
      </c>
      <c r="B328" s="55"/>
      <c r="C328" s="49" t="s">
        <v>496</v>
      </c>
      <c r="D328" s="50"/>
      <c r="E328" s="50"/>
      <c r="F328" s="50"/>
      <c r="G328" s="51"/>
      <c r="H328" s="1" t="s">
        <v>499</v>
      </c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1"/>
    </row>
    <row r="329" spans="1:23" s="3" customFormat="1" ht="8.1" customHeight="1" x14ac:dyDescent="0.25">
      <c r="A329" s="54" t="s">
        <v>508</v>
      </c>
      <c r="B329" s="55"/>
      <c r="C329" s="49" t="s">
        <v>497</v>
      </c>
      <c r="D329" s="50"/>
      <c r="E329" s="50"/>
      <c r="F329" s="50"/>
      <c r="G329" s="51"/>
      <c r="H329" s="1" t="s">
        <v>498</v>
      </c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1"/>
    </row>
    <row r="330" spans="1:23" s="3" customFormat="1" ht="8.25" customHeight="1" x14ac:dyDescent="0.25">
      <c r="A330" s="54" t="s">
        <v>510</v>
      </c>
      <c r="B330" s="55"/>
      <c r="C330" s="62" t="s">
        <v>672</v>
      </c>
      <c r="D330" s="63"/>
      <c r="E330" s="63"/>
      <c r="F330" s="63"/>
      <c r="G330" s="64"/>
      <c r="H330" s="1" t="s">
        <v>476</v>
      </c>
      <c r="I330" s="2" t="s">
        <v>481</v>
      </c>
      <c r="J330" s="2" t="s">
        <v>481</v>
      </c>
      <c r="K330" s="2"/>
      <c r="L330" s="2" t="s">
        <v>481</v>
      </c>
      <c r="M330" s="2" t="s">
        <v>481</v>
      </c>
      <c r="N330" s="2"/>
      <c r="O330" s="2"/>
      <c r="P330" s="2"/>
      <c r="Q330" s="2"/>
      <c r="R330" s="2" t="s">
        <v>481</v>
      </c>
      <c r="S330" s="2" t="s">
        <v>481</v>
      </c>
      <c r="T330" s="2" t="s">
        <v>481</v>
      </c>
      <c r="U330" s="2" t="s">
        <v>481</v>
      </c>
      <c r="V330" s="2" t="s">
        <v>481</v>
      </c>
      <c r="W330" s="1" t="s">
        <v>481</v>
      </c>
    </row>
    <row r="331" spans="1:23" s="3" customFormat="1" ht="8.1" customHeight="1" x14ac:dyDescent="0.25">
      <c r="A331" s="54" t="s">
        <v>511</v>
      </c>
      <c r="B331" s="55"/>
      <c r="C331" s="49" t="s">
        <v>496</v>
      </c>
      <c r="D331" s="50"/>
      <c r="E331" s="50"/>
      <c r="F331" s="50"/>
      <c r="G331" s="51"/>
      <c r="H331" s="1" t="s">
        <v>499</v>
      </c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1"/>
    </row>
    <row r="332" spans="1:23" s="3" customFormat="1" ht="8.1" customHeight="1" x14ac:dyDescent="0.25">
      <c r="A332" s="54" t="s">
        <v>512</v>
      </c>
      <c r="B332" s="55"/>
      <c r="C332" s="49" t="s">
        <v>505</v>
      </c>
      <c r="D332" s="50"/>
      <c r="E332" s="50"/>
      <c r="F332" s="50"/>
      <c r="G332" s="51"/>
      <c r="H332" s="1" t="s">
        <v>477</v>
      </c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1"/>
    </row>
    <row r="333" spans="1:23" s="3" customFormat="1" ht="8.1" customHeight="1" x14ac:dyDescent="0.25">
      <c r="A333" s="54" t="s">
        <v>513</v>
      </c>
      <c r="B333" s="55"/>
      <c r="C333" s="49" t="s">
        <v>497</v>
      </c>
      <c r="D333" s="50"/>
      <c r="E333" s="50"/>
      <c r="F333" s="50"/>
      <c r="G333" s="51"/>
      <c r="H333" s="1" t="s">
        <v>498</v>
      </c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1"/>
    </row>
    <row r="334" spans="1:23" s="3" customFormat="1" ht="9" customHeight="1" x14ac:dyDescent="0.25">
      <c r="A334" s="54" t="s">
        <v>514</v>
      </c>
      <c r="B334" s="55"/>
      <c r="C334" s="75" t="s">
        <v>515</v>
      </c>
      <c r="D334" s="76"/>
      <c r="E334" s="76"/>
      <c r="F334" s="76"/>
      <c r="G334" s="77"/>
      <c r="H334" s="1" t="s">
        <v>476</v>
      </c>
      <c r="I334" s="2" t="s">
        <v>481</v>
      </c>
      <c r="J334" s="2" t="s">
        <v>481</v>
      </c>
      <c r="K334" s="2"/>
      <c r="L334" s="2" t="s">
        <v>481</v>
      </c>
      <c r="M334" s="2" t="s">
        <v>481</v>
      </c>
      <c r="N334" s="2"/>
      <c r="O334" s="2"/>
      <c r="P334" s="2"/>
      <c r="Q334" s="2"/>
      <c r="R334" s="2" t="s">
        <v>481</v>
      </c>
      <c r="S334" s="2" t="s">
        <v>481</v>
      </c>
      <c r="T334" s="2" t="s">
        <v>481</v>
      </c>
      <c r="U334" s="2" t="s">
        <v>481</v>
      </c>
      <c r="V334" s="2" t="s">
        <v>481</v>
      </c>
      <c r="W334" s="1" t="s">
        <v>481</v>
      </c>
    </row>
    <row r="335" spans="1:23" s="3" customFormat="1" ht="8.25" customHeight="1" x14ac:dyDescent="0.25">
      <c r="A335" s="54" t="s">
        <v>516</v>
      </c>
      <c r="B335" s="55"/>
      <c r="C335" s="62" t="s">
        <v>526</v>
      </c>
      <c r="D335" s="63"/>
      <c r="E335" s="63"/>
      <c r="F335" s="63"/>
      <c r="G335" s="64"/>
      <c r="H335" s="1" t="s">
        <v>499</v>
      </c>
      <c r="I335" s="4">
        <f>I337+I338</f>
        <v>376.28814999999997</v>
      </c>
      <c r="J335" s="4">
        <f>J337+J338</f>
        <v>396.49700000000001</v>
      </c>
      <c r="K335" s="4"/>
      <c r="L335" s="4">
        <f>L337+L338</f>
        <v>408.56230000000005</v>
      </c>
      <c r="M335" s="4">
        <v>408.56</v>
      </c>
      <c r="N335" s="4">
        <f>N337+N338</f>
        <v>419.69061500000004</v>
      </c>
      <c r="O335" s="4">
        <v>419.69</v>
      </c>
      <c r="P335" s="4">
        <f>P337+P338</f>
        <v>431.28234775000004</v>
      </c>
      <c r="Q335" s="4">
        <v>431.28</v>
      </c>
      <c r="R335" s="4">
        <f>R337+R338</f>
        <v>443.35973915750003</v>
      </c>
      <c r="S335" s="4">
        <v>443.36</v>
      </c>
      <c r="T335" s="4">
        <f>T337+T338</f>
        <v>455.94613287557502</v>
      </c>
      <c r="U335" s="4">
        <v>455.95</v>
      </c>
      <c r="V335" s="4">
        <f>L335+N335+P335+R335+T335</f>
        <v>2158.8411347830752</v>
      </c>
      <c r="W335" s="4">
        <f>M335+O335+Q335+S335+U335</f>
        <v>2158.8399999999997</v>
      </c>
    </row>
    <row r="336" spans="1:23" s="3" customFormat="1" ht="16.5" customHeight="1" x14ac:dyDescent="0.25">
      <c r="A336" s="54" t="s">
        <v>517</v>
      </c>
      <c r="B336" s="55"/>
      <c r="C336" s="49" t="s">
        <v>527</v>
      </c>
      <c r="D336" s="50"/>
      <c r="E336" s="50"/>
      <c r="F336" s="50"/>
      <c r="G336" s="51"/>
      <c r="H336" s="1" t="s">
        <v>499</v>
      </c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>
        <f t="shared" ref="V336:V356" si="61">L336+N336+P336+R336+T336</f>
        <v>0</v>
      </c>
      <c r="W336" s="4">
        <f t="shared" ref="W336:W362" si="62">M336+O336+Q336+S336+U336</f>
        <v>0</v>
      </c>
    </row>
    <row r="337" spans="1:23" s="3" customFormat="1" ht="8.1" customHeight="1" x14ac:dyDescent="0.25">
      <c r="A337" s="54" t="s">
        <v>528</v>
      </c>
      <c r="B337" s="55"/>
      <c r="C337" s="78" t="s">
        <v>530</v>
      </c>
      <c r="D337" s="79"/>
      <c r="E337" s="79"/>
      <c r="F337" s="79"/>
      <c r="G337" s="80"/>
      <c r="H337" s="1" t="s">
        <v>499</v>
      </c>
      <c r="I337" s="4">
        <f>230.491891+3.181108</f>
        <v>233.672999</v>
      </c>
      <c r="J337" s="4">
        <f>221.131+2.751</f>
        <v>223.88200000000001</v>
      </c>
      <c r="K337" s="4"/>
      <c r="L337" s="4">
        <f>231.945+0.55</f>
        <v>232.495</v>
      </c>
      <c r="M337" s="4">
        <v>232.5</v>
      </c>
      <c r="N337" s="4">
        <f>L337*1.01</f>
        <v>234.81995000000001</v>
      </c>
      <c r="O337" s="4">
        <v>234.82</v>
      </c>
      <c r="P337" s="4">
        <f>N337*1.01</f>
        <v>237.1681495</v>
      </c>
      <c r="Q337" s="4">
        <v>237.17</v>
      </c>
      <c r="R337" s="4">
        <f>P337*1.01</f>
        <v>239.53983099499999</v>
      </c>
      <c r="S337" s="4">
        <v>239.54</v>
      </c>
      <c r="T337" s="4">
        <f>R337*1.01</f>
        <v>241.93522930494998</v>
      </c>
      <c r="U337" s="4">
        <v>241.94</v>
      </c>
      <c r="V337" s="4">
        <f t="shared" si="61"/>
        <v>1185.95815979995</v>
      </c>
      <c r="W337" s="4">
        <f t="shared" si="62"/>
        <v>1185.97</v>
      </c>
    </row>
    <row r="338" spans="1:23" s="3" customFormat="1" ht="8.1" customHeight="1" x14ac:dyDescent="0.25">
      <c r="A338" s="54" t="s">
        <v>529</v>
      </c>
      <c r="B338" s="55"/>
      <c r="C338" s="78" t="s">
        <v>531</v>
      </c>
      <c r="D338" s="79"/>
      <c r="E338" s="79"/>
      <c r="F338" s="79"/>
      <c r="G338" s="80"/>
      <c r="H338" s="1" t="s">
        <v>499</v>
      </c>
      <c r="I338" s="4">
        <f>376.28815-I337</f>
        <v>142.61515099999997</v>
      </c>
      <c r="J338" s="4">
        <v>172.61500000000001</v>
      </c>
      <c r="K338" s="4"/>
      <c r="L338" s="4">
        <f>J338*1.02</f>
        <v>176.06730000000002</v>
      </c>
      <c r="M338" s="4">
        <v>176.07</v>
      </c>
      <c r="N338" s="4">
        <f>L338*1.05</f>
        <v>184.87066500000003</v>
      </c>
      <c r="O338" s="4">
        <v>184.87</v>
      </c>
      <c r="P338" s="4">
        <f>N338*1.05</f>
        <v>194.11419825000004</v>
      </c>
      <c r="Q338" s="4">
        <v>194.11</v>
      </c>
      <c r="R338" s="4">
        <f>P338*1.05</f>
        <v>203.81990816250004</v>
      </c>
      <c r="S338" s="4">
        <v>203.82</v>
      </c>
      <c r="T338" s="4">
        <f>R338*1.05</f>
        <v>214.01090357062506</v>
      </c>
      <c r="U338" s="4">
        <v>214.01</v>
      </c>
      <c r="V338" s="4">
        <f t="shared" si="61"/>
        <v>972.88297498312522</v>
      </c>
      <c r="W338" s="4">
        <f t="shared" si="62"/>
        <v>972.87999999999988</v>
      </c>
    </row>
    <row r="339" spans="1:23" s="3" customFormat="1" ht="8.25" customHeight="1" x14ac:dyDescent="0.25">
      <c r="A339" s="54" t="s">
        <v>518</v>
      </c>
      <c r="B339" s="55"/>
      <c r="C339" s="62" t="s">
        <v>532</v>
      </c>
      <c r="D339" s="63"/>
      <c r="E339" s="63"/>
      <c r="F339" s="63"/>
      <c r="G339" s="64"/>
      <c r="H339" s="1" t="s">
        <v>499</v>
      </c>
      <c r="I339" s="4">
        <f>8.150526+0.317588</f>
        <v>8.4681139999999999</v>
      </c>
      <c r="J339" s="4">
        <f>6.982+0.36</f>
        <v>7.3420000000000005</v>
      </c>
      <c r="K339" s="4"/>
      <c r="L339" s="4">
        <v>19.125</v>
      </c>
      <c r="M339" s="4">
        <v>19.13</v>
      </c>
      <c r="N339" s="4">
        <f>L339*1.03</f>
        <v>19.69875</v>
      </c>
      <c r="O339" s="4">
        <v>19.7</v>
      </c>
      <c r="P339" s="4">
        <f>N339*1.03</f>
        <v>20.2897125</v>
      </c>
      <c r="Q339" s="4">
        <v>20.29</v>
      </c>
      <c r="R339" s="4">
        <f>P339*1.03</f>
        <v>20.898403875</v>
      </c>
      <c r="S339" s="4">
        <v>20.9</v>
      </c>
      <c r="T339" s="4">
        <f>R339*1.03</f>
        <v>21.525355991249999</v>
      </c>
      <c r="U339" s="4">
        <v>21.53</v>
      </c>
      <c r="V339" s="4">
        <f t="shared" si="61"/>
        <v>101.53722236625001</v>
      </c>
      <c r="W339" s="4">
        <f t="shared" si="62"/>
        <v>101.55</v>
      </c>
    </row>
    <row r="340" spans="1:23" s="3" customFormat="1" ht="8.25" customHeight="1" x14ac:dyDescent="0.25">
      <c r="A340" s="54" t="s">
        <v>519</v>
      </c>
      <c r="B340" s="55"/>
      <c r="C340" s="62" t="s">
        <v>533</v>
      </c>
      <c r="D340" s="63"/>
      <c r="E340" s="63"/>
      <c r="F340" s="63"/>
      <c r="G340" s="64"/>
      <c r="H340" s="1" t="s">
        <v>477</v>
      </c>
      <c r="I340" s="4">
        <v>50.701999999999998</v>
      </c>
      <c r="J340" s="4">
        <v>52.816000000000003</v>
      </c>
      <c r="K340" s="4"/>
      <c r="L340" s="4">
        <v>58.72</v>
      </c>
      <c r="M340" s="4">
        <v>58.72</v>
      </c>
      <c r="N340" s="4">
        <f>N342+N343</f>
        <v>59.797244200000002</v>
      </c>
      <c r="O340" s="4">
        <v>59.8</v>
      </c>
      <c r="P340" s="4">
        <f>P342+P343</f>
        <v>60.899962168000002</v>
      </c>
      <c r="Q340" s="4">
        <v>60.9</v>
      </c>
      <c r="R340" s="4">
        <f>R342+R343</f>
        <v>62.028849681460002</v>
      </c>
      <c r="S340" s="4">
        <v>62.03</v>
      </c>
      <c r="T340" s="4">
        <f>T342+T343</f>
        <v>63.184622706808</v>
      </c>
      <c r="U340" s="4">
        <v>63.18</v>
      </c>
      <c r="V340" s="4">
        <f t="shared" si="61"/>
        <v>304.63067875626803</v>
      </c>
      <c r="W340" s="4">
        <f t="shared" si="62"/>
        <v>304.63</v>
      </c>
    </row>
    <row r="341" spans="1:23" s="3" customFormat="1" ht="16.5" customHeight="1" x14ac:dyDescent="0.25">
      <c r="A341" s="54" t="s">
        <v>520</v>
      </c>
      <c r="B341" s="55"/>
      <c r="C341" s="49" t="s">
        <v>534</v>
      </c>
      <c r="D341" s="50"/>
      <c r="E341" s="50"/>
      <c r="F341" s="50"/>
      <c r="G341" s="51"/>
      <c r="H341" s="1" t="s">
        <v>477</v>
      </c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>
        <f t="shared" si="61"/>
        <v>0</v>
      </c>
      <c r="W341" s="4">
        <f t="shared" si="62"/>
        <v>0</v>
      </c>
    </row>
    <row r="342" spans="1:23" s="3" customFormat="1" ht="8.1" customHeight="1" x14ac:dyDescent="0.25">
      <c r="A342" s="54" t="s">
        <v>521</v>
      </c>
      <c r="B342" s="55"/>
      <c r="C342" s="78" t="s">
        <v>530</v>
      </c>
      <c r="D342" s="79"/>
      <c r="E342" s="79"/>
      <c r="F342" s="79"/>
      <c r="G342" s="80"/>
      <c r="H342" s="1" t="s">
        <v>477</v>
      </c>
      <c r="I342" s="4">
        <f>33.715+0.54</f>
        <v>34.255000000000003</v>
      </c>
      <c r="J342" s="4">
        <f>33.444+0.435</f>
        <v>33.879000000000005</v>
      </c>
      <c r="K342" s="4"/>
      <c r="L342" s="4">
        <f>J342*1.01</f>
        <v>34.217790000000008</v>
      </c>
      <c r="M342" s="4">
        <v>34.22</v>
      </c>
      <c r="N342" s="4">
        <f>L342*1.01</f>
        <v>34.559967900000011</v>
      </c>
      <c r="O342" s="4">
        <v>34.56</v>
      </c>
      <c r="P342" s="4">
        <f>N342*1.01</f>
        <v>34.905567579000014</v>
      </c>
      <c r="Q342" s="4">
        <v>34.909999999999997</v>
      </c>
      <c r="R342" s="4">
        <f>P342*1.01</f>
        <v>35.254623254790012</v>
      </c>
      <c r="S342" s="4">
        <v>35.25</v>
      </c>
      <c r="T342" s="4">
        <f>R342*1.01</f>
        <v>35.607169487337913</v>
      </c>
      <c r="U342" s="4">
        <v>35.61</v>
      </c>
      <c r="V342" s="4">
        <f t="shared" si="61"/>
        <v>174.54511822112795</v>
      </c>
      <c r="W342" s="4">
        <f t="shared" si="62"/>
        <v>174.55</v>
      </c>
    </row>
    <row r="343" spans="1:23" s="3" customFormat="1" ht="8.1" customHeight="1" x14ac:dyDescent="0.25">
      <c r="A343" s="54" t="s">
        <v>522</v>
      </c>
      <c r="B343" s="55"/>
      <c r="C343" s="78" t="s">
        <v>531</v>
      </c>
      <c r="D343" s="79"/>
      <c r="E343" s="79"/>
      <c r="F343" s="79"/>
      <c r="G343" s="80"/>
      <c r="H343" s="1" t="s">
        <v>477</v>
      </c>
      <c r="I343" s="4">
        <f>I340-I342</f>
        <v>16.446999999999996</v>
      </c>
      <c r="J343" s="4">
        <f>J340-J342</f>
        <v>18.936999999999998</v>
      </c>
      <c r="K343" s="4"/>
      <c r="L343" s="4">
        <f>L340-L342</f>
        <v>24.502209999999991</v>
      </c>
      <c r="M343" s="4">
        <v>24.5</v>
      </c>
      <c r="N343" s="4">
        <f>L343*1.03</f>
        <v>25.237276299999991</v>
      </c>
      <c r="O343" s="4">
        <v>25.24</v>
      </c>
      <c r="P343" s="4">
        <f>N343*1.03</f>
        <v>25.994394588999992</v>
      </c>
      <c r="Q343" s="4">
        <v>25.99</v>
      </c>
      <c r="R343" s="4">
        <f>P343*1.03</f>
        <v>26.774226426669991</v>
      </c>
      <c r="S343" s="4">
        <v>26.77</v>
      </c>
      <c r="T343" s="4">
        <f>R343*1.03</f>
        <v>27.57745321947009</v>
      </c>
      <c r="U343" s="4">
        <v>27.58</v>
      </c>
      <c r="V343" s="4">
        <f t="shared" si="61"/>
        <v>130.08556053514008</v>
      </c>
      <c r="W343" s="4">
        <f t="shared" si="62"/>
        <v>130.07999999999998</v>
      </c>
    </row>
    <row r="344" spans="1:23" s="3" customFormat="1" ht="8.25" customHeight="1" x14ac:dyDescent="0.25">
      <c r="A344" s="54" t="s">
        <v>523</v>
      </c>
      <c r="B344" s="55"/>
      <c r="C344" s="62" t="s">
        <v>535</v>
      </c>
      <c r="D344" s="63"/>
      <c r="E344" s="63"/>
      <c r="F344" s="63"/>
      <c r="G344" s="64"/>
      <c r="H344" s="1" t="s">
        <v>525</v>
      </c>
      <c r="I344" s="4">
        <v>2505.48</v>
      </c>
      <c r="J344" s="4">
        <v>3045.41</v>
      </c>
      <c r="K344" s="4"/>
      <c r="L344" s="4">
        <v>3468.46</v>
      </c>
      <c r="M344" s="4">
        <v>3468.46</v>
      </c>
      <c r="N344" s="4">
        <v>3709.48</v>
      </c>
      <c r="O344" s="4">
        <v>3709.48</v>
      </c>
      <c r="P344" s="4">
        <v>3723.08</v>
      </c>
      <c r="Q344" s="4">
        <v>3723.08</v>
      </c>
      <c r="R344" s="4">
        <v>3951.96</v>
      </c>
      <c r="S344" s="4">
        <v>3951.96</v>
      </c>
      <c r="T344" s="4">
        <v>4007.38</v>
      </c>
      <c r="U344" s="4">
        <v>4007.38</v>
      </c>
      <c r="V344" s="4">
        <f t="shared" si="61"/>
        <v>18860.36</v>
      </c>
      <c r="W344" s="4">
        <f t="shared" si="62"/>
        <v>18860.36</v>
      </c>
    </row>
    <row r="345" spans="1:23" s="3" customFormat="1" ht="16.5" customHeight="1" x14ac:dyDescent="0.25">
      <c r="A345" s="54" t="s">
        <v>524</v>
      </c>
      <c r="B345" s="55"/>
      <c r="C345" s="62" t="s">
        <v>673</v>
      </c>
      <c r="D345" s="63"/>
      <c r="E345" s="63"/>
      <c r="F345" s="63"/>
      <c r="G345" s="64"/>
      <c r="H345" s="1" t="s">
        <v>5</v>
      </c>
      <c r="I345" s="4">
        <v>211.46</v>
      </c>
      <c r="J345" s="4">
        <v>243.44</v>
      </c>
      <c r="K345" s="4">
        <v>243.44</v>
      </c>
      <c r="L345" s="4">
        <v>293.89999999999998</v>
      </c>
      <c r="M345" s="4">
        <v>266.70999999999998</v>
      </c>
      <c r="N345" s="4">
        <v>331.22</v>
      </c>
      <c r="O345" s="4">
        <v>331.22</v>
      </c>
      <c r="P345" s="4">
        <v>308.5</v>
      </c>
      <c r="Q345" s="4">
        <v>308.5</v>
      </c>
      <c r="R345" s="4">
        <v>312</v>
      </c>
      <c r="S345" s="4">
        <v>312</v>
      </c>
      <c r="T345" s="4">
        <v>333.15</v>
      </c>
      <c r="U345" s="4">
        <v>333.15</v>
      </c>
      <c r="V345" s="4">
        <v>1869.32</v>
      </c>
      <c r="W345" s="4">
        <f t="shared" si="62"/>
        <v>1551.58</v>
      </c>
    </row>
    <row r="346" spans="1:23" s="3" customFormat="1" ht="9" customHeight="1" x14ac:dyDescent="0.25">
      <c r="A346" s="54" t="s">
        <v>536</v>
      </c>
      <c r="B346" s="55"/>
      <c r="C346" s="75" t="s">
        <v>540</v>
      </c>
      <c r="D346" s="76"/>
      <c r="E346" s="76"/>
      <c r="F346" s="76"/>
      <c r="G346" s="77"/>
      <c r="H346" s="1" t="s">
        <v>476</v>
      </c>
      <c r="I346" s="4" t="s">
        <v>481</v>
      </c>
      <c r="J346" s="4" t="s">
        <v>481</v>
      </c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>
        <f t="shared" si="61"/>
        <v>0</v>
      </c>
      <c r="W346" s="4">
        <f t="shared" si="62"/>
        <v>0</v>
      </c>
    </row>
    <row r="347" spans="1:23" s="3" customFormat="1" ht="8.1" customHeight="1" x14ac:dyDescent="0.25">
      <c r="A347" s="54" t="s">
        <v>537</v>
      </c>
      <c r="B347" s="55"/>
      <c r="C347" s="62" t="s">
        <v>541</v>
      </c>
      <c r="D347" s="63"/>
      <c r="E347" s="63"/>
      <c r="F347" s="63"/>
      <c r="G347" s="64"/>
      <c r="H347" s="1" t="s">
        <v>499</v>
      </c>
      <c r="I347" s="4">
        <v>90.205321999999995</v>
      </c>
      <c r="J347" s="4">
        <f>90.205*1.01</f>
        <v>91.107050000000001</v>
      </c>
      <c r="K347" s="4"/>
      <c r="L347" s="4">
        <f>J347*1.01</f>
        <v>92.018120499999995</v>
      </c>
      <c r="M347" s="4">
        <v>92.02</v>
      </c>
      <c r="N347" s="4">
        <f>L347*1.01</f>
        <v>92.938301705000001</v>
      </c>
      <c r="O347" s="4">
        <v>92.94</v>
      </c>
      <c r="P347" s="4">
        <f>N347*1.01</f>
        <v>93.867684722050001</v>
      </c>
      <c r="Q347" s="4">
        <v>93.87</v>
      </c>
      <c r="R347" s="4">
        <f>P347*1.01</f>
        <v>94.806361569270507</v>
      </c>
      <c r="S347" s="4">
        <v>94.81</v>
      </c>
      <c r="T347" s="4">
        <f>R347*1.01</f>
        <v>95.75442518496321</v>
      </c>
      <c r="U347" s="4">
        <v>95.75</v>
      </c>
      <c r="V347" s="4">
        <f t="shared" si="61"/>
        <v>469.38489368128376</v>
      </c>
      <c r="W347" s="4">
        <f t="shared" si="62"/>
        <v>469.39</v>
      </c>
    </row>
    <row r="348" spans="1:23" s="3" customFormat="1" x14ac:dyDescent="0.25">
      <c r="A348" s="54" t="s">
        <v>538</v>
      </c>
      <c r="B348" s="55"/>
      <c r="C348" s="62" t="s">
        <v>543</v>
      </c>
      <c r="D348" s="63"/>
      <c r="E348" s="63"/>
      <c r="F348" s="63"/>
      <c r="G348" s="64"/>
      <c r="H348" s="1" t="s">
        <v>478</v>
      </c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>
        <f t="shared" si="61"/>
        <v>0</v>
      </c>
      <c r="W348" s="4">
        <f t="shared" si="62"/>
        <v>0</v>
      </c>
    </row>
    <row r="349" spans="1:23" s="3" customFormat="1" ht="24.75" customHeight="1" x14ac:dyDescent="0.25">
      <c r="A349" s="54" t="s">
        <v>539</v>
      </c>
      <c r="B349" s="55"/>
      <c r="C349" s="62" t="s">
        <v>544</v>
      </c>
      <c r="D349" s="63"/>
      <c r="E349" s="63"/>
      <c r="F349" s="63"/>
      <c r="G349" s="64"/>
      <c r="H349" s="1" t="s">
        <v>5</v>
      </c>
      <c r="I349" s="4">
        <f>339.398-330.806</f>
        <v>8.5920000000000414</v>
      </c>
      <c r="J349" s="4">
        <f>J27-J42</f>
        <v>4.8899999999999864</v>
      </c>
      <c r="K349" s="4"/>
      <c r="L349" s="4">
        <f t="shared" ref="L349:U349" si="63">L27-L42</f>
        <v>4.6999999999999886</v>
      </c>
      <c r="M349" s="4">
        <f t="shared" si="63"/>
        <v>4.6999999999999886</v>
      </c>
      <c r="N349" s="4">
        <f t="shared" si="63"/>
        <v>5</v>
      </c>
      <c r="O349" s="4">
        <f t="shared" si="63"/>
        <v>5</v>
      </c>
      <c r="P349" s="4">
        <f t="shared" si="63"/>
        <v>5.3799999999999955</v>
      </c>
      <c r="Q349" s="4">
        <f t="shared" si="63"/>
        <v>5.3799999999999955</v>
      </c>
      <c r="R349" s="4">
        <f t="shared" si="63"/>
        <v>5.7599999999999909</v>
      </c>
      <c r="S349" s="4">
        <f t="shared" si="63"/>
        <v>5.7599999999999909</v>
      </c>
      <c r="T349" s="4">
        <f t="shared" si="63"/>
        <v>6.1399999999999864</v>
      </c>
      <c r="U349" s="4">
        <f t="shared" si="63"/>
        <v>6.1399999999999864</v>
      </c>
      <c r="V349" s="4">
        <f>V27-V42</f>
        <v>26.980000000000018</v>
      </c>
      <c r="W349" s="4">
        <f t="shared" si="62"/>
        <v>26.979999999999961</v>
      </c>
    </row>
    <row r="350" spans="1:23" s="3" customFormat="1" ht="16.5" customHeight="1" x14ac:dyDescent="0.25">
      <c r="A350" s="54" t="s">
        <v>542</v>
      </c>
      <c r="B350" s="55"/>
      <c r="C350" s="62" t="s">
        <v>545</v>
      </c>
      <c r="D350" s="63"/>
      <c r="E350" s="63"/>
      <c r="F350" s="63"/>
      <c r="G350" s="64"/>
      <c r="H350" s="1" t="s">
        <v>5</v>
      </c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>
        <f t="shared" si="61"/>
        <v>0</v>
      </c>
      <c r="W350" s="4">
        <f t="shared" si="62"/>
        <v>0</v>
      </c>
    </row>
    <row r="351" spans="1:23" s="3" customFormat="1" ht="9" customHeight="1" x14ac:dyDescent="0.25">
      <c r="A351" s="54" t="s">
        <v>546</v>
      </c>
      <c r="B351" s="55"/>
      <c r="C351" s="75" t="s">
        <v>547</v>
      </c>
      <c r="D351" s="76"/>
      <c r="E351" s="76"/>
      <c r="F351" s="76"/>
      <c r="G351" s="77"/>
      <c r="H351" s="1" t="s">
        <v>476</v>
      </c>
      <c r="I351" s="2" t="s">
        <v>481</v>
      </c>
      <c r="J351" s="2" t="s">
        <v>481</v>
      </c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>
        <f>L351+N351+P351+R351+T351</f>
        <v>0</v>
      </c>
      <c r="W351" s="4">
        <f t="shared" si="62"/>
        <v>0</v>
      </c>
    </row>
    <row r="352" spans="1:23" s="3" customFormat="1" ht="8.25" customHeight="1" x14ac:dyDescent="0.25">
      <c r="A352" s="54" t="s">
        <v>548</v>
      </c>
      <c r="B352" s="55"/>
      <c r="C352" s="62" t="s">
        <v>552</v>
      </c>
      <c r="D352" s="63"/>
      <c r="E352" s="63"/>
      <c r="F352" s="63"/>
      <c r="G352" s="64"/>
      <c r="H352" s="1" t="s">
        <v>477</v>
      </c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>
        <f t="shared" si="61"/>
        <v>0</v>
      </c>
      <c r="W352" s="4">
        <f t="shared" si="62"/>
        <v>0</v>
      </c>
    </row>
    <row r="353" spans="1:24" s="3" customFormat="1" ht="24.75" customHeight="1" x14ac:dyDescent="0.25">
      <c r="A353" s="54" t="s">
        <v>549</v>
      </c>
      <c r="B353" s="55"/>
      <c r="C353" s="49" t="s">
        <v>553</v>
      </c>
      <c r="D353" s="50"/>
      <c r="E353" s="50"/>
      <c r="F353" s="50"/>
      <c r="G353" s="51"/>
      <c r="H353" s="1" t="s">
        <v>477</v>
      </c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>
        <f t="shared" si="61"/>
        <v>0</v>
      </c>
      <c r="W353" s="4">
        <f t="shared" si="62"/>
        <v>0</v>
      </c>
    </row>
    <row r="354" spans="1:24" s="3" customFormat="1" ht="24.75" customHeight="1" x14ac:dyDescent="0.25">
      <c r="A354" s="54" t="s">
        <v>550</v>
      </c>
      <c r="B354" s="55"/>
      <c r="C354" s="49" t="s">
        <v>554</v>
      </c>
      <c r="D354" s="50"/>
      <c r="E354" s="50"/>
      <c r="F354" s="50"/>
      <c r="G354" s="51"/>
      <c r="H354" s="1" t="s">
        <v>477</v>
      </c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>
        <f t="shared" si="61"/>
        <v>0</v>
      </c>
      <c r="W354" s="4">
        <f t="shared" si="62"/>
        <v>0</v>
      </c>
    </row>
    <row r="355" spans="1:24" s="3" customFormat="1" ht="16.5" customHeight="1" x14ac:dyDescent="0.25">
      <c r="A355" s="54" t="s">
        <v>551</v>
      </c>
      <c r="B355" s="55"/>
      <c r="C355" s="49" t="s">
        <v>555</v>
      </c>
      <c r="D355" s="50"/>
      <c r="E355" s="50"/>
      <c r="F355" s="50"/>
      <c r="G355" s="51"/>
      <c r="H355" s="1" t="s">
        <v>477</v>
      </c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>
        <f t="shared" si="61"/>
        <v>0</v>
      </c>
      <c r="W355" s="4">
        <f t="shared" si="62"/>
        <v>0</v>
      </c>
    </row>
    <row r="356" spans="1:24" s="3" customFormat="1" ht="8.25" customHeight="1" x14ac:dyDescent="0.25">
      <c r="A356" s="54" t="s">
        <v>556</v>
      </c>
      <c r="B356" s="55"/>
      <c r="C356" s="62" t="s">
        <v>564</v>
      </c>
      <c r="D356" s="63"/>
      <c r="E356" s="63"/>
      <c r="F356" s="63"/>
      <c r="G356" s="64"/>
      <c r="H356" s="1" t="s">
        <v>499</v>
      </c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>
        <f t="shared" si="61"/>
        <v>0</v>
      </c>
      <c r="W356" s="4">
        <f t="shared" si="62"/>
        <v>0</v>
      </c>
    </row>
    <row r="357" spans="1:24" s="3" customFormat="1" ht="16.5" customHeight="1" x14ac:dyDescent="0.25">
      <c r="A357" s="54" t="s">
        <v>557</v>
      </c>
      <c r="B357" s="55"/>
      <c r="C357" s="49" t="s">
        <v>674</v>
      </c>
      <c r="D357" s="50"/>
      <c r="E357" s="50"/>
      <c r="F357" s="50"/>
      <c r="G357" s="51"/>
      <c r="H357" s="1" t="s">
        <v>499</v>
      </c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4">
        <f t="shared" si="62"/>
        <v>0</v>
      </c>
    </row>
    <row r="358" spans="1:24" s="3" customFormat="1" ht="8.1" customHeight="1" x14ac:dyDescent="0.25">
      <c r="A358" s="54" t="s">
        <v>558</v>
      </c>
      <c r="B358" s="55"/>
      <c r="C358" s="49" t="s">
        <v>565</v>
      </c>
      <c r="D358" s="50"/>
      <c r="E358" s="50"/>
      <c r="F358" s="50"/>
      <c r="G358" s="51"/>
      <c r="H358" s="1" t="s">
        <v>499</v>
      </c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4">
        <f t="shared" si="62"/>
        <v>0</v>
      </c>
    </row>
    <row r="359" spans="1:24" s="3" customFormat="1" ht="16.5" customHeight="1" x14ac:dyDescent="0.25">
      <c r="A359" s="54" t="s">
        <v>559</v>
      </c>
      <c r="B359" s="55"/>
      <c r="C359" s="62" t="s">
        <v>678</v>
      </c>
      <c r="D359" s="63"/>
      <c r="E359" s="63"/>
      <c r="F359" s="63"/>
      <c r="G359" s="64"/>
      <c r="H359" s="1" t="s">
        <v>5</v>
      </c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4">
        <f t="shared" si="62"/>
        <v>0</v>
      </c>
    </row>
    <row r="360" spans="1:24" s="3" customFormat="1" ht="8.1" customHeight="1" x14ac:dyDescent="0.25">
      <c r="A360" s="54" t="s">
        <v>560</v>
      </c>
      <c r="B360" s="55"/>
      <c r="C360" s="49" t="s">
        <v>82</v>
      </c>
      <c r="D360" s="50"/>
      <c r="E360" s="50"/>
      <c r="F360" s="50"/>
      <c r="G360" s="51"/>
      <c r="H360" s="1" t="s">
        <v>5</v>
      </c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4">
        <f t="shared" si="62"/>
        <v>0</v>
      </c>
    </row>
    <row r="361" spans="1:24" s="3" customFormat="1" ht="8.1" customHeight="1" x14ac:dyDescent="0.25">
      <c r="A361" s="54" t="s">
        <v>561</v>
      </c>
      <c r="B361" s="55"/>
      <c r="C361" s="49" t="s">
        <v>83</v>
      </c>
      <c r="D361" s="50"/>
      <c r="E361" s="50"/>
      <c r="F361" s="50"/>
      <c r="G361" s="51"/>
      <c r="H361" s="1" t="s">
        <v>5</v>
      </c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4">
        <f t="shared" si="62"/>
        <v>0</v>
      </c>
    </row>
    <row r="362" spans="1:24" s="3" customFormat="1" ht="9" customHeight="1" thickBot="1" x14ac:dyDescent="0.3">
      <c r="A362" s="130" t="s">
        <v>562</v>
      </c>
      <c r="B362" s="131"/>
      <c r="C362" s="105" t="s">
        <v>566</v>
      </c>
      <c r="D362" s="106"/>
      <c r="E362" s="106"/>
      <c r="F362" s="106"/>
      <c r="G362" s="107"/>
      <c r="H362" s="23" t="s">
        <v>563</v>
      </c>
      <c r="I362" s="24"/>
      <c r="J362" s="24">
        <v>53.5</v>
      </c>
      <c r="K362" s="24"/>
      <c r="L362" s="24">
        <v>64</v>
      </c>
      <c r="M362" s="24"/>
      <c r="N362" s="24">
        <v>67</v>
      </c>
      <c r="O362" s="24"/>
      <c r="P362" s="24">
        <v>69</v>
      </c>
      <c r="Q362" s="24"/>
      <c r="R362" s="24">
        <v>71</v>
      </c>
      <c r="S362" s="24"/>
      <c r="T362" s="24">
        <v>72</v>
      </c>
      <c r="U362" s="24"/>
      <c r="V362" s="24"/>
      <c r="W362" s="4">
        <f t="shared" si="62"/>
        <v>0</v>
      </c>
    </row>
    <row r="363" spans="1:24" s="3" customFormat="1" ht="13.5" customHeight="1" thickBot="1" x14ac:dyDescent="0.3">
      <c r="A363" s="117" t="s">
        <v>567</v>
      </c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9"/>
    </row>
    <row r="364" spans="1:24" s="32" customFormat="1" ht="18" customHeight="1" x14ac:dyDescent="0.15">
      <c r="A364" s="120" t="s">
        <v>7</v>
      </c>
      <c r="B364" s="121"/>
      <c r="C364" s="124" t="s">
        <v>8</v>
      </c>
      <c r="D364" s="125"/>
      <c r="E364" s="125"/>
      <c r="F364" s="125"/>
      <c r="G364" s="121"/>
      <c r="H364" s="128" t="s">
        <v>1</v>
      </c>
      <c r="I364" s="31">
        <v>2018</v>
      </c>
      <c r="J364" s="114">
        <v>2019</v>
      </c>
      <c r="K364" s="115"/>
      <c r="L364" s="114">
        <v>2020</v>
      </c>
      <c r="M364" s="115"/>
      <c r="N364" s="114">
        <v>2021</v>
      </c>
      <c r="O364" s="133"/>
      <c r="P364" s="133">
        <v>2022</v>
      </c>
      <c r="Q364" s="115"/>
      <c r="R364" s="114">
        <v>2023</v>
      </c>
      <c r="S364" s="115"/>
      <c r="T364" s="114">
        <v>2024</v>
      </c>
      <c r="U364" s="115"/>
      <c r="V364" s="114" t="s">
        <v>9</v>
      </c>
      <c r="W364" s="132"/>
    </row>
    <row r="365" spans="1:24" s="32" customFormat="1" ht="48.75" customHeight="1" x14ac:dyDescent="0.15">
      <c r="A365" s="122"/>
      <c r="B365" s="123"/>
      <c r="C365" s="126"/>
      <c r="D365" s="127"/>
      <c r="E365" s="127"/>
      <c r="F365" s="127"/>
      <c r="G365" s="123"/>
      <c r="H365" s="129"/>
      <c r="I365" s="33" t="s">
        <v>2</v>
      </c>
      <c r="J365" s="33" t="s">
        <v>3</v>
      </c>
      <c r="K365" s="33" t="s">
        <v>6</v>
      </c>
      <c r="L365" s="33" t="s">
        <v>4</v>
      </c>
      <c r="M365" s="33" t="s">
        <v>10</v>
      </c>
      <c r="N365" s="33" t="s">
        <v>4</v>
      </c>
      <c r="O365" s="33" t="s">
        <v>10</v>
      </c>
      <c r="P365" s="33" t="s">
        <v>4</v>
      </c>
      <c r="Q365" s="33" t="s">
        <v>10</v>
      </c>
      <c r="R365" s="33" t="s">
        <v>4</v>
      </c>
      <c r="S365" s="33" t="s">
        <v>10</v>
      </c>
      <c r="T365" s="33" t="s">
        <v>4</v>
      </c>
      <c r="U365" s="33" t="s">
        <v>10</v>
      </c>
      <c r="V365" s="33" t="s">
        <v>4</v>
      </c>
      <c r="W365" s="33" t="s">
        <v>10</v>
      </c>
      <c r="X365" s="3"/>
    </row>
    <row r="366" spans="1:24" s="36" customFormat="1" ht="8.4" thickBot="1" x14ac:dyDescent="0.3">
      <c r="A366" s="116">
        <v>1</v>
      </c>
      <c r="B366" s="104"/>
      <c r="C366" s="102">
        <v>2</v>
      </c>
      <c r="D366" s="103"/>
      <c r="E366" s="103"/>
      <c r="F366" s="103"/>
      <c r="G366" s="104"/>
      <c r="H366" s="34">
        <v>3</v>
      </c>
      <c r="I366" s="35">
        <v>5</v>
      </c>
      <c r="J366" s="35">
        <v>6</v>
      </c>
      <c r="K366" s="35"/>
      <c r="L366" s="35">
        <v>7</v>
      </c>
      <c r="M366" s="35">
        <v>8</v>
      </c>
      <c r="N366" s="35"/>
      <c r="O366" s="35"/>
      <c r="P366" s="35"/>
      <c r="Q366" s="35"/>
      <c r="R366" s="35">
        <v>9</v>
      </c>
      <c r="S366" s="35">
        <v>10</v>
      </c>
      <c r="T366" s="35">
        <v>11</v>
      </c>
      <c r="U366" s="35">
        <v>12</v>
      </c>
      <c r="V366" s="35">
        <v>13</v>
      </c>
      <c r="W366" s="34">
        <v>14</v>
      </c>
      <c r="X366" s="3"/>
    </row>
    <row r="367" spans="1:24" s="3" customFormat="1" ht="21" customHeight="1" x14ac:dyDescent="0.25">
      <c r="A367" s="99" t="s">
        <v>568</v>
      </c>
      <c r="B367" s="100"/>
      <c r="C367" s="100"/>
      <c r="D367" s="100"/>
      <c r="E367" s="100"/>
      <c r="F367" s="100"/>
      <c r="G367" s="101"/>
      <c r="H367" s="1" t="s">
        <v>5</v>
      </c>
      <c r="I367" s="2">
        <v>145.75</v>
      </c>
      <c r="J367" s="2">
        <v>305.22000000000003</v>
      </c>
      <c r="K367" s="2">
        <v>335.86</v>
      </c>
      <c r="L367" s="4">
        <f>L369+L393</f>
        <v>283.02175025974873</v>
      </c>
      <c r="M367" s="4">
        <f>SUM(M368,M425)</f>
        <v>465.86242828931415</v>
      </c>
      <c r="N367" s="4">
        <f t="shared" ref="N367:T367" si="64">N369+N393</f>
        <v>329.22073921894548</v>
      </c>
      <c r="O367" s="4">
        <f>SUM(O368,O425)</f>
        <v>350.62800200750655</v>
      </c>
      <c r="P367" s="4">
        <f t="shared" si="64"/>
        <v>153.35678088921134</v>
      </c>
      <c r="Q367" s="4">
        <f t="shared" ref="Q367" si="65">Q369+Q393</f>
        <v>153.35678088921134</v>
      </c>
      <c r="R367" s="4">
        <f t="shared" si="64"/>
        <v>153.93527911808957</v>
      </c>
      <c r="S367" s="4">
        <f t="shared" si="64"/>
        <v>153.93527911808957</v>
      </c>
      <c r="T367" s="4">
        <f t="shared" si="64"/>
        <v>80.781470033913408</v>
      </c>
      <c r="U367" s="4">
        <f t="shared" ref="U367" si="66">U369+U393</f>
        <v>80.781470033913408</v>
      </c>
      <c r="V367" s="4">
        <f>L367+N367+P367+R367+T367</f>
        <v>1000.3160195199084</v>
      </c>
      <c r="W367" s="4">
        <f>M367+O367+Q367+S367+U367</f>
        <v>1204.563960338035</v>
      </c>
    </row>
    <row r="368" spans="1:24" s="3" customFormat="1" ht="9" customHeight="1" x14ac:dyDescent="0.25">
      <c r="A368" s="54" t="s">
        <v>25</v>
      </c>
      <c r="B368" s="55"/>
      <c r="C368" s="75" t="s">
        <v>581</v>
      </c>
      <c r="D368" s="76"/>
      <c r="E368" s="76"/>
      <c r="F368" s="76"/>
      <c r="G368" s="77"/>
      <c r="H368" s="1" t="s">
        <v>5</v>
      </c>
      <c r="I368" s="2">
        <v>145.75</v>
      </c>
      <c r="J368" s="2">
        <v>305.22000000000003</v>
      </c>
      <c r="K368" s="2">
        <v>335.86</v>
      </c>
      <c r="L368" s="4">
        <v>283.02175025974873</v>
      </c>
      <c r="M368" s="4">
        <f>M369+M393+M421+M422</f>
        <v>266.38242828931419</v>
      </c>
      <c r="N368" s="4">
        <f>N369+N393+N421+N422</f>
        <v>329.22073921894548</v>
      </c>
      <c r="O368" s="4">
        <f>O369+O393+O421+O422</f>
        <v>350.62800200750655</v>
      </c>
      <c r="P368" s="4">
        <v>153.35678088921134</v>
      </c>
      <c r="Q368" s="4">
        <v>153.35678088921134</v>
      </c>
      <c r="R368" s="4">
        <v>153.93527911808957</v>
      </c>
      <c r="S368" s="4">
        <v>153.93527911808957</v>
      </c>
      <c r="T368" s="4">
        <v>80.781470033913408</v>
      </c>
      <c r="U368" s="4">
        <v>80.781470033913408</v>
      </c>
      <c r="V368" s="4">
        <v>1000.3160195199084</v>
      </c>
      <c r="W368" s="4">
        <f t="shared" ref="W368:W431" si="67">M368+O368+Q368+S368+U368</f>
        <v>1005.083960338035</v>
      </c>
    </row>
    <row r="369" spans="1:23" s="3" customFormat="1" x14ac:dyDescent="0.25">
      <c r="A369" s="54" t="s">
        <v>11</v>
      </c>
      <c r="B369" s="55"/>
      <c r="C369" s="62" t="s">
        <v>614</v>
      </c>
      <c r="D369" s="63"/>
      <c r="E369" s="63"/>
      <c r="F369" s="63"/>
      <c r="G369" s="64"/>
      <c r="H369" s="1" t="s">
        <v>5</v>
      </c>
      <c r="I369" s="2">
        <v>5</v>
      </c>
      <c r="J369" s="2">
        <v>71.53</v>
      </c>
      <c r="K369" s="2">
        <v>102.17</v>
      </c>
      <c r="L369" s="4">
        <f>L378</f>
        <v>236.81495911839318</v>
      </c>
      <c r="M369" s="4">
        <f t="shared" ref="M369:T369" si="68">M378</f>
        <v>236.81495911839318</v>
      </c>
      <c r="N369" s="4">
        <f t="shared" si="68"/>
        <v>285.41517810359204</v>
      </c>
      <c r="O369" s="4">
        <v>285.41517810359204</v>
      </c>
      <c r="P369" s="4">
        <f t="shared" si="68"/>
        <v>108.97796</v>
      </c>
      <c r="Q369" s="4">
        <f t="shared" ref="Q369" si="69">Q378</f>
        <v>108.97796</v>
      </c>
      <c r="R369" s="4">
        <f t="shared" si="68"/>
        <v>96.805458884757812</v>
      </c>
      <c r="S369" s="4">
        <f t="shared" ref="S369" si="70">S378</f>
        <v>96.805458884757812</v>
      </c>
      <c r="T369" s="4">
        <f t="shared" si="68"/>
        <v>18.361875112856456</v>
      </c>
      <c r="U369" s="4">
        <f t="shared" ref="U369" si="71">U378</f>
        <v>18.361875112856456</v>
      </c>
      <c r="V369" s="4">
        <f>L369+N369+P369+R369+T369</f>
        <v>746.37543121959936</v>
      </c>
      <c r="W369" s="4">
        <f t="shared" si="67"/>
        <v>746.37543121959936</v>
      </c>
    </row>
    <row r="370" spans="1:23" s="3" customFormat="1" ht="16.5" customHeight="1" x14ac:dyDescent="0.25">
      <c r="A370" s="54" t="s">
        <v>12</v>
      </c>
      <c r="B370" s="55"/>
      <c r="C370" s="49" t="s">
        <v>615</v>
      </c>
      <c r="D370" s="50"/>
      <c r="E370" s="50"/>
      <c r="F370" s="50"/>
      <c r="G370" s="51"/>
      <c r="H370" s="1" t="s">
        <v>5</v>
      </c>
      <c r="I370" s="4">
        <v>0</v>
      </c>
      <c r="J370" s="4">
        <v>0</v>
      </c>
      <c r="K370" s="4">
        <v>0</v>
      </c>
      <c r="L370" s="4">
        <v>0</v>
      </c>
      <c r="M370" s="4">
        <v>0</v>
      </c>
      <c r="N370" s="4">
        <v>0</v>
      </c>
      <c r="O370" s="4">
        <v>0</v>
      </c>
      <c r="P370" s="4">
        <v>0</v>
      </c>
      <c r="Q370" s="4">
        <v>0</v>
      </c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>
        <f t="shared" si="67"/>
        <v>0</v>
      </c>
    </row>
    <row r="371" spans="1:23" s="3" customFormat="1" x14ac:dyDescent="0.25">
      <c r="A371" s="54" t="s">
        <v>569</v>
      </c>
      <c r="B371" s="55"/>
      <c r="C371" s="78" t="s">
        <v>616</v>
      </c>
      <c r="D371" s="79"/>
      <c r="E371" s="79"/>
      <c r="F371" s="79"/>
      <c r="G371" s="80"/>
      <c r="H371" s="1" t="s">
        <v>5</v>
      </c>
      <c r="I371" s="4">
        <v>0</v>
      </c>
      <c r="J371" s="4">
        <v>0</v>
      </c>
      <c r="K371" s="4">
        <v>0</v>
      </c>
      <c r="L371" s="4">
        <v>0</v>
      </c>
      <c r="M371" s="4">
        <v>0</v>
      </c>
      <c r="N371" s="4">
        <v>0</v>
      </c>
      <c r="O371" s="4">
        <v>0</v>
      </c>
      <c r="P371" s="4">
        <v>0</v>
      </c>
      <c r="Q371" s="4">
        <v>0</v>
      </c>
      <c r="R371" s="4">
        <v>0</v>
      </c>
      <c r="S371" s="4">
        <v>0</v>
      </c>
      <c r="T371" s="4">
        <v>0</v>
      </c>
      <c r="U371" s="4">
        <v>0</v>
      </c>
      <c r="V371" s="4">
        <v>0</v>
      </c>
      <c r="W371" s="4">
        <f t="shared" si="67"/>
        <v>0</v>
      </c>
    </row>
    <row r="372" spans="1:23" s="3" customFormat="1" ht="16.5" customHeight="1" x14ac:dyDescent="0.25">
      <c r="A372" s="54" t="s">
        <v>570</v>
      </c>
      <c r="B372" s="55"/>
      <c r="C372" s="81" t="s">
        <v>47</v>
      </c>
      <c r="D372" s="82"/>
      <c r="E372" s="82"/>
      <c r="F372" s="82"/>
      <c r="G372" s="83"/>
      <c r="H372" s="1" t="s">
        <v>5</v>
      </c>
      <c r="I372" s="4">
        <v>0</v>
      </c>
      <c r="J372" s="4">
        <v>0</v>
      </c>
      <c r="K372" s="4">
        <v>0</v>
      </c>
      <c r="L372" s="4">
        <v>0</v>
      </c>
      <c r="M372" s="4">
        <v>0</v>
      </c>
      <c r="N372" s="4">
        <v>0</v>
      </c>
      <c r="O372" s="4">
        <v>0</v>
      </c>
      <c r="P372" s="4">
        <v>0</v>
      </c>
      <c r="Q372" s="4">
        <v>0</v>
      </c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>
        <f t="shared" si="67"/>
        <v>0</v>
      </c>
    </row>
    <row r="373" spans="1:23" s="3" customFormat="1" ht="16.5" customHeight="1" x14ac:dyDescent="0.25">
      <c r="A373" s="54" t="s">
        <v>571</v>
      </c>
      <c r="B373" s="55"/>
      <c r="C373" s="81" t="s">
        <v>52</v>
      </c>
      <c r="D373" s="82"/>
      <c r="E373" s="82"/>
      <c r="F373" s="82"/>
      <c r="G373" s="83"/>
      <c r="H373" s="1" t="s">
        <v>5</v>
      </c>
      <c r="I373" s="4">
        <v>0</v>
      </c>
      <c r="J373" s="4">
        <v>0</v>
      </c>
      <c r="K373" s="4">
        <v>0</v>
      </c>
      <c r="L373" s="4">
        <v>0</v>
      </c>
      <c r="M373" s="4">
        <v>0</v>
      </c>
      <c r="N373" s="4">
        <v>0</v>
      </c>
      <c r="O373" s="4">
        <v>0</v>
      </c>
      <c r="P373" s="4">
        <v>0</v>
      </c>
      <c r="Q373" s="4">
        <v>0</v>
      </c>
      <c r="R373" s="4">
        <v>0</v>
      </c>
      <c r="S373" s="4">
        <v>0</v>
      </c>
      <c r="T373" s="4">
        <v>0</v>
      </c>
      <c r="U373" s="4">
        <v>0</v>
      </c>
      <c r="V373" s="4">
        <v>0</v>
      </c>
      <c r="W373" s="4">
        <f t="shared" si="67"/>
        <v>0</v>
      </c>
    </row>
    <row r="374" spans="1:23" s="3" customFormat="1" ht="16.5" customHeight="1" x14ac:dyDescent="0.25">
      <c r="A374" s="54" t="s">
        <v>572</v>
      </c>
      <c r="B374" s="55"/>
      <c r="C374" s="81" t="s">
        <v>53</v>
      </c>
      <c r="D374" s="82"/>
      <c r="E374" s="82"/>
      <c r="F374" s="82"/>
      <c r="G374" s="83"/>
      <c r="H374" s="1" t="s">
        <v>5</v>
      </c>
      <c r="I374" s="4">
        <v>0</v>
      </c>
      <c r="J374" s="4">
        <v>0</v>
      </c>
      <c r="K374" s="4">
        <v>0</v>
      </c>
      <c r="L374" s="4">
        <v>0</v>
      </c>
      <c r="M374" s="4">
        <v>0</v>
      </c>
      <c r="N374" s="4">
        <v>0</v>
      </c>
      <c r="O374" s="4">
        <v>0</v>
      </c>
      <c r="P374" s="4">
        <v>0</v>
      </c>
      <c r="Q374" s="4">
        <v>0</v>
      </c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>
        <f t="shared" si="67"/>
        <v>0</v>
      </c>
    </row>
    <row r="375" spans="1:23" s="3" customFormat="1" x14ac:dyDescent="0.25">
      <c r="A375" s="54" t="s">
        <v>573</v>
      </c>
      <c r="B375" s="55"/>
      <c r="C375" s="78" t="s">
        <v>617</v>
      </c>
      <c r="D375" s="79"/>
      <c r="E375" s="79"/>
      <c r="F375" s="79"/>
      <c r="G375" s="80"/>
      <c r="H375" s="1" t="s">
        <v>5</v>
      </c>
      <c r="I375" s="4">
        <v>0</v>
      </c>
      <c r="J375" s="4">
        <v>0</v>
      </c>
      <c r="K375" s="4">
        <v>0</v>
      </c>
      <c r="L375" s="4">
        <v>0</v>
      </c>
      <c r="M375" s="4">
        <v>0</v>
      </c>
      <c r="N375" s="4">
        <v>0</v>
      </c>
      <c r="O375" s="4">
        <v>0</v>
      </c>
      <c r="P375" s="4">
        <v>0</v>
      </c>
      <c r="Q375" s="4">
        <v>0</v>
      </c>
      <c r="R375" s="4">
        <v>0</v>
      </c>
      <c r="S375" s="4">
        <v>0</v>
      </c>
      <c r="T375" s="4">
        <v>0</v>
      </c>
      <c r="U375" s="4">
        <v>0</v>
      </c>
      <c r="V375" s="4">
        <v>0</v>
      </c>
      <c r="W375" s="4">
        <f t="shared" si="67"/>
        <v>0</v>
      </c>
    </row>
    <row r="376" spans="1:23" s="3" customFormat="1" x14ac:dyDescent="0.25">
      <c r="A376" s="54" t="s">
        <v>574</v>
      </c>
      <c r="B376" s="55"/>
      <c r="C376" s="78" t="s">
        <v>618</v>
      </c>
      <c r="D376" s="79"/>
      <c r="E376" s="79"/>
      <c r="F376" s="79"/>
      <c r="G376" s="80"/>
      <c r="H376" s="1" t="s">
        <v>5</v>
      </c>
      <c r="I376" s="4">
        <v>0</v>
      </c>
      <c r="J376" s="4">
        <v>0</v>
      </c>
      <c r="K376" s="4">
        <v>0</v>
      </c>
      <c r="L376" s="4">
        <v>0</v>
      </c>
      <c r="M376" s="4">
        <v>0</v>
      </c>
      <c r="N376" s="4">
        <v>0</v>
      </c>
      <c r="O376" s="4">
        <v>0</v>
      </c>
      <c r="P376" s="4">
        <v>0</v>
      </c>
      <c r="Q376" s="4">
        <v>0</v>
      </c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4">
        <f t="shared" si="67"/>
        <v>0</v>
      </c>
    </row>
    <row r="377" spans="1:23" s="3" customFormat="1" x14ac:dyDescent="0.25">
      <c r="A377" s="54" t="s">
        <v>575</v>
      </c>
      <c r="B377" s="55"/>
      <c r="C377" s="78" t="s">
        <v>619</v>
      </c>
      <c r="D377" s="79"/>
      <c r="E377" s="79"/>
      <c r="F377" s="79"/>
      <c r="G377" s="80"/>
      <c r="H377" s="1" t="s">
        <v>5</v>
      </c>
      <c r="I377" s="4">
        <v>0</v>
      </c>
      <c r="J377" s="4">
        <v>0</v>
      </c>
      <c r="K377" s="4">
        <v>0</v>
      </c>
      <c r="L377" s="4">
        <v>0</v>
      </c>
      <c r="M377" s="4">
        <v>0</v>
      </c>
      <c r="N377" s="4">
        <v>0</v>
      </c>
      <c r="O377" s="4">
        <v>0</v>
      </c>
      <c r="P377" s="4">
        <v>0</v>
      </c>
      <c r="Q377" s="4">
        <v>0</v>
      </c>
      <c r="R377" s="4">
        <v>0</v>
      </c>
      <c r="S377" s="4">
        <v>0</v>
      </c>
      <c r="T377" s="4">
        <v>0</v>
      </c>
      <c r="U377" s="4">
        <v>0</v>
      </c>
      <c r="V377" s="4">
        <v>0</v>
      </c>
      <c r="W377" s="4">
        <f t="shared" si="67"/>
        <v>0</v>
      </c>
    </row>
    <row r="378" spans="1:23" s="3" customFormat="1" x14ac:dyDescent="0.25">
      <c r="A378" s="54" t="s">
        <v>576</v>
      </c>
      <c r="B378" s="55"/>
      <c r="C378" s="78" t="s">
        <v>620</v>
      </c>
      <c r="D378" s="79"/>
      <c r="E378" s="79"/>
      <c r="F378" s="79"/>
      <c r="G378" s="80"/>
      <c r="H378" s="1" t="s">
        <v>5</v>
      </c>
      <c r="I378" s="2">
        <v>5</v>
      </c>
      <c r="J378" s="2">
        <v>71.53</v>
      </c>
      <c r="K378" s="2">
        <v>102.17</v>
      </c>
      <c r="L378" s="4">
        <f>L381</f>
        <v>236.81495911839318</v>
      </c>
      <c r="M378" s="4">
        <v>236.81495911839318</v>
      </c>
      <c r="N378" s="4">
        <f t="shared" ref="N378:V378" si="72">N381</f>
        <v>285.41517810359204</v>
      </c>
      <c r="O378" s="4">
        <v>285.41517810359204</v>
      </c>
      <c r="P378" s="4">
        <f t="shared" si="72"/>
        <v>108.97796</v>
      </c>
      <c r="Q378" s="4">
        <f t="shared" ref="Q378" si="73">Q381</f>
        <v>108.97796</v>
      </c>
      <c r="R378" s="4">
        <f t="shared" si="72"/>
        <v>96.805458884757812</v>
      </c>
      <c r="S378" s="4">
        <f t="shared" ref="S378" si="74">S381</f>
        <v>96.805458884757812</v>
      </c>
      <c r="T378" s="4">
        <f t="shared" si="72"/>
        <v>18.361875112856456</v>
      </c>
      <c r="U378" s="4">
        <f t="shared" ref="U378" si="75">U381</f>
        <v>18.361875112856456</v>
      </c>
      <c r="V378" s="4">
        <f t="shared" si="72"/>
        <v>746.37543121959936</v>
      </c>
      <c r="W378" s="4">
        <f t="shared" si="67"/>
        <v>746.37543121959936</v>
      </c>
    </row>
    <row r="379" spans="1:23" s="3" customFormat="1" ht="16.5" customHeight="1" x14ac:dyDescent="0.25">
      <c r="A379" s="54" t="s">
        <v>577</v>
      </c>
      <c r="B379" s="55"/>
      <c r="C379" s="81" t="s">
        <v>621</v>
      </c>
      <c r="D379" s="82"/>
      <c r="E379" s="82"/>
      <c r="F379" s="82"/>
      <c r="G379" s="83"/>
      <c r="H379" s="1" t="s">
        <v>5</v>
      </c>
      <c r="I379" s="4">
        <v>0</v>
      </c>
      <c r="J379" s="4">
        <v>0</v>
      </c>
      <c r="K379" s="4">
        <v>0</v>
      </c>
      <c r="L379" s="4">
        <v>0</v>
      </c>
      <c r="M379" s="4">
        <v>0</v>
      </c>
      <c r="N379" s="4">
        <v>0</v>
      </c>
      <c r="O379" s="4">
        <v>0</v>
      </c>
      <c r="P379" s="4">
        <v>0</v>
      </c>
      <c r="Q379" s="4">
        <v>0</v>
      </c>
      <c r="R379" s="4">
        <v>0</v>
      </c>
      <c r="S379" s="4">
        <v>0</v>
      </c>
      <c r="T379" s="4">
        <v>0</v>
      </c>
      <c r="U379" s="4">
        <v>0</v>
      </c>
      <c r="V379" s="4">
        <v>0</v>
      </c>
      <c r="W379" s="4">
        <f t="shared" si="67"/>
        <v>0</v>
      </c>
    </row>
    <row r="380" spans="1:23" s="3" customFormat="1" x14ac:dyDescent="0.25">
      <c r="A380" s="54" t="s">
        <v>578</v>
      </c>
      <c r="B380" s="55"/>
      <c r="C380" s="70" t="s">
        <v>622</v>
      </c>
      <c r="D380" s="71"/>
      <c r="E380" s="71"/>
      <c r="F380" s="71"/>
      <c r="G380" s="72"/>
      <c r="H380" s="1" t="s">
        <v>5</v>
      </c>
      <c r="I380" s="4">
        <v>0</v>
      </c>
      <c r="J380" s="4">
        <v>0</v>
      </c>
      <c r="K380" s="4">
        <v>0</v>
      </c>
      <c r="L380" s="4">
        <v>0</v>
      </c>
      <c r="M380" s="4">
        <v>0</v>
      </c>
      <c r="N380" s="4">
        <v>0</v>
      </c>
      <c r="O380" s="4">
        <v>0</v>
      </c>
      <c r="P380" s="4">
        <v>0</v>
      </c>
      <c r="Q380" s="4">
        <v>0</v>
      </c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>
        <f t="shared" si="67"/>
        <v>0</v>
      </c>
    </row>
    <row r="381" spans="1:23" s="3" customFormat="1" x14ac:dyDescent="0.25">
      <c r="A381" s="54" t="s">
        <v>579</v>
      </c>
      <c r="B381" s="55"/>
      <c r="C381" s="81" t="s">
        <v>623</v>
      </c>
      <c r="D381" s="82"/>
      <c r="E381" s="82"/>
      <c r="F381" s="82"/>
      <c r="G381" s="83"/>
      <c r="H381" s="1" t="s">
        <v>5</v>
      </c>
      <c r="I381" s="2">
        <v>5</v>
      </c>
      <c r="J381" s="2">
        <v>71.53</v>
      </c>
      <c r="K381" s="2">
        <v>102.17</v>
      </c>
      <c r="L381" s="4">
        <v>236.81495911839318</v>
      </c>
      <c r="M381" s="4">
        <v>236.81495911839318</v>
      </c>
      <c r="N381" s="4">
        <v>285.41517810359204</v>
      </c>
      <c r="O381" s="4">
        <v>285.41517810359204</v>
      </c>
      <c r="P381" s="4">
        <v>108.97796</v>
      </c>
      <c r="Q381" s="4">
        <v>108.97796</v>
      </c>
      <c r="R381" s="4">
        <v>96.805458884757812</v>
      </c>
      <c r="S381" s="4">
        <v>96.805458884757812</v>
      </c>
      <c r="T381" s="4">
        <v>18.361875112856456</v>
      </c>
      <c r="U381" s="4">
        <v>18.361875112856456</v>
      </c>
      <c r="V381" s="4">
        <f>L381+N381+P381+R381+T381</f>
        <v>746.37543121959936</v>
      </c>
      <c r="W381" s="4">
        <f t="shared" si="67"/>
        <v>746.37543121959936</v>
      </c>
    </row>
    <row r="382" spans="1:23" s="3" customFormat="1" x14ac:dyDescent="0.25">
      <c r="A382" s="54" t="s">
        <v>580</v>
      </c>
      <c r="B382" s="55"/>
      <c r="C382" s="70" t="s">
        <v>622</v>
      </c>
      <c r="D382" s="71"/>
      <c r="E382" s="71"/>
      <c r="F382" s="71"/>
      <c r="G382" s="72"/>
      <c r="H382" s="1" t="s">
        <v>5</v>
      </c>
      <c r="I382" s="4">
        <v>0</v>
      </c>
      <c r="J382" s="4">
        <v>0</v>
      </c>
      <c r="K382" s="4">
        <v>0</v>
      </c>
      <c r="L382" s="4">
        <v>0</v>
      </c>
      <c r="M382" s="4">
        <v>0</v>
      </c>
      <c r="N382" s="4">
        <v>0</v>
      </c>
      <c r="O382" s="4">
        <v>0</v>
      </c>
      <c r="P382" s="4">
        <v>0</v>
      </c>
      <c r="Q382" s="4">
        <v>0</v>
      </c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>
        <f t="shared" si="67"/>
        <v>0</v>
      </c>
    </row>
    <row r="383" spans="1:23" s="3" customFormat="1" x14ac:dyDescent="0.25">
      <c r="A383" s="54" t="s">
        <v>582</v>
      </c>
      <c r="B383" s="55"/>
      <c r="C383" s="78" t="s">
        <v>624</v>
      </c>
      <c r="D383" s="79"/>
      <c r="E383" s="79"/>
      <c r="F383" s="79"/>
      <c r="G383" s="80"/>
      <c r="H383" s="1" t="s">
        <v>5</v>
      </c>
      <c r="I383" s="4">
        <v>0</v>
      </c>
      <c r="J383" s="4">
        <v>0</v>
      </c>
      <c r="K383" s="4">
        <v>0</v>
      </c>
      <c r="L383" s="4">
        <v>0</v>
      </c>
      <c r="M383" s="4">
        <v>0</v>
      </c>
      <c r="N383" s="4">
        <v>0</v>
      </c>
      <c r="O383" s="4">
        <v>0</v>
      </c>
      <c r="P383" s="4">
        <v>0</v>
      </c>
      <c r="Q383" s="4">
        <v>0</v>
      </c>
      <c r="R383" s="4">
        <v>0</v>
      </c>
      <c r="S383" s="4">
        <v>0</v>
      </c>
      <c r="T383" s="4">
        <v>0</v>
      </c>
      <c r="U383" s="4">
        <v>0</v>
      </c>
      <c r="V383" s="4">
        <v>0</v>
      </c>
      <c r="W383" s="4">
        <f t="shared" si="67"/>
        <v>0</v>
      </c>
    </row>
    <row r="384" spans="1:23" s="3" customFormat="1" x14ac:dyDescent="0.25">
      <c r="A384" s="54" t="s">
        <v>583</v>
      </c>
      <c r="B384" s="55"/>
      <c r="C384" s="78" t="s">
        <v>424</v>
      </c>
      <c r="D384" s="79"/>
      <c r="E384" s="79"/>
      <c r="F384" s="79"/>
      <c r="G384" s="80"/>
      <c r="H384" s="1" t="s">
        <v>5</v>
      </c>
      <c r="I384" s="4">
        <v>0</v>
      </c>
      <c r="J384" s="4">
        <v>0</v>
      </c>
      <c r="K384" s="4">
        <v>0</v>
      </c>
      <c r="L384" s="4">
        <v>0</v>
      </c>
      <c r="M384" s="4">
        <v>0</v>
      </c>
      <c r="N384" s="4">
        <v>0</v>
      </c>
      <c r="O384" s="4">
        <v>0</v>
      </c>
      <c r="P384" s="4">
        <v>0</v>
      </c>
      <c r="Q384" s="4">
        <v>0</v>
      </c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>
        <f t="shared" si="67"/>
        <v>0</v>
      </c>
    </row>
    <row r="385" spans="1:23" s="3" customFormat="1" ht="16.5" customHeight="1" x14ac:dyDescent="0.25">
      <c r="A385" s="54" t="s">
        <v>584</v>
      </c>
      <c r="B385" s="55"/>
      <c r="C385" s="78" t="s">
        <v>625</v>
      </c>
      <c r="D385" s="79"/>
      <c r="E385" s="79"/>
      <c r="F385" s="79"/>
      <c r="G385" s="80"/>
      <c r="H385" s="1" t="s">
        <v>5</v>
      </c>
      <c r="I385" s="4">
        <v>0</v>
      </c>
      <c r="J385" s="4">
        <v>0</v>
      </c>
      <c r="K385" s="4">
        <v>0</v>
      </c>
      <c r="L385" s="4">
        <v>0</v>
      </c>
      <c r="M385" s="4">
        <v>0</v>
      </c>
      <c r="N385" s="4">
        <v>0</v>
      </c>
      <c r="O385" s="4">
        <v>0</v>
      </c>
      <c r="P385" s="4">
        <v>0</v>
      </c>
      <c r="Q385" s="4">
        <v>0</v>
      </c>
      <c r="R385" s="4">
        <v>0</v>
      </c>
      <c r="S385" s="4">
        <v>0</v>
      </c>
      <c r="T385" s="4">
        <v>0</v>
      </c>
      <c r="U385" s="4">
        <v>0</v>
      </c>
      <c r="V385" s="4">
        <v>0</v>
      </c>
      <c r="W385" s="4">
        <f t="shared" si="67"/>
        <v>0</v>
      </c>
    </row>
    <row r="386" spans="1:23" s="3" customFormat="1" x14ac:dyDescent="0.25">
      <c r="A386" s="54" t="s">
        <v>585</v>
      </c>
      <c r="B386" s="55"/>
      <c r="C386" s="81" t="s">
        <v>82</v>
      </c>
      <c r="D386" s="82"/>
      <c r="E386" s="82"/>
      <c r="F386" s="82"/>
      <c r="G386" s="83"/>
      <c r="H386" s="1" t="s">
        <v>5</v>
      </c>
      <c r="I386" s="4">
        <v>0</v>
      </c>
      <c r="J386" s="4">
        <v>0</v>
      </c>
      <c r="K386" s="4">
        <v>0</v>
      </c>
      <c r="L386" s="4">
        <v>0</v>
      </c>
      <c r="M386" s="4">
        <v>0</v>
      </c>
      <c r="N386" s="4">
        <v>0</v>
      </c>
      <c r="O386" s="4">
        <v>0</v>
      </c>
      <c r="P386" s="4">
        <v>0</v>
      </c>
      <c r="Q386" s="4">
        <v>0</v>
      </c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>
        <f t="shared" si="67"/>
        <v>0</v>
      </c>
    </row>
    <row r="387" spans="1:23" s="3" customFormat="1" x14ac:dyDescent="0.25">
      <c r="A387" s="54" t="s">
        <v>586</v>
      </c>
      <c r="B387" s="55"/>
      <c r="C387" s="81" t="s">
        <v>83</v>
      </c>
      <c r="D387" s="82"/>
      <c r="E387" s="82"/>
      <c r="F387" s="82"/>
      <c r="G387" s="83"/>
      <c r="H387" s="1" t="s">
        <v>5</v>
      </c>
      <c r="I387" s="4">
        <v>0</v>
      </c>
      <c r="J387" s="4">
        <v>0</v>
      </c>
      <c r="K387" s="4">
        <v>0</v>
      </c>
      <c r="L387" s="4">
        <v>0</v>
      </c>
      <c r="M387" s="4">
        <v>0</v>
      </c>
      <c r="N387" s="4">
        <v>0</v>
      </c>
      <c r="O387" s="4">
        <v>0</v>
      </c>
      <c r="P387" s="4">
        <v>0</v>
      </c>
      <c r="Q387" s="4">
        <v>0</v>
      </c>
      <c r="R387" s="4">
        <v>0</v>
      </c>
      <c r="S387" s="4">
        <v>0</v>
      </c>
      <c r="T387" s="4">
        <v>0</v>
      </c>
      <c r="U387" s="4">
        <v>0</v>
      </c>
      <c r="V387" s="4">
        <v>0</v>
      </c>
      <c r="W387" s="4">
        <f t="shared" si="67"/>
        <v>0</v>
      </c>
    </row>
    <row r="388" spans="1:23" s="3" customFormat="1" ht="16.5" customHeight="1" x14ac:dyDescent="0.25">
      <c r="A388" s="54" t="s">
        <v>13</v>
      </c>
      <c r="B388" s="55"/>
      <c r="C388" s="49" t="s">
        <v>679</v>
      </c>
      <c r="D388" s="50"/>
      <c r="E388" s="50"/>
      <c r="F388" s="50"/>
      <c r="G388" s="51"/>
      <c r="H388" s="1" t="s">
        <v>5</v>
      </c>
      <c r="I388" s="4">
        <v>0</v>
      </c>
      <c r="J388" s="4">
        <v>0</v>
      </c>
      <c r="K388" s="4">
        <v>0</v>
      </c>
      <c r="L388" s="4">
        <v>0</v>
      </c>
      <c r="M388" s="4">
        <v>0</v>
      </c>
      <c r="N388" s="4">
        <v>0</v>
      </c>
      <c r="O388" s="4">
        <v>0</v>
      </c>
      <c r="P388" s="4">
        <v>0</v>
      </c>
      <c r="Q388" s="4">
        <v>0</v>
      </c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>
        <f t="shared" si="67"/>
        <v>0</v>
      </c>
    </row>
    <row r="389" spans="1:23" s="3" customFormat="1" ht="16.5" customHeight="1" x14ac:dyDescent="0.25">
      <c r="A389" s="54" t="s">
        <v>587</v>
      </c>
      <c r="B389" s="55"/>
      <c r="C389" s="78" t="s">
        <v>47</v>
      </c>
      <c r="D389" s="79"/>
      <c r="E389" s="79"/>
      <c r="F389" s="79"/>
      <c r="G389" s="80"/>
      <c r="H389" s="1" t="s">
        <v>5</v>
      </c>
      <c r="I389" s="4">
        <v>0</v>
      </c>
      <c r="J389" s="4">
        <v>0</v>
      </c>
      <c r="K389" s="4">
        <v>0</v>
      </c>
      <c r="L389" s="4">
        <v>0</v>
      </c>
      <c r="M389" s="4">
        <v>0</v>
      </c>
      <c r="N389" s="4">
        <v>0</v>
      </c>
      <c r="O389" s="4">
        <v>0</v>
      </c>
      <c r="P389" s="4">
        <v>0</v>
      </c>
      <c r="Q389" s="4">
        <v>0</v>
      </c>
      <c r="R389" s="4">
        <v>0</v>
      </c>
      <c r="S389" s="4">
        <v>0</v>
      </c>
      <c r="T389" s="4">
        <v>0</v>
      </c>
      <c r="U389" s="4">
        <v>0</v>
      </c>
      <c r="V389" s="4">
        <v>0</v>
      </c>
      <c r="W389" s="4">
        <f t="shared" si="67"/>
        <v>0</v>
      </c>
    </row>
    <row r="390" spans="1:23" s="3" customFormat="1" ht="16.5" customHeight="1" x14ac:dyDescent="0.25">
      <c r="A390" s="54" t="s">
        <v>588</v>
      </c>
      <c r="B390" s="55"/>
      <c r="C390" s="78" t="s">
        <v>52</v>
      </c>
      <c r="D390" s="79"/>
      <c r="E390" s="79"/>
      <c r="F390" s="79"/>
      <c r="G390" s="80"/>
      <c r="H390" s="1" t="s">
        <v>5</v>
      </c>
      <c r="I390" s="4">
        <v>0</v>
      </c>
      <c r="J390" s="4">
        <v>0</v>
      </c>
      <c r="K390" s="4">
        <v>0</v>
      </c>
      <c r="L390" s="4">
        <v>0</v>
      </c>
      <c r="M390" s="4">
        <v>0</v>
      </c>
      <c r="N390" s="4">
        <v>0</v>
      </c>
      <c r="O390" s="4">
        <v>0</v>
      </c>
      <c r="P390" s="4">
        <v>0</v>
      </c>
      <c r="Q390" s="4">
        <v>0</v>
      </c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>
        <f t="shared" si="67"/>
        <v>0</v>
      </c>
    </row>
    <row r="391" spans="1:23" s="3" customFormat="1" ht="16.5" customHeight="1" x14ac:dyDescent="0.25">
      <c r="A391" s="54" t="s">
        <v>589</v>
      </c>
      <c r="B391" s="55"/>
      <c r="C391" s="78" t="s">
        <v>53</v>
      </c>
      <c r="D391" s="79"/>
      <c r="E391" s="79"/>
      <c r="F391" s="79"/>
      <c r="G391" s="80"/>
      <c r="H391" s="1" t="s">
        <v>5</v>
      </c>
      <c r="I391" s="4">
        <v>0</v>
      </c>
      <c r="J391" s="4">
        <v>0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0</v>
      </c>
      <c r="Q391" s="4">
        <v>0</v>
      </c>
      <c r="R391" s="4">
        <v>0</v>
      </c>
      <c r="S391" s="4">
        <v>0</v>
      </c>
      <c r="T391" s="4">
        <v>0</v>
      </c>
      <c r="U391" s="4">
        <v>0</v>
      </c>
      <c r="V391" s="4">
        <v>0</v>
      </c>
      <c r="W391" s="4">
        <f t="shared" si="67"/>
        <v>0</v>
      </c>
    </row>
    <row r="392" spans="1:23" s="3" customFormat="1" x14ac:dyDescent="0.25">
      <c r="A392" s="54" t="s">
        <v>14</v>
      </c>
      <c r="B392" s="55"/>
      <c r="C392" s="49" t="s">
        <v>626</v>
      </c>
      <c r="D392" s="50"/>
      <c r="E392" s="50"/>
      <c r="F392" s="50"/>
      <c r="G392" s="51"/>
      <c r="H392" s="1" t="s">
        <v>5</v>
      </c>
      <c r="I392" s="4">
        <v>0</v>
      </c>
      <c r="J392" s="4">
        <v>0</v>
      </c>
      <c r="K392" s="4">
        <v>0</v>
      </c>
      <c r="L392" s="4">
        <v>0</v>
      </c>
      <c r="M392" s="4">
        <v>0</v>
      </c>
      <c r="N392" s="4">
        <v>0</v>
      </c>
      <c r="O392" s="4">
        <v>0</v>
      </c>
      <c r="P392" s="4">
        <v>0</v>
      </c>
      <c r="Q392" s="4">
        <v>0</v>
      </c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>
        <f t="shared" si="67"/>
        <v>0</v>
      </c>
    </row>
    <row r="393" spans="1:23" s="3" customFormat="1" x14ac:dyDescent="0.25">
      <c r="A393" s="54" t="s">
        <v>15</v>
      </c>
      <c r="B393" s="55"/>
      <c r="C393" s="62" t="s">
        <v>627</v>
      </c>
      <c r="D393" s="63"/>
      <c r="E393" s="63"/>
      <c r="F393" s="63"/>
      <c r="G393" s="64"/>
      <c r="H393" s="1" t="s">
        <v>5</v>
      </c>
      <c r="I393" s="2">
        <v>94.27</v>
      </c>
      <c r="J393" s="2">
        <v>92.43</v>
      </c>
      <c r="K393" s="2">
        <v>92.43</v>
      </c>
      <c r="L393" s="4">
        <f>L394</f>
        <v>46.206791141355559</v>
      </c>
      <c r="M393" s="4">
        <f>M394</f>
        <v>29.567469170921004</v>
      </c>
      <c r="N393" s="4">
        <f t="shared" ref="N393:V393" si="76">N394</f>
        <v>43.805561115353434</v>
      </c>
      <c r="O393" s="4">
        <f>O394</f>
        <v>65.212823903914497</v>
      </c>
      <c r="P393" s="4">
        <f t="shared" si="76"/>
        <v>44.378820889211354</v>
      </c>
      <c r="Q393" s="4">
        <f t="shared" si="76"/>
        <v>44.378820889211354</v>
      </c>
      <c r="R393" s="4">
        <f t="shared" si="76"/>
        <v>57.129820233331742</v>
      </c>
      <c r="S393" s="4">
        <f>S394</f>
        <v>57.129820233331742</v>
      </c>
      <c r="T393" s="4">
        <f t="shared" si="76"/>
        <v>62.419594921056955</v>
      </c>
      <c r="U393" s="4">
        <f t="shared" si="76"/>
        <v>62.419594921056955</v>
      </c>
      <c r="V393" s="4">
        <f t="shared" si="76"/>
        <v>253.94058830030903</v>
      </c>
      <c r="W393" s="4">
        <f t="shared" si="67"/>
        <v>258.70852911843554</v>
      </c>
    </row>
    <row r="394" spans="1:23" s="3" customFormat="1" x14ac:dyDescent="0.25">
      <c r="A394" s="54" t="s">
        <v>590</v>
      </c>
      <c r="B394" s="55"/>
      <c r="C394" s="49" t="s">
        <v>628</v>
      </c>
      <c r="D394" s="50"/>
      <c r="E394" s="50"/>
      <c r="F394" s="50"/>
      <c r="G394" s="51"/>
      <c r="H394" s="1" t="s">
        <v>5</v>
      </c>
      <c r="I394" s="2">
        <v>94.27</v>
      </c>
      <c r="J394" s="2">
        <v>92.43</v>
      </c>
      <c r="K394" s="2">
        <v>92.43</v>
      </c>
      <c r="L394" s="4">
        <f>L400</f>
        <v>46.206791141355559</v>
      </c>
      <c r="M394" s="4">
        <v>29.567469170921004</v>
      </c>
      <c r="N394" s="4">
        <f t="shared" ref="N394:V394" si="77">N400</f>
        <v>43.805561115353434</v>
      </c>
      <c r="O394" s="4">
        <v>65.212823903914497</v>
      </c>
      <c r="P394" s="4">
        <f t="shared" si="77"/>
        <v>44.378820889211354</v>
      </c>
      <c r="Q394" s="4">
        <f t="shared" ref="Q394" si="78">Q400</f>
        <v>44.378820889211354</v>
      </c>
      <c r="R394" s="4">
        <f t="shared" si="77"/>
        <v>57.129820233331742</v>
      </c>
      <c r="S394" s="4">
        <v>57.129820233331742</v>
      </c>
      <c r="T394" s="4">
        <v>62.419594921056955</v>
      </c>
      <c r="U394" s="4">
        <v>62.419594921056955</v>
      </c>
      <c r="V394" s="4">
        <f t="shared" si="77"/>
        <v>253.94058830030903</v>
      </c>
      <c r="W394" s="4">
        <f t="shared" si="67"/>
        <v>258.70852911843554</v>
      </c>
    </row>
    <row r="395" spans="1:23" s="3" customFormat="1" x14ac:dyDescent="0.25">
      <c r="A395" s="54" t="s">
        <v>591</v>
      </c>
      <c r="B395" s="55"/>
      <c r="C395" s="78" t="s">
        <v>629</v>
      </c>
      <c r="D395" s="79"/>
      <c r="E395" s="79"/>
      <c r="F395" s="79"/>
      <c r="G395" s="80"/>
      <c r="H395" s="1" t="s">
        <v>5</v>
      </c>
      <c r="I395" s="4">
        <v>0</v>
      </c>
      <c r="J395" s="4">
        <v>0</v>
      </c>
      <c r="K395" s="4">
        <v>0</v>
      </c>
      <c r="L395" s="4">
        <v>0</v>
      </c>
      <c r="M395" s="4">
        <v>0</v>
      </c>
      <c r="N395" s="4">
        <v>0</v>
      </c>
      <c r="O395" s="4">
        <v>0</v>
      </c>
      <c r="P395" s="4">
        <v>0</v>
      </c>
      <c r="Q395" s="4">
        <v>0</v>
      </c>
      <c r="R395" s="4">
        <v>0</v>
      </c>
      <c r="S395" s="4">
        <v>0</v>
      </c>
      <c r="T395" s="4">
        <v>0</v>
      </c>
      <c r="U395" s="4">
        <v>0</v>
      </c>
      <c r="V395" s="4">
        <v>0</v>
      </c>
      <c r="W395" s="4">
        <f t="shared" si="67"/>
        <v>0</v>
      </c>
    </row>
    <row r="396" spans="1:23" s="3" customFormat="1" ht="16.5" customHeight="1" x14ac:dyDescent="0.25">
      <c r="A396" s="54" t="s">
        <v>592</v>
      </c>
      <c r="B396" s="55"/>
      <c r="C396" s="78" t="s">
        <v>47</v>
      </c>
      <c r="D396" s="79"/>
      <c r="E396" s="79"/>
      <c r="F396" s="79"/>
      <c r="G396" s="80"/>
      <c r="H396" s="1" t="s">
        <v>5</v>
      </c>
      <c r="I396" s="4">
        <v>0</v>
      </c>
      <c r="J396" s="4">
        <v>0</v>
      </c>
      <c r="K396" s="4">
        <v>0</v>
      </c>
      <c r="L396" s="4">
        <v>0</v>
      </c>
      <c r="M396" s="4">
        <v>0</v>
      </c>
      <c r="N396" s="4">
        <v>0</v>
      </c>
      <c r="O396" s="4">
        <v>0</v>
      </c>
      <c r="P396" s="4">
        <v>0</v>
      </c>
      <c r="Q396" s="4">
        <v>0</v>
      </c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>
        <f t="shared" si="67"/>
        <v>0</v>
      </c>
    </row>
    <row r="397" spans="1:23" s="3" customFormat="1" ht="16.5" customHeight="1" x14ac:dyDescent="0.25">
      <c r="A397" s="54" t="s">
        <v>593</v>
      </c>
      <c r="B397" s="55"/>
      <c r="C397" s="78" t="s">
        <v>52</v>
      </c>
      <c r="D397" s="79"/>
      <c r="E397" s="79"/>
      <c r="F397" s="79"/>
      <c r="G397" s="80"/>
      <c r="H397" s="1" t="s">
        <v>5</v>
      </c>
      <c r="I397" s="4">
        <v>0</v>
      </c>
      <c r="J397" s="4">
        <v>0</v>
      </c>
      <c r="K397" s="4">
        <v>0</v>
      </c>
      <c r="L397" s="4">
        <v>0</v>
      </c>
      <c r="M397" s="4">
        <v>0</v>
      </c>
      <c r="N397" s="4">
        <v>0</v>
      </c>
      <c r="O397" s="4">
        <v>0</v>
      </c>
      <c r="P397" s="4">
        <v>0</v>
      </c>
      <c r="Q397" s="4">
        <v>0</v>
      </c>
      <c r="R397" s="4">
        <v>0</v>
      </c>
      <c r="S397" s="4">
        <v>0</v>
      </c>
      <c r="T397" s="4">
        <v>0</v>
      </c>
      <c r="U397" s="4">
        <v>0</v>
      </c>
      <c r="V397" s="4">
        <v>0</v>
      </c>
      <c r="W397" s="4">
        <f t="shared" si="67"/>
        <v>0</v>
      </c>
    </row>
    <row r="398" spans="1:23" s="3" customFormat="1" ht="16.5" customHeight="1" x14ac:dyDescent="0.25">
      <c r="A398" s="54" t="s">
        <v>594</v>
      </c>
      <c r="B398" s="55"/>
      <c r="C398" s="78" t="s">
        <v>53</v>
      </c>
      <c r="D398" s="79"/>
      <c r="E398" s="79"/>
      <c r="F398" s="79"/>
      <c r="G398" s="80"/>
      <c r="H398" s="1" t="s">
        <v>5</v>
      </c>
      <c r="I398" s="4">
        <v>0</v>
      </c>
      <c r="J398" s="4">
        <v>0</v>
      </c>
      <c r="K398" s="4">
        <v>0</v>
      </c>
      <c r="L398" s="4">
        <v>0</v>
      </c>
      <c r="M398" s="4">
        <v>0</v>
      </c>
      <c r="N398" s="4">
        <v>0</v>
      </c>
      <c r="O398" s="4">
        <v>0</v>
      </c>
      <c r="P398" s="4">
        <v>0</v>
      </c>
      <c r="Q398" s="4">
        <v>0</v>
      </c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>
        <f t="shared" si="67"/>
        <v>0</v>
      </c>
    </row>
    <row r="399" spans="1:23" s="3" customFormat="1" ht="15" customHeight="1" x14ac:dyDescent="0.25">
      <c r="A399" s="54" t="s">
        <v>595</v>
      </c>
      <c r="B399" s="55"/>
      <c r="C399" s="78" t="s">
        <v>419</v>
      </c>
      <c r="D399" s="79"/>
      <c r="E399" s="79"/>
      <c r="F399" s="79"/>
      <c r="G399" s="80"/>
      <c r="H399" s="1" t="s">
        <v>5</v>
      </c>
      <c r="I399" s="4">
        <v>0</v>
      </c>
      <c r="J399" s="4">
        <v>0</v>
      </c>
      <c r="K399" s="4">
        <v>0</v>
      </c>
      <c r="L399" s="4">
        <v>0</v>
      </c>
      <c r="M399" s="4">
        <v>0</v>
      </c>
      <c r="N399" s="4">
        <v>0</v>
      </c>
      <c r="O399" s="4">
        <v>0</v>
      </c>
      <c r="P399" s="4">
        <v>0</v>
      </c>
      <c r="Q399" s="4">
        <v>0</v>
      </c>
      <c r="R399" s="4">
        <v>0</v>
      </c>
      <c r="S399" s="4">
        <v>0</v>
      </c>
      <c r="T399" s="4">
        <v>0</v>
      </c>
      <c r="U399" s="4">
        <v>0</v>
      </c>
      <c r="V399" s="4">
        <v>0</v>
      </c>
      <c r="W399" s="4">
        <f t="shared" si="67"/>
        <v>0</v>
      </c>
    </row>
    <row r="400" spans="1:23" s="3" customFormat="1" ht="27.75" customHeight="1" x14ac:dyDescent="0.25">
      <c r="A400" s="54" t="s">
        <v>596</v>
      </c>
      <c r="B400" s="55"/>
      <c r="C400" s="78" t="s">
        <v>420</v>
      </c>
      <c r="D400" s="79"/>
      <c r="E400" s="79"/>
      <c r="F400" s="79"/>
      <c r="G400" s="80"/>
      <c r="H400" s="1" t="s">
        <v>5</v>
      </c>
      <c r="I400" s="2">
        <v>94.27</v>
      </c>
      <c r="J400" s="2">
        <v>92.43</v>
      </c>
      <c r="K400" s="2">
        <v>92.43</v>
      </c>
      <c r="L400" s="4">
        <v>46.206791141355559</v>
      </c>
      <c r="M400" s="4">
        <f>M394</f>
        <v>29.567469170921004</v>
      </c>
      <c r="N400" s="4">
        <v>43.805561115353434</v>
      </c>
      <c r="O400" s="4">
        <v>65.212823903914497</v>
      </c>
      <c r="P400" s="4">
        <v>44.378820889211354</v>
      </c>
      <c r="Q400" s="4">
        <v>44.378820889211354</v>
      </c>
      <c r="R400" s="4">
        <v>57.129820233331742</v>
      </c>
      <c r="S400" s="4">
        <v>57.129820233331742</v>
      </c>
      <c r="T400" s="4">
        <v>62.419594921056955</v>
      </c>
      <c r="U400" s="4">
        <v>62.419594921056955</v>
      </c>
      <c r="V400" s="4">
        <f>L400+N400+P400+R400+T400</f>
        <v>253.94058830030903</v>
      </c>
      <c r="W400" s="4">
        <f t="shared" si="67"/>
        <v>258.70852911843554</v>
      </c>
    </row>
    <row r="401" spans="1:23" s="3" customFormat="1" x14ac:dyDescent="0.25">
      <c r="A401" s="54" t="s">
        <v>597</v>
      </c>
      <c r="B401" s="55"/>
      <c r="C401" s="78" t="s">
        <v>421</v>
      </c>
      <c r="D401" s="79"/>
      <c r="E401" s="79"/>
      <c r="F401" s="79"/>
      <c r="G401" s="80"/>
      <c r="H401" s="1" t="s">
        <v>5</v>
      </c>
      <c r="I401" s="4">
        <v>0</v>
      </c>
      <c r="J401" s="4">
        <v>0</v>
      </c>
      <c r="K401" s="4">
        <v>0</v>
      </c>
      <c r="L401" s="4">
        <v>0</v>
      </c>
      <c r="M401" s="4">
        <v>0</v>
      </c>
      <c r="N401" s="4">
        <v>0</v>
      </c>
      <c r="O401" s="4">
        <v>0</v>
      </c>
      <c r="P401" s="4">
        <v>0</v>
      </c>
      <c r="Q401" s="4">
        <v>0</v>
      </c>
      <c r="R401" s="4">
        <v>0</v>
      </c>
      <c r="S401" s="4">
        <v>0</v>
      </c>
      <c r="T401" s="4">
        <v>0</v>
      </c>
      <c r="U401" s="4">
        <v>0</v>
      </c>
      <c r="V401" s="4">
        <v>0</v>
      </c>
      <c r="W401" s="4">
        <f t="shared" si="67"/>
        <v>0</v>
      </c>
    </row>
    <row r="402" spans="1:23" s="3" customFormat="1" x14ac:dyDescent="0.25">
      <c r="A402" s="54" t="s">
        <v>598</v>
      </c>
      <c r="B402" s="55"/>
      <c r="C402" s="78" t="s">
        <v>423</v>
      </c>
      <c r="D402" s="79"/>
      <c r="E402" s="79"/>
      <c r="F402" s="79"/>
      <c r="G402" s="80"/>
      <c r="H402" s="1" t="s">
        <v>5</v>
      </c>
      <c r="I402" s="4">
        <v>0</v>
      </c>
      <c r="J402" s="4">
        <v>0</v>
      </c>
      <c r="K402" s="4">
        <v>0</v>
      </c>
      <c r="L402" s="4">
        <v>0</v>
      </c>
      <c r="M402" s="4">
        <v>0</v>
      </c>
      <c r="N402" s="4">
        <v>0</v>
      </c>
      <c r="O402" s="4">
        <v>0</v>
      </c>
      <c r="P402" s="4">
        <v>0</v>
      </c>
      <c r="Q402" s="4">
        <v>0</v>
      </c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>
        <f t="shared" si="67"/>
        <v>0</v>
      </c>
    </row>
    <row r="403" spans="1:23" s="3" customFormat="1" x14ac:dyDescent="0.25">
      <c r="A403" s="54" t="s">
        <v>599</v>
      </c>
      <c r="B403" s="55"/>
      <c r="C403" s="78" t="s">
        <v>424</v>
      </c>
      <c r="D403" s="79"/>
      <c r="E403" s="79"/>
      <c r="F403" s="79"/>
      <c r="G403" s="80"/>
      <c r="H403" s="1" t="s">
        <v>5</v>
      </c>
      <c r="I403" s="4">
        <v>0</v>
      </c>
      <c r="J403" s="4">
        <v>0</v>
      </c>
      <c r="K403" s="4">
        <v>0</v>
      </c>
      <c r="L403" s="4">
        <v>0</v>
      </c>
      <c r="M403" s="4">
        <v>0</v>
      </c>
      <c r="N403" s="4">
        <v>0</v>
      </c>
      <c r="O403" s="4">
        <v>0</v>
      </c>
      <c r="P403" s="4">
        <v>0</v>
      </c>
      <c r="Q403" s="4">
        <v>0</v>
      </c>
      <c r="R403" s="4">
        <v>0</v>
      </c>
      <c r="S403" s="4">
        <v>0</v>
      </c>
      <c r="T403" s="4">
        <v>0</v>
      </c>
      <c r="U403" s="4">
        <v>0</v>
      </c>
      <c r="V403" s="4">
        <v>0</v>
      </c>
      <c r="W403" s="4">
        <f t="shared" si="67"/>
        <v>0</v>
      </c>
    </row>
    <row r="404" spans="1:23" s="3" customFormat="1" ht="16.5" customHeight="1" x14ac:dyDescent="0.25">
      <c r="A404" s="54" t="s">
        <v>600</v>
      </c>
      <c r="B404" s="55"/>
      <c r="C404" s="78" t="s">
        <v>425</v>
      </c>
      <c r="D404" s="79"/>
      <c r="E404" s="79"/>
      <c r="F404" s="79"/>
      <c r="G404" s="80"/>
      <c r="H404" s="1" t="s">
        <v>5</v>
      </c>
      <c r="I404" s="4">
        <v>0</v>
      </c>
      <c r="J404" s="4">
        <v>0</v>
      </c>
      <c r="K404" s="4">
        <v>0</v>
      </c>
      <c r="L404" s="4">
        <v>0</v>
      </c>
      <c r="M404" s="4">
        <v>0</v>
      </c>
      <c r="N404" s="4">
        <v>0</v>
      </c>
      <c r="O404" s="4">
        <v>0</v>
      </c>
      <c r="P404" s="4">
        <v>0</v>
      </c>
      <c r="Q404" s="4">
        <v>0</v>
      </c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>
        <f t="shared" si="67"/>
        <v>0</v>
      </c>
    </row>
    <row r="405" spans="1:23" s="3" customFormat="1" x14ac:dyDescent="0.25">
      <c r="A405" s="54" t="s">
        <v>601</v>
      </c>
      <c r="B405" s="55"/>
      <c r="C405" s="81" t="s">
        <v>82</v>
      </c>
      <c r="D405" s="82"/>
      <c r="E405" s="82"/>
      <c r="F405" s="82"/>
      <c r="G405" s="83"/>
      <c r="H405" s="1" t="s">
        <v>5</v>
      </c>
      <c r="I405" s="4">
        <v>0</v>
      </c>
      <c r="J405" s="4">
        <v>0</v>
      </c>
      <c r="K405" s="4">
        <v>0</v>
      </c>
      <c r="L405" s="4">
        <v>0</v>
      </c>
      <c r="M405" s="4">
        <v>0</v>
      </c>
      <c r="N405" s="4">
        <v>0</v>
      </c>
      <c r="O405" s="4">
        <v>0</v>
      </c>
      <c r="P405" s="4">
        <v>0</v>
      </c>
      <c r="Q405" s="4">
        <v>0</v>
      </c>
      <c r="R405" s="4">
        <v>0</v>
      </c>
      <c r="S405" s="4">
        <v>0</v>
      </c>
      <c r="T405" s="4">
        <v>0</v>
      </c>
      <c r="U405" s="4">
        <v>0</v>
      </c>
      <c r="V405" s="4">
        <v>0</v>
      </c>
      <c r="W405" s="4">
        <f t="shared" si="67"/>
        <v>0</v>
      </c>
    </row>
    <row r="406" spans="1:23" s="3" customFormat="1" x14ac:dyDescent="0.25">
      <c r="A406" s="54" t="s">
        <v>602</v>
      </c>
      <c r="B406" s="55"/>
      <c r="C406" s="81" t="s">
        <v>83</v>
      </c>
      <c r="D406" s="82"/>
      <c r="E406" s="82"/>
      <c r="F406" s="82"/>
      <c r="G406" s="83"/>
      <c r="H406" s="1" t="s">
        <v>5</v>
      </c>
      <c r="I406" s="4">
        <v>0</v>
      </c>
      <c r="J406" s="4">
        <v>0</v>
      </c>
      <c r="K406" s="4">
        <v>0</v>
      </c>
      <c r="L406" s="4">
        <v>0</v>
      </c>
      <c r="M406" s="4">
        <v>0</v>
      </c>
      <c r="N406" s="4">
        <v>0</v>
      </c>
      <c r="O406" s="4">
        <v>0</v>
      </c>
      <c r="P406" s="4">
        <v>0</v>
      </c>
      <c r="Q406" s="4">
        <v>0</v>
      </c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>
        <f t="shared" si="67"/>
        <v>0</v>
      </c>
    </row>
    <row r="407" spans="1:23" s="3" customFormat="1" x14ac:dyDescent="0.25">
      <c r="A407" s="54" t="s">
        <v>603</v>
      </c>
      <c r="B407" s="55"/>
      <c r="C407" s="49" t="s">
        <v>630</v>
      </c>
      <c r="D407" s="50"/>
      <c r="E407" s="50"/>
      <c r="F407" s="50"/>
      <c r="G407" s="51"/>
      <c r="H407" s="1" t="s">
        <v>5</v>
      </c>
      <c r="I407" s="4">
        <v>0</v>
      </c>
      <c r="J407" s="4">
        <v>0</v>
      </c>
      <c r="K407" s="4">
        <v>0</v>
      </c>
      <c r="L407" s="4">
        <v>0</v>
      </c>
      <c r="M407" s="4">
        <v>0</v>
      </c>
      <c r="N407" s="4">
        <v>0</v>
      </c>
      <c r="O407" s="4">
        <v>0</v>
      </c>
      <c r="P407" s="4">
        <v>0</v>
      </c>
      <c r="Q407" s="4">
        <v>0</v>
      </c>
      <c r="R407" s="4">
        <v>0</v>
      </c>
      <c r="S407" s="4">
        <v>0</v>
      </c>
      <c r="T407" s="4">
        <v>0</v>
      </c>
      <c r="U407" s="4">
        <v>0</v>
      </c>
      <c r="V407" s="4">
        <v>0</v>
      </c>
      <c r="W407" s="4">
        <f t="shared" si="67"/>
        <v>0</v>
      </c>
    </row>
    <row r="408" spans="1:23" s="3" customFormat="1" x14ac:dyDescent="0.25">
      <c r="A408" s="54" t="s">
        <v>604</v>
      </c>
      <c r="B408" s="55"/>
      <c r="C408" s="49" t="s">
        <v>631</v>
      </c>
      <c r="D408" s="50"/>
      <c r="E408" s="50"/>
      <c r="F408" s="50"/>
      <c r="G408" s="51"/>
      <c r="H408" s="1" t="s">
        <v>5</v>
      </c>
      <c r="I408" s="4">
        <v>0</v>
      </c>
      <c r="J408" s="4">
        <v>0</v>
      </c>
      <c r="K408" s="4">
        <v>0</v>
      </c>
      <c r="L408" s="4">
        <v>0</v>
      </c>
      <c r="M408" s="4">
        <v>0</v>
      </c>
      <c r="N408" s="4">
        <v>0</v>
      </c>
      <c r="O408" s="4">
        <v>0</v>
      </c>
      <c r="P408" s="4">
        <v>0</v>
      </c>
      <c r="Q408" s="4">
        <v>0</v>
      </c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>
        <f t="shared" si="67"/>
        <v>0</v>
      </c>
    </row>
    <row r="409" spans="1:23" s="3" customFormat="1" x14ac:dyDescent="0.25">
      <c r="A409" s="54" t="s">
        <v>605</v>
      </c>
      <c r="B409" s="55"/>
      <c r="C409" s="78" t="s">
        <v>629</v>
      </c>
      <c r="D409" s="79"/>
      <c r="E409" s="79"/>
      <c r="F409" s="79"/>
      <c r="G409" s="80"/>
      <c r="H409" s="1" t="s">
        <v>5</v>
      </c>
      <c r="I409" s="4">
        <v>0</v>
      </c>
      <c r="J409" s="4">
        <v>0</v>
      </c>
      <c r="K409" s="4">
        <v>0</v>
      </c>
      <c r="L409" s="4">
        <v>0</v>
      </c>
      <c r="M409" s="4">
        <v>0</v>
      </c>
      <c r="N409" s="4">
        <v>0</v>
      </c>
      <c r="O409" s="4">
        <v>0</v>
      </c>
      <c r="P409" s="4">
        <v>0</v>
      </c>
      <c r="Q409" s="4">
        <v>0</v>
      </c>
      <c r="R409" s="4">
        <v>0</v>
      </c>
      <c r="S409" s="4">
        <v>0</v>
      </c>
      <c r="T409" s="4">
        <v>0</v>
      </c>
      <c r="U409" s="4">
        <v>0</v>
      </c>
      <c r="V409" s="4">
        <v>0</v>
      </c>
      <c r="W409" s="4">
        <f t="shared" si="67"/>
        <v>0</v>
      </c>
    </row>
    <row r="410" spans="1:23" s="3" customFormat="1" ht="16.5" customHeight="1" x14ac:dyDescent="0.25">
      <c r="A410" s="54" t="s">
        <v>606</v>
      </c>
      <c r="B410" s="55"/>
      <c r="C410" s="78" t="s">
        <v>47</v>
      </c>
      <c r="D410" s="79"/>
      <c r="E410" s="79"/>
      <c r="F410" s="79"/>
      <c r="G410" s="80"/>
      <c r="H410" s="1" t="s">
        <v>5</v>
      </c>
      <c r="I410" s="4">
        <v>0</v>
      </c>
      <c r="J410" s="4">
        <v>0</v>
      </c>
      <c r="K410" s="4">
        <v>0</v>
      </c>
      <c r="L410" s="4">
        <v>0</v>
      </c>
      <c r="M410" s="4">
        <v>0</v>
      </c>
      <c r="N410" s="4">
        <v>0</v>
      </c>
      <c r="O410" s="4">
        <v>0</v>
      </c>
      <c r="P410" s="4">
        <v>0</v>
      </c>
      <c r="Q410" s="4">
        <v>0</v>
      </c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>
        <f t="shared" si="67"/>
        <v>0</v>
      </c>
    </row>
    <row r="411" spans="1:23" s="3" customFormat="1" ht="16.5" customHeight="1" x14ac:dyDescent="0.25">
      <c r="A411" s="54" t="s">
        <v>607</v>
      </c>
      <c r="B411" s="55"/>
      <c r="C411" s="78" t="s">
        <v>52</v>
      </c>
      <c r="D411" s="79"/>
      <c r="E411" s="79"/>
      <c r="F411" s="79"/>
      <c r="G411" s="80"/>
      <c r="H411" s="1" t="s">
        <v>5</v>
      </c>
      <c r="I411" s="4">
        <v>0</v>
      </c>
      <c r="J411" s="4">
        <v>0</v>
      </c>
      <c r="K411" s="4">
        <v>0</v>
      </c>
      <c r="L411" s="4">
        <v>0</v>
      </c>
      <c r="M411" s="4">
        <v>0</v>
      </c>
      <c r="N411" s="4">
        <v>0</v>
      </c>
      <c r="O411" s="4">
        <v>0</v>
      </c>
      <c r="P411" s="4">
        <v>0</v>
      </c>
      <c r="Q411" s="4">
        <v>0</v>
      </c>
      <c r="R411" s="4">
        <v>0</v>
      </c>
      <c r="S411" s="4">
        <v>0</v>
      </c>
      <c r="T411" s="4">
        <v>0</v>
      </c>
      <c r="U411" s="4">
        <v>0</v>
      </c>
      <c r="V411" s="4">
        <v>0</v>
      </c>
      <c r="W411" s="4">
        <f t="shared" si="67"/>
        <v>0</v>
      </c>
    </row>
    <row r="412" spans="1:23" s="3" customFormat="1" ht="16.5" customHeight="1" x14ac:dyDescent="0.25">
      <c r="A412" s="54" t="s">
        <v>607</v>
      </c>
      <c r="B412" s="55"/>
      <c r="C412" s="78" t="s">
        <v>53</v>
      </c>
      <c r="D412" s="79"/>
      <c r="E412" s="79"/>
      <c r="F412" s="79"/>
      <c r="G412" s="80"/>
      <c r="H412" s="1" t="s">
        <v>5</v>
      </c>
      <c r="I412" s="4">
        <v>0</v>
      </c>
      <c r="J412" s="4">
        <v>0</v>
      </c>
      <c r="K412" s="4">
        <v>0</v>
      </c>
      <c r="L412" s="4">
        <v>0</v>
      </c>
      <c r="M412" s="4">
        <v>0</v>
      </c>
      <c r="N412" s="4">
        <v>0</v>
      </c>
      <c r="O412" s="4">
        <v>0</v>
      </c>
      <c r="P412" s="4">
        <v>0</v>
      </c>
      <c r="Q412" s="4">
        <v>0</v>
      </c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>
        <f t="shared" si="67"/>
        <v>0</v>
      </c>
    </row>
    <row r="413" spans="1:23" s="3" customFormat="1" x14ac:dyDescent="0.25">
      <c r="A413" s="54" t="s">
        <v>608</v>
      </c>
      <c r="B413" s="55"/>
      <c r="C413" s="78" t="s">
        <v>419</v>
      </c>
      <c r="D413" s="79"/>
      <c r="E413" s="79"/>
      <c r="F413" s="79"/>
      <c r="G413" s="80"/>
      <c r="H413" s="1" t="s">
        <v>5</v>
      </c>
      <c r="I413" s="4">
        <v>0</v>
      </c>
      <c r="J413" s="4">
        <v>0</v>
      </c>
      <c r="K413" s="4">
        <v>0</v>
      </c>
      <c r="L413" s="4">
        <v>0</v>
      </c>
      <c r="M413" s="4">
        <v>0</v>
      </c>
      <c r="N413" s="4">
        <v>0</v>
      </c>
      <c r="O413" s="4">
        <v>0</v>
      </c>
      <c r="P413" s="4">
        <v>0</v>
      </c>
      <c r="Q413" s="4">
        <v>0</v>
      </c>
      <c r="R413" s="4">
        <v>0</v>
      </c>
      <c r="S413" s="4">
        <v>0</v>
      </c>
      <c r="T413" s="4">
        <v>0</v>
      </c>
      <c r="U413" s="4">
        <v>0</v>
      </c>
      <c r="V413" s="4">
        <v>0</v>
      </c>
      <c r="W413" s="4">
        <f t="shared" si="67"/>
        <v>0</v>
      </c>
    </row>
    <row r="414" spans="1:23" s="3" customFormat="1" x14ac:dyDescent="0.25">
      <c r="A414" s="54" t="s">
        <v>609</v>
      </c>
      <c r="B414" s="55"/>
      <c r="C414" s="78" t="s">
        <v>420</v>
      </c>
      <c r="D414" s="79"/>
      <c r="E414" s="79"/>
      <c r="F414" s="79"/>
      <c r="G414" s="80"/>
      <c r="H414" s="1" t="s">
        <v>5</v>
      </c>
      <c r="I414" s="4">
        <v>0</v>
      </c>
      <c r="J414" s="4">
        <v>0</v>
      </c>
      <c r="K414" s="4">
        <v>0</v>
      </c>
      <c r="L414" s="4">
        <v>0</v>
      </c>
      <c r="M414" s="4">
        <v>0</v>
      </c>
      <c r="N414" s="4">
        <v>0</v>
      </c>
      <c r="O414" s="4">
        <v>0</v>
      </c>
      <c r="P414" s="4">
        <v>0</v>
      </c>
      <c r="Q414" s="4">
        <v>0</v>
      </c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>
        <f t="shared" si="67"/>
        <v>0</v>
      </c>
    </row>
    <row r="415" spans="1:23" s="3" customFormat="1" x14ac:dyDescent="0.25">
      <c r="A415" s="54" t="s">
        <v>610</v>
      </c>
      <c r="B415" s="55"/>
      <c r="C415" s="78" t="s">
        <v>421</v>
      </c>
      <c r="D415" s="79"/>
      <c r="E415" s="79"/>
      <c r="F415" s="79"/>
      <c r="G415" s="80"/>
      <c r="H415" s="1" t="s">
        <v>5</v>
      </c>
      <c r="I415" s="4">
        <v>0</v>
      </c>
      <c r="J415" s="4">
        <v>0</v>
      </c>
      <c r="K415" s="4">
        <v>0</v>
      </c>
      <c r="L415" s="4">
        <v>0</v>
      </c>
      <c r="M415" s="4">
        <v>0</v>
      </c>
      <c r="N415" s="4">
        <v>0</v>
      </c>
      <c r="O415" s="4">
        <v>0</v>
      </c>
      <c r="P415" s="4">
        <v>0</v>
      </c>
      <c r="Q415" s="4">
        <v>0</v>
      </c>
      <c r="R415" s="4">
        <v>0</v>
      </c>
      <c r="S415" s="4">
        <v>0</v>
      </c>
      <c r="T415" s="4">
        <v>0</v>
      </c>
      <c r="U415" s="4">
        <v>0</v>
      </c>
      <c r="V415" s="4">
        <v>0</v>
      </c>
      <c r="W415" s="4">
        <f t="shared" si="67"/>
        <v>0</v>
      </c>
    </row>
    <row r="416" spans="1:23" s="3" customFormat="1" x14ac:dyDescent="0.25">
      <c r="A416" s="54" t="s">
        <v>611</v>
      </c>
      <c r="B416" s="55"/>
      <c r="C416" s="78" t="s">
        <v>423</v>
      </c>
      <c r="D416" s="79"/>
      <c r="E416" s="79"/>
      <c r="F416" s="79"/>
      <c r="G416" s="80"/>
      <c r="H416" s="1" t="s">
        <v>5</v>
      </c>
      <c r="I416" s="4">
        <v>0</v>
      </c>
      <c r="J416" s="4">
        <v>0</v>
      </c>
      <c r="K416" s="4">
        <v>0</v>
      </c>
      <c r="L416" s="4">
        <v>0</v>
      </c>
      <c r="M416" s="4">
        <v>0</v>
      </c>
      <c r="N416" s="4">
        <v>0</v>
      </c>
      <c r="O416" s="4">
        <v>0</v>
      </c>
      <c r="P416" s="4">
        <v>0</v>
      </c>
      <c r="Q416" s="4">
        <v>0</v>
      </c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>
        <f t="shared" si="67"/>
        <v>0</v>
      </c>
    </row>
    <row r="417" spans="1:23" s="3" customFormat="1" x14ac:dyDescent="0.25">
      <c r="A417" s="54" t="s">
        <v>612</v>
      </c>
      <c r="B417" s="55"/>
      <c r="C417" s="78" t="s">
        <v>424</v>
      </c>
      <c r="D417" s="79"/>
      <c r="E417" s="79"/>
      <c r="F417" s="79"/>
      <c r="G417" s="80"/>
      <c r="H417" s="1" t="s">
        <v>5</v>
      </c>
      <c r="I417" s="4">
        <v>0</v>
      </c>
      <c r="J417" s="4">
        <v>0</v>
      </c>
      <c r="K417" s="4">
        <v>0</v>
      </c>
      <c r="L417" s="4">
        <v>0</v>
      </c>
      <c r="M417" s="4">
        <v>0</v>
      </c>
      <c r="N417" s="4">
        <v>0</v>
      </c>
      <c r="O417" s="4">
        <v>0</v>
      </c>
      <c r="P417" s="4">
        <v>0</v>
      </c>
      <c r="Q417" s="4">
        <v>0</v>
      </c>
      <c r="R417" s="4">
        <v>0</v>
      </c>
      <c r="S417" s="4">
        <v>0</v>
      </c>
      <c r="T417" s="4">
        <v>0</v>
      </c>
      <c r="U417" s="4">
        <v>0</v>
      </c>
      <c r="V417" s="4">
        <v>0</v>
      </c>
      <c r="W417" s="4">
        <f t="shared" si="67"/>
        <v>0</v>
      </c>
    </row>
    <row r="418" spans="1:23" s="3" customFormat="1" ht="16.5" customHeight="1" x14ac:dyDescent="0.25">
      <c r="A418" s="54" t="s">
        <v>613</v>
      </c>
      <c r="B418" s="55"/>
      <c r="C418" s="78" t="s">
        <v>425</v>
      </c>
      <c r="D418" s="79"/>
      <c r="E418" s="79"/>
      <c r="F418" s="79"/>
      <c r="G418" s="80"/>
      <c r="H418" s="1" t="s">
        <v>5</v>
      </c>
      <c r="I418" s="4">
        <v>0</v>
      </c>
      <c r="J418" s="4">
        <v>0</v>
      </c>
      <c r="K418" s="4">
        <v>0</v>
      </c>
      <c r="L418" s="4">
        <v>0</v>
      </c>
      <c r="M418" s="4">
        <v>0</v>
      </c>
      <c r="N418" s="4">
        <v>0</v>
      </c>
      <c r="O418" s="4">
        <v>0</v>
      </c>
      <c r="P418" s="4">
        <v>0</v>
      </c>
      <c r="Q418" s="4">
        <v>0</v>
      </c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>
        <f t="shared" si="67"/>
        <v>0</v>
      </c>
    </row>
    <row r="419" spans="1:23" s="3" customFormat="1" x14ac:dyDescent="0.25">
      <c r="A419" s="54" t="s">
        <v>632</v>
      </c>
      <c r="B419" s="55"/>
      <c r="C419" s="81" t="s">
        <v>82</v>
      </c>
      <c r="D419" s="82"/>
      <c r="E419" s="82"/>
      <c r="F419" s="82"/>
      <c r="G419" s="83"/>
      <c r="H419" s="1" t="s">
        <v>5</v>
      </c>
      <c r="I419" s="4">
        <v>0</v>
      </c>
      <c r="J419" s="4">
        <v>0</v>
      </c>
      <c r="K419" s="4">
        <v>0</v>
      </c>
      <c r="L419" s="4">
        <v>0</v>
      </c>
      <c r="M419" s="4">
        <v>0</v>
      </c>
      <c r="N419" s="4">
        <v>0</v>
      </c>
      <c r="O419" s="4">
        <v>0</v>
      </c>
      <c r="P419" s="4">
        <v>0</v>
      </c>
      <c r="Q419" s="4">
        <v>0</v>
      </c>
      <c r="R419" s="4">
        <v>0</v>
      </c>
      <c r="S419" s="4">
        <v>0</v>
      </c>
      <c r="T419" s="4">
        <v>0</v>
      </c>
      <c r="U419" s="4">
        <v>0</v>
      </c>
      <c r="V419" s="4">
        <v>0</v>
      </c>
      <c r="W419" s="4">
        <f t="shared" si="67"/>
        <v>0</v>
      </c>
    </row>
    <row r="420" spans="1:23" s="3" customFormat="1" x14ac:dyDescent="0.25">
      <c r="A420" s="54" t="s">
        <v>633</v>
      </c>
      <c r="B420" s="55"/>
      <c r="C420" s="81" t="s">
        <v>83</v>
      </c>
      <c r="D420" s="82"/>
      <c r="E420" s="82"/>
      <c r="F420" s="82"/>
      <c r="G420" s="83"/>
      <c r="H420" s="1" t="s">
        <v>5</v>
      </c>
      <c r="I420" s="4">
        <v>0</v>
      </c>
      <c r="J420" s="4">
        <v>0</v>
      </c>
      <c r="K420" s="4">
        <v>0</v>
      </c>
      <c r="L420" s="4">
        <v>0</v>
      </c>
      <c r="M420" s="4">
        <v>0</v>
      </c>
      <c r="N420" s="4">
        <v>0</v>
      </c>
      <c r="O420" s="4">
        <v>0</v>
      </c>
      <c r="P420" s="4">
        <v>0</v>
      </c>
      <c r="Q420" s="4">
        <v>0</v>
      </c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>
        <f t="shared" si="67"/>
        <v>0</v>
      </c>
    </row>
    <row r="421" spans="1:23" s="3" customFormat="1" x14ac:dyDescent="0.25">
      <c r="A421" s="54" t="s">
        <v>16</v>
      </c>
      <c r="B421" s="55"/>
      <c r="C421" s="62" t="s">
        <v>636</v>
      </c>
      <c r="D421" s="63"/>
      <c r="E421" s="63"/>
      <c r="F421" s="63"/>
      <c r="G421" s="64"/>
      <c r="H421" s="1" t="s">
        <v>5</v>
      </c>
      <c r="I421" s="4">
        <v>0</v>
      </c>
      <c r="J421" s="2">
        <v>33</v>
      </c>
      <c r="K421" s="2">
        <v>33</v>
      </c>
      <c r="L421" s="4">
        <v>0</v>
      </c>
      <c r="M421" s="4">
        <v>0</v>
      </c>
      <c r="N421" s="4">
        <v>0</v>
      </c>
      <c r="O421" s="4">
        <v>0</v>
      </c>
      <c r="P421" s="4">
        <v>0</v>
      </c>
      <c r="Q421" s="4">
        <v>0</v>
      </c>
      <c r="R421" s="4">
        <v>0</v>
      </c>
      <c r="S421" s="4">
        <v>0</v>
      </c>
      <c r="T421" s="4">
        <v>0</v>
      </c>
      <c r="U421" s="4">
        <v>0</v>
      </c>
      <c r="V421" s="4">
        <v>0</v>
      </c>
      <c r="W421" s="4">
        <f t="shared" si="67"/>
        <v>0</v>
      </c>
    </row>
    <row r="422" spans="1:23" s="3" customFormat="1" x14ac:dyDescent="0.25">
      <c r="A422" s="54" t="s">
        <v>17</v>
      </c>
      <c r="B422" s="55"/>
      <c r="C422" s="62" t="s">
        <v>637</v>
      </c>
      <c r="D422" s="63"/>
      <c r="E422" s="63"/>
      <c r="F422" s="63"/>
      <c r="G422" s="64"/>
      <c r="H422" s="1" t="s">
        <v>5</v>
      </c>
      <c r="I422" s="4">
        <v>0</v>
      </c>
      <c r="J422" s="2">
        <v>8.26</v>
      </c>
      <c r="K422" s="2">
        <v>8.26</v>
      </c>
      <c r="L422" s="4">
        <v>0</v>
      </c>
      <c r="M422" s="4">
        <v>0</v>
      </c>
      <c r="N422" s="4">
        <v>0</v>
      </c>
      <c r="O422" s="4">
        <v>0</v>
      </c>
      <c r="P422" s="4">
        <v>0</v>
      </c>
      <c r="Q422" s="4">
        <v>0</v>
      </c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>
        <f t="shared" si="67"/>
        <v>0</v>
      </c>
    </row>
    <row r="423" spans="1:23" s="3" customFormat="1" x14ac:dyDescent="0.25">
      <c r="A423" s="54" t="s">
        <v>634</v>
      </c>
      <c r="B423" s="55"/>
      <c r="C423" s="49" t="s">
        <v>638</v>
      </c>
      <c r="D423" s="50"/>
      <c r="E423" s="50"/>
      <c r="F423" s="50"/>
      <c r="G423" s="51"/>
      <c r="H423" s="1" t="s">
        <v>5</v>
      </c>
      <c r="I423" s="4">
        <v>0</v>
      </c>
      <c r="J423" s="4">
        <v>0</v>
      </c>
      <c r="K423" s="4">
        <v>0</v>
      </c>
      <c r="L423" s="4">
        <v>0</v>
      </c>
      <c r="M423" s="4">
        <v>0</v>
      </c>
      <c r="N423" s="4">
        <v>0</v>
      </c>
      <c r="O423" s="4">
        <v>0</v>
      </c>
      <c r="P423" s="4">
        <v>0</v>
      </c>
      <c r="Q423" s="4">
        <v>0</v>
      </c>
      <c r="R423" s="4">
        <v>0</v>
      </c>
      <c r="S423" s="4">
        <v>0</v>
      </c>
      <c r="T423" s="4">
        <v>0</v>
      </c>
      <c r="U423" s="4">
        <v>0</v>
      </c>
      <c r="V423" s="4">
        <v>0</v>
      </c>
      <c r="W423" s="4">
        <f t="shared" si="67"/>
        <v>0</v>
      </c>
    </row>
    <row r="424" spans="1:23" s="3" customFormat="1" x14ac:dyDescent="0.25">
      <c r="A424" s="54" t="s">
        <v>635</v>
      </c>
      <c r="B424" s="55"/>
      <c r="C424" s="49" t="s">
        <v>639</v>
      </c>
      <c r="D424" s="50"/>
      <c r="E424" s="50"/>
      <c r="F424" s="50"/>
      <c r="G424" s="51"/>
      <c r="H424" s="1" t="s">
        <v>5</v>
      </c>
      <c r="I424" s="4">
        <v>0</v>
      </c>
      <c r="J424" s="4">
        <v>0</v>
      </c>
      <c r="K424" s="4">
        <v>0</v>
      </c>
      <c r="L424" s="4">
        <v>0</v>
      </c>
      <c r="M424" s="4">
        <v>0</v>
      </c>
      <c r="N424" s="4">
        <v>0</v>
      </c>
      <c r="O424" s="4">
        <v>0</v>
      </c>
      <c r="P424" s="4">
        <v>0</v>
      </c>
      <c r="Q424" s="4">
        <v>0</v>
      </c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>
        <f t="shared" si="67"/>
        <v>0</v>
      </c>
    </row>
    <row r="425" spans="1:23" s="3" customFormat="1" ht="9" customHeight="1" x14ac:dyDescent="0.25">
      <c r="A425" s="54" t="s">
        <v>26</v>
      </c>
      <c r="B425" s="55"/>
      <c r="C425" s="75" t="s">
        <v>640</v>
      </c>
      <c r="D425" s="76"/>
      <c r="E425" s="76"/>
      <c r="F425" s="76"/>
      <c r="G425" s="77"/>
      <c r="H425" s="1" t="s">
        <v>5</v>
      </c>
      <c r="I425" s="2">
        <v>46.48</v>
      </c>
      <c r="J425" s="2">
        <v>100</v>
      </c>
      <c r="K425" s="2">
        <v>100</v>
      </c>
      <c r="L425" s="4">
        <v>0</v>
      </c>
      <c r="M425" s="4">
        <f>SUM(M426:M430,M435:M436)</f>
        <v>199.48</v>
      </c>
      <c r="N425" s="4">
        <v>0</v>
      </c>
      <c r="O425" s="4">
        <v>0</v>
      </c>
      <c r="P425" s="4">
        <v>0</v>
      </c>
      <c r="Q425" s="4">
        <v>0</v>
      </c>
      <c r="R425" s="4">
        <v>0</v>
      </c>
      <c r="S425" s="4">
        <v>0</v>
      </c>
      <c r="T425" s="4">
        <v>0</v>
      </c>
      <c r="U425" s="4">
        <v>0</v>
      </c>
      <c r="V425" s="4">
        <v>0</v>
      </c>
      <c r="W425" s="4">
        <f t="shared" si="67"/>
        <v>199.48</v>
      </c>
    </row>
    <row r="426" spans="1:23" s="3" customFormat="1" x14ac:dyDescent="0.25">
      <c r="A426" s="54" t="s">
        <v>28</v>
      </c>
      <c r="B426" s="55"/>
      <c r="C426" s="62" t="s">
        <v>643</v>
      </c>
      <c r="D426" s="63"/>
      <c r="E426" s="63"/>
      <c r="F426" s="63"/>
      <c r="G426" s="64"/>
      <c r="H426" s="1" t="s">
        <v>5</v>
      </c>
      <c r="I426" s="2">
        <v>46.48</v>
      </c>
      <c r="J426" s="2">
        <v>100</v>
      </c>
      <c r="K426" s="2">
        <v>100</v>
      </c>
      <c r="L426" s="4">
        <v>0</v>
      </c>
      <c r="M426" s="4">
        <v>0</v>
      </c>
      <c r="N426" s="4">
        <v>0</v>
      </c>
      <c r="O426" s="4">
        <v>0</v>
      </c>
      <c r="P426" s="4">
        <v>0</v>
      </c>
      <c r="Q426" s="4">
        <v>0</v>
      </c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4">
        <f t="shared" si="67"/>
        <v>0</v>
      </c>
    </row>
    <row r="427" spans="1:23" s="3" customFormat="1" x14ac:dyDescent="0.25">
      <c r="A427" s="54" t="s">
        <v>31</v>
      </c>
      <c r="B427" s="55"/>
      <c r="C427" s="62" t="s">
        <v>644</v>
      </c>
      <c r="D427" s="63"/>
      <c r="E427" s="63"/>
      <c r="F427" s="63"/>
      <c r="G427" s="64"/>
      <c r="H427" s="1" t="s">
        <v>5</v>
      </c>
      <c r="I427" s="4">
        <v>0</v>
      </c>
      <c r="J427" s="4">
        <v>0</v>
      </c>
      <c r="K427" s="4">
        <v>0</v>
      </c>
      <c r="L427" s="4">
        <v>0</v>
      </c>
      <c r="M427" s="4">
        <v>0</v>
      </c>
      <c r="N427" s="4">
        <v>0</v>
      </c>
      <c r="O427" s="4">
        <v>0</v>
      </c>
      <c r="P427" s="4">
        <v>0</v>
      </c>
      <c r="Q427" s="4">
        <v>0</v>
      </c>
      <c r="R427" s="4">
        <v>0</v>
      </c>
      <c r="S427" s="4">
        <v>0</v>
      </c>
      <c r="T427" s="4">
        <v>0</v>
      </c>
      <c r="U427" s="4">
        <v>0</v>
      </c>
      <c r="V427" s="4">
        <v>0</v>
      </c>
      <c r="W427" s="4">
        <f t="shared" si="67"/>
        <v>0</v>
      </c>
    </row>
    <row r="428" spans="1:23" s="3" customFormat="1" x14ac:dyDescent="0.25">
      <c r="A428" s="54" t="s">
        <v>32</v>
      </c>
      <c r="B428" s="55"/>
      <c r="C428" s="62" t="s">
        <v>645</v>
      </c>
      <c r="D428" s="63"/>
      <c r="E428" s="63"/>
      <c r="F428" s="63"/>
      <c r="G428" s="64"/>
      <c r="H428" s="1" t="s">
        <v>5</v>
      </c>
      <c r="I428" s="4">
        <v>0</v>
      </c>
      <c r="J428" s="4">
        <v>0</v>
      </c>
      <c r="K428" s="4">
        <v>0</v>
      </c>
      <c r="L428" s="4">
        <v>0</v>
      </c>
      <c r="M428" s="4">
        <v>0</v>
      </c>
      <c r="N428" s="4">
        <v>0</v>
      </c>
      <c r="O428" s="4">
        <v>0</v>
      </c>
      <c r="P428" s="4">
        <v>0</v>
      </c>
      <c r="Q428" s="4">
        <v>0</v>
      </c>
      <c r="R428" s="4">
        <v>0</v>
      </c>
      <c r="S428" s="4">
        <v>0</v>
      </c>
      <c r="T428" s="4">
        <v>0</v>
      </c>
      <c r="U428" s="4">
        <v>0</v>
      </c>
      <c r="V428" s="4">
        <v>0</v>
      </c>
      <c r="W428" s="4">
        <f t="shared" si="67"/>
        <v>0</v>
      </c>
    </row>
    <row r="429" spans="1:23" s="3" customFormat="1" x14ac:dyDescent="0.25">
      <c r="A429" s="54" t="s">
        <v>33</v>
      </c>
      <c r="B429" s="55"/>
      <c r="C429" s="62" t="s">
        <v>646</v>
      </c>
      <c r="D429" s="63"/>
      <c r="E429" s="63"/>
      <c r="F429" s="63"/>
      <c r="G429" s="64"/>
      <c r="H429" s="1" t="s">
        <v>5</v>
      </c>
      <c r="I429" s="4">
        <v>0</v>
      </c>
      <c r="J429" s="4">
        <v>0</v>
      </c>
      <c r="K429" s="4">
        <v>0</v>
      </c>
      <c r="L429" s="4">
        <v>0</v>
      </c>
      <c r="M429" s="4">
        <v>199.48</v>
      </c>
      <c r="N429" s="4">
        <v>0</v>
      </c>
      <c r="O429" s="4">
        <v>0</v>
      </c>
      <c r="P429" s="4">
        <v>0</v>
      </c>
      <c r="Q429" s="4">
        <v>0</v>
      </c>
      <c r="R429" s="4">
        <v>0</v>
      </c>
      <c r="S429" s="4">
        <v>0</v>
      </c>
      <c r="T429" s="4">
        <v>0</v>
      </c>
      <c r="U429" s="4">
        <v>0</v>
      </c>
      <c r="V429" s="4">
        <v>0</v>
      </c>
      <c r="W429" s="4">
        <f t="shared" si="67"/>
        <v>199.48</v>
      </c>
    </row>
    <row r="430" spans="1:23" s="3" customFormat="1" x14ac:dyDescent="0.25">
      <c r="A430" s="54" t="s">
        <v>34</v>
      </c>
      <c r="B430" s="55"/>
      <c r="C430" s="62" t="s">
        <v>647</v>
      </c>
      <c r="D430" s="63"/>
      <c r="E430" s="63"/>
      <c r="F430" s="63"/>
      <c r="G430" s="64"/>
      <c r="H430" s="1" t="s">
        <v>5</v>
      </c>
      <c r="I430" s="4">
        <v>0</v>
      </c>
      <c r="J430" s="4">
        <v>0</v>
      </c>
      <c r="K430" s="4">
        <v>0</v>
      </c>
      <c r="L430" s="4">
        <v>0</v>
      </c>
      <c r="M430" s="4">
        <v>0</v>
      </c>
      <c r="N430" s="4">
        <v>0</v>
      </c>
      <c r="O430" s="4">
        <v>0</v>
      </c>
      <c r="P430" s="4">
        <v>0</v>
      </c>
      <c r="Q430" s="4">
        <v>0</v>
      </c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>
        <f t="shared" si="67"/>
        <v>0</v>
      </c>
    </row>
    <row r="431" spans="1:23" s="3" customFormat="1" x14ac:dyDescent="0.25">
      <c r="A431" s="54" t="s">
        <v>66</v>
      </c>
      <c r="B431" s="55"/>
      <c r="C431" s="49" t="s">
        <v>297</v>
      </c>
      <c r="D431" s="50"/>
      <c r="E431" s="50"/>
      <c r="F431" s="50"/>
      <c r="G431" s="51"/>
      <c r="H431" s="1" t="s">
        <v>5</v>
      </c>
      <c r="I431" s="4">
        <v>0</v>
      </c>
      <c r="J431" s="4">
        <v>0</v>
      </c>
      <c r="K431" s="4">
        <v>0</v>
      </c>
      <c r="L431" s="4">
        <v>0</v>
      </c>
      <c r="M431" s="4">
        <v>0</v>
      </c>
      <c r="N431" s="4">
        <v>0</v>
      </c>
      <c r="O431" s="4">
        <v>0</v>
      </c>
      <c r="P431" s="4">
        <v>0</v>
      </c>
      <c r="Q431" s="4">
        <v>0</v>
      </c>
      <c r="R431" s="4">
        <v>0</v>
      </c>
      <c r="S431" s="4">
        <v>0</v>
      </c>
      <c r="T431" s="4">
        <v>0</v>
      </c>
      <c r="U431" s="4">
        <v>0</v>
      </c>
      <c r="V431" s="4">
        <v>0</v>
      </c>
      <c r="W431" s="4">
        <f t="shared" si="67"/>
        <v>0</v>
      </c>
    </row>
    <row r="432" spans="1:23" s="3" customFormat="1" ht="16.5" customHeight="1" x14ac:dyDescent="0.25">
      <c r="A432" s="54" t="s">
        <v>641</v>
      </c>
      <c r="B432" s="55"/>
      <c r="C432" s="78" t="s">
        <v>648</v>
      </c>
      <c r="D432" s="79"/>
      <c r="E432" s="79"/>
      <c r="F432" s="79"/>
      <c r="G432" s="80"/>
      <c r="H432" s="1" t="s">
        <v>5</v>
      </c>
      <c r="I432" s="4">
        <v>0</v>
      </c>
      <c r="J432" s="4">
        <v>0</v>
      </c>
      <c r="K432" s="4">
        <v>0</v>
      </c>
      <c r="L432" s="4">
        <v>0</v>
      </c>
      <c r="M432" s="4">
        <v>0</v>
      </c>
      <c r="N432" s="4">
        <v>0</v>
      </c>
      <c r="O432" s="4">
        <v>0</v>
      </c>
      <c r="P432" s="4">
        <v>0</v>
      </c>
      <c r="Q432" s="4">
        <v>0</v>
      </c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>
        <f t="shared" ref="W432:W444" si="79">M432+O432+Q432+S432+U432</f>
        <v>0</v>
      </c>
    </row>
    <row r="433" spans="1:23" s="3" customFormat="1" x14ac:dyDescent="0.25">
      <c r="A433" s="54" t="s">
        <v>67</v>
      </c>
      <c r="B433" s="55"/>
      <c r="C433" s="49" t="s">
        <v>298</v>
      </c>
      <c r="D433" s="50"/>
      <c r="E433" s="50"/>
      <c r="F433" s="50"/>
      <c r="G433" s="51"/>
      <c r="H433" s="1" t="s">
        <v>5</v>
      </c>
      <c r="I433" s="4">
        <v>0</v>
      </c>
      <c r="J433" s="4">
        <v>0</v>
      </c>
      <c r="K433" s="4">
        <v>0</v>
      </c>
      <c r="L433" s="4">
        <v>0</v>
      </c>
      <c r="M433" s="4">
        <v>0</v>
      </c>
      <c r="N433" s="4">
        <v>0</v>
      </c>
      <c r="O433" s="4">
        <v>0</v>
      </c>
      <c r="P433" s="4">
        <v>0</v>
      </c>
      <c r="Q433" s="4">
        <v>0</v>
      </c>
      <c r="R433" s="4">
        <v>0</v>
      </c>
      <c r="S433" s="4">
        <v>0</v>
      </c>
      <c r="T433" s="4">
        <v>0</v>
      </c>
      <c r="U433" s="4">
        <v>0</v>
      </c>
      <c r="V433" s="4">
        <v>0</v>
      </c>
      <c r="W433" s="4">
        <f t="shared" si="79"/>
        <v>0</v>
      </c>
    </row>
    <row r="434" spans="1:23" s="3" customFormat="1" ht="16.5" customHeight="1" x14ac:dyDescent="0.25">
      <c r="A434" s="54" t="s">
        <v>642</v>
      </c>
      <c r="B434" s="55"/>
      <c r="C434" s="78" t="s">
        <v>649</v>
      </c>
      <c r="D434" s="79"/>
      <c r="E434" s="79"/>
      <c r="F434" s="79"/>
      <c r="G434" s="80"/>
      <c r="H434" s="1" t="s">
        <v>5</v>
      </c>
      <c r="I434" s="4">
        <v>0</v>
      </c>
      <c r="J434" s="4">
        <v>0</v>
      </c>
      <c r="K434" s="4">
        <v>0</v>
      </c>
      <c r="L434" s="4">
        <v>0</v>
      </c>
      <c r="M434" s="4">
        <v>0</v>
      </c>
      <c r="N434" s="4">
        <v>0</v>
      </c>
      <c r="O434" s="4">
        <v>0</v>
      </c>
      <c r="P434" s="4">
        <v>0</v>
      </c>
      <c r="Q434" s="4">
        <v>0</v>
      </c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>
        <f t="shared" si="79"/>
        <v>0</v>
      </c>
    </row>
    <row r="435" spans="1:23" s="3" customFormat="1" x14ac:dyDescent="0.25">
      <c r="A435" s="54" t="s">
        <v>35</v>
      </c>
      <c r="B435" s="55"/>
      <c r="C435" s="62" t="s">
        <v>650</v>
      </c>
      <c r="D435" s="63"/>
      <c r="E435" s="63"/>
      <c r="F435" s="63"/>
      <c r="G435" s="64"/>
      <c r="H435" s="1" t="s">
        <v>5</v>
      </c>
      <c r="I435" s="4">
        <v>0</v>
      </c>
      <c r="J435" s="4">
        <v>0</v>
      </c>
      <c r="K435" s="4">
        <v>0</v>
      </c>
      <c r="L435" s="4">
        <v>0</v>
      </c>
      <c r="M435" s="4">
        <v>0</v>
      </c>
      <c r="N435" s="4">
        <v>0</v>
      </c>
      <c r="O435" s="4">
        <v>0</v>
      </c>
      <c r="P435" s="4">
        <v>0</v>
      </c>
      <c r="Q435" s="4">
        <v>0</v>
      </c>
      <c r="R435" s="4">
        <v>0</v>
      </c>
      <c r="S435" s="4">
        <v>0</v>
      </c>
      <c r="T435" s="4">
        <v>0</v>
      </c>
      <c r="U435" s="4">
        <v>0</v>
      </c>
      <c r="V435" s="4">
        <v>0</v>
      </c>
      <c r="W435" s="4">
        <f t="shared" si="79"/>
        <v>0</v>
      </c>
    </row>
    <row r="436" spans="1:23" s="3" customFormat="1" ht="9" customHeight="1" thickBot="1" x14ac:dyDescent="0.3">
      <c r="A436" s="68" t="s">
        <v>36</v>
      </c>
      <c r="B436" s="69"/>
      <c r="C436" s="90" t="s">
        <v>651</v>
      </c>
      <c r="D436" s="91"/>
      <c r="E436" s="91"/>
      <c r="F436" s="91"/>
      <c r="G436" s="92"/>
      <c r="H436" s="25" t="s">
        <v>5</v>
      </c>
      <c r="I436" s="4">
        <v>0</v>
      </c>
      <c r="J436" s="4">
        <v>0</v>
      </c>
      <c r="K436" s="4">
        <v>0</v>
      </c>
      <c r="L436" s="4">
        <v>0</v>
      </c>
      <c r="M436" s="4"/>
      <c r="N436" s="4">
        <v>0</v>
      </c>
      <c r="O436" s="4">
        <v>0</v>
      </c>
      <c r="P436" s="4">
        <v>0</v>
      </c>
      <c r="Q436" s="4">
        <v>0</v>
      </c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>
        <f t="shared" si="79"/>
        <v>0</v>
      </c>
    </row>
    <row r="437" spans="1:23" s="3" customFormat="1" ht="9.75" customHeight="1" x14ac:dyDescent="0.25">
      <c r="A437" s="73" t="s">
        <v>114</v>
      </c>
      <c r="B437" s="74"/>
      <c r="C437" s="111" t="s">
        <v>110</v>
      </c>
      <c r="D437" s="112"/>
      <c r="E437" s="112"/>
      <c r="F437" s="112"/>
      <c r="G437" s="113"/>
      <c r="H437" s="27" t="s">
        <v>476</v>
      </c>
      <c r="I437" s="4">
        <v>0</v>
      </c>
      <c r="J437" s="4">
        <v>0</v>
      </c>
      <c r="K437" s="4">
        <v>0</v>
      </c>
      <c r="L437" s="4">
        <v>0</v>
      </c>
      <c r="M437" s="4">
        <v>0</v>
      </c>
      <c r="N437" s="4">
        <v>0</v>
      </c>
      <c r="O437" s="4">
        <v>0</v>
      </c>
      <c r="P437" s="4">
        <v>0</v>
      </c>
      <c r="Q437" s="4">
        <v>0</v>
      </c>
      <c r="R437" s="4">
        <v>0</v>
      </c>
      <c r="S437" s="4">
        <v>0</v>
      </c>
      <c r="T437" s="4">
        <v>0</v>
      </c>
      <c r="U437" s="4">
        <v>0</v>
      </c>
      <c r="V437" s="4">
        <v>0</v>
      </c>
      <c r="W437" s="4">
        <f t="shared" si="79"/>
        <v>0</v>
      </c>
    </row>
    <row r="438" spans="1:23" s="3" customFormat="1" ht="24.75" customHeight="1" x14ac:dyDescent="0.25">
      <c r="A438" s="54" t="s">
        <v>116</v>
      </c>
      <c r="B438" s="55"/>
      <c r="C438" s="62" t="s">
        <v>655</v>
      </c>
      <c r="D438" s="63"/>
      <c r="E438" s="63"/>
      <c r="F438" s="63"/>
      <c r="G438" s="64"/>
      <c r="H438" s="1" t="s">
        <v>5</v>
      </c>
      <c r="I438" s="4">
        <v>0</v>
      </c>
      <c r="J438" s="4">
        <v>0</v>
      </c>
      <c r="K438" s="4">
        <v>0</v>
      </c>
      <c r="L438" s="4">
        <v>0</v>
      </c>
      <c r="M438" s="4">
        <v>0</v>
      </c>
      <c r="N438" s="4">
        <v>0</v>
      </c>
      <c r="O438" s="4">
        <v>0</v>
      </c>
      <c r="P438" s="4">
        <v>0</v>
      </c>
      <c r="Q438" s="4">
        <v>0</v>
      </c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>
        <f t="shared" si="79"/>
        <v>0</v>
      </c>
    </row>
    <row r="439" spans="1:23" s="3" customFormat="1" x14ac:dyDescent="0.25">
      <c r="A439" s="54" t="s">
        <v>117</v>
      </c>
      <c r="B439" s="55"/>
      <c r="C439" s="49" t="s">
        <v>656</v>
      </c>
      <c r="D439" s="50"/>
      <c r="E439" s="50"/>
      <c r="F439" s="50"/>
      <c r="G439" s="51"/>
      <c r="H439" s="1" t="s">
        <v>5</v>
      </c>
      <c r="I439" s="4">
        <v>0</v>
      </c>
      <c r="J439" s="4">
        <v>0</v>
      </c>
      <c r="K439" s="4">
        <v>0</v>
      </c>
      <c r="L439" s="4">
        <v>0</v>
      </c>
      <c r="M439" s="4">
        <v>0</v>
      </c>
      <c r="N439" s="4">
        <v>0</v>
      </c>
      <c r="O439" s="4">
        <v>0</v>
      </c>
      <c r="P439" s="4">
        <v>0</v>
      </c>
      <c r="Q439" s="4">
        <v>0</v>
      </c>
      <c r="R439" s="4">
        <v>0</v>
      </c>
      <c r="S439" s="4">
        <v>0</v>
      </c>
      <c r="T439" s="4">
        <v>0</v>
      </c>
      <c r="U439" s="4">
        <v>0</v>
      </c>
      <c r="V439" s="4">
        <v>0</v>
      </c>
      <c r="W439" s="4">
        <f t="shared" si="79"/>
        <v>0</v>
      </c>
    </row>
    <row r="440" spans="1:23" s="3" customFormat="1" ht="16.5" customHeight="1" x14ac:dyDescent="0.25">
      <c r="A440" s="54" t="s">
        <v>118</v>
      </c>
      <c r="B440" s="55"/>
      <c r="C440" s="49" t="s">
        <v>675</v>
      </c>
      <c r="D440" s="50"/>
      <c r="E440" s="50"/>
      <c r="F440" s="50"/>
      <c r="G440" s="51"/>
      <c r="H440" s="1" t="s">
        <v>5</v>
      </c>
      <c r="I440" s="4">
        <v>0</v>
      </c>
      <c r="J440" s="4">
        <v>0</v>
      </c>
      <c r="K440" s="4">
        <v>0</v>
      </c>
      <c r="L440" s="4">
        <v>0</v>
      </c>
      <c r="M440" s="4">
        <v>0</v>
      </c>
      <c r="N440" s="4">
        <v>0</v>
      </c>
      <c r="O440" s="4">
        <v>0</v>
      </c>
      <c r="P440" s="4">
        <v>0</v>
      </c>
      <c r="Q440" s="4">
        <v>0</v>
      </c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>
        <f t="shared" si="79"/>
        <v>0</v>
      </c>
    </row>
    <row r="441" spans="1:23" s="3" customFormat="1" x14ac:dyDescent="0.25">
      <c r="A441" s="54" t="s">
        <v>119</v>
      </c>
      <c r="B441" s="55"/>
      <c r="C441" s="49" t="s">
        <v>657</v>
      </c>
      <c r="D441" s="50"/>
      <c r="E441" s="50"/>
      <c r="F441" s="50"/>
      <c r="G441" s="51"/>
      <c r="H441" s="1" t="s">
        <v>5</v>
      </c>
      <c r="I441" s="4">
        <v>0</v>
      </c>
      <c r="J441" s="4">
        <v>0</v>
      </c>
      <c r="K441" s="4">
        <v>0</v>
      </c>
      <c r="L441" s="4">
        <v>0</v>
      </c>
      <c r="M441" s="4">
        <v>0</v>
      </c>
      <c r="N441" s="4">
        <v>0</v>
      </c>
      <c r="O441" s="4">
        <v>0</v>
      </c>
      <c r="P441" s="4">
        <v>0</v>
      </c>
      <c r="Q441" s="4">
        <v>0</v>
      </c>
      <c r="R441" s="4">
        <v>0</v>
      </c>
      <c r="S441" s="4">
        <v>0</v>
      </c>
      <c r="T441" s="4">
        <v>0</v>
      </c>
      <c r="U441" s="4">
        <v>0</v>
      </c>
      <c r="V441" s="4">
        <v>0</v>
      </c>
      <c r="W441" s="4">
        <f t="shared" si="79"/>
        <v>0</v>
      </c>
    </row>
    <row r="442" spans="1:23" s="3" customFormat="1" ht="17.25" customHeight="1" x14ac:dyDescent="0.25">
      <c r="A442" s="54" t="s">
        <v>120</v>
      </c>
      <c r="B442" s="55"/>
      <c r="C442" s="62" t="s">
        <v>658</v>
      </c>
      <c r="D442" s="63"/>
      <c r="E442" s="63"/>
      <c r="F442" s="63"/>
      <c r="G442" s="64"/>
      <c r="H442" s="1" t="s">
        <v>476</v>
      </c>
      <c r="I442" s="4">
        <v>0</v>
      </c>
      <c r="J442" s="4">
        <v>0</v>
      </c>
      <c r="K442" s="4">
        <v>0</v>
      </c>
      <c r="L442" s="4">
        <v>0</v>
      </c>
      <c r="M442" s="4">
        <v>0</v>
      </c>
      <c r="N442" s="4">
        <v>0</v>
      </c>
      <c r="O442" s="4">
        <v>0</v>
      </c>
      <c r="P442" s="4">
        <v>0</v>
      </c>
      <c r="Q442" s="4">
        <v>0</v>
      </c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>
        <f t="shared" si="79"/>
        <v>0</v>
      </c>
    </row>
    <row r="443" spans="1:23" s="3" customFormat="1" x14ac:dyDescent="0.25">
      <c r="A443" s="54" t="s">
        <v>652</v>
      </c>
      <c r="B443" s="55"/>
      <c r="C443" s="49" t="s">
        <v>659</v>
      </c>
      <c r="D443" s="50"/>
      <c r="E443" s="50"/>
      <c r="F443" s="50"/>
      <c r="G443" s="51"/>
      <c r="H443" s="1" t="s">
        <v>5</v>
      </c>
      <c r="I443" s="4">
        <v>0</v>
      </c>
      <c r="J443" s="4">
        <v>0</v>
      </c>
      <c r="K443" s="4">
        <v>0</v>
      </c>
      <c r="L443" s="4">
        <v>0</v>
      </c>
      <c r="M443" s="4">
        <v>0</v>
      </c>
      <c r="N443" s="4">
        <v>0</v>
      </c>
      <c r="O443" s="4">
        <v>0</v>
      </c>
      <c r="P443" s="4">
        <v>0</v>
      </c>
      <c r="Q443" s="4">
        <v>0</v>
      </c>
      <c r="R443" s="4">
        <v>0</v>
      </c>
      <c r="S443" s="4">
        <v>0</v>
      </c>
      <c r="T443" s="4">
        <v>0</v>
      </c>
      <c r="U443" s="4">
        <v>0</v>
      </c>
      <c r="V443" s="4">
        <v>0</v>
      </c>
      <c r="W443" s="4">
        <f t="shared" si="79"/>
        <v>0</v>
      </c>
    </row>
    <row r="444" spans="1:23" s="3" customFormat="1" x14ac:dyDescent="0.25">
      <c r="A444" s="54" t="s">
        <v>653</v>
      </c>
      <c r="B444" s="55"/>
      <c r="C444" s="49" t="s">
        <v>660</v>
      </c>
      <c r="D444" s="50"/>
      <c r="E444" s="50"/>
      <c r="F444" s="50"/>
      <c r="G444" s="51"/>
      <c r="H444" s="1" t="s">
        <v>5</v>
      </c>
      <c r="I444" s="4">
        <v>0</v>
      </c>
      <c r="J444" s="4">
        <v>0</v>
      </c>
      <c r="K444" s="4">
        <v>0</v>
      </c>
      <c r="L444" s="4">
        <v>0</v>
      </c>
      <c r="M444" s="4">
        <v>0</v>
      </c>
      <c r="N444" s="4">
        <v>0</v>
      </c>
      <c r="O444" s="4">
        <v>0</v>
      </c>
      <c r="P444" s="4">
        <v>0</v>
      </c>
      <c r="Q444" s="4">
        <v>0</v>
      </c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>
        <f t="shared" si="79"/>
        <v>0</v>
      </c>
    </row>
    <row r="445" spans="1:23" s="3" customFormat="1" ht="9" customHeight="1" thickBot="1" x14ac:dyDescent="0.3">
      <c r="A445" s="68" t="s">
        <v>654</v>
      </c>
      <c r="B445" s="69"/>
      <c r="C445" s="84" t="s">
        <v>661</v>
      </c>
      <c r="D445" s="85"/>
      <c r="E445" s="85"/>
      <c r="F445" s="85"/>
      <c r="G445" s="86"/>
      <c r="H445" s="37" t="s">
        <v>5</v>
      </c>
      <c r="I445" s="4">
        <v>0</v>
      </c>
      <c r="J445" s="4">
        <v>0</v>
      </c>
      <c r="K445" s="4">
        <v>0</v>
      </c>
      <c r="L445" s="4">
        <v>0</v>
      </c>
      <c r="M445" s="4">
        <v>0</v>
      </c>
      <c r="N445" s="4">
        <v>0</v>
      </c>
      <c r="O445" s="4">
        <v>0</v>
      </c>
      <c r="P445" s="4">
        <v>0</v>
      </c>
      <c r="Q445" s="4">
        <v>0</v>
      </c>
      <c r="R445" s="4">
        <v>0</v>
      </c>
      <c r="S445" s="4">
        <v>0</v>
      </c>
      <c r="T445" s="4">
        <v>0</v>
      </c>
      <c r="U445" s="4">
        <v>0</v>
      </c>
      <c r="V445" s="4">
        <v>0</v>
      </c>
      <c r="W445" s="4">
        <f>M445+O445+Q445+S445+U445</f>
        <v>0</v>
      </c>
    </row>
    <row r="446" spans="1:23" s="39" customFormat="1" ht="12" customHeight="1" x14ac:dyDescent="0.15">
      <c r="A446" s="38"/>
      <c r="B446" s="38"/>
      <c r="C446" s="38"/>
    </row>
    <row r="447" spans="1:23" s="40" customFormat="1" x14ac:dyDescent="0.15">
      <c r="A447" s="40" t="s">
        <v>676</v>
      </c>
    </row>
    <row r="448" spans="1:23" s="40" customFormat="1" ht="9" customHeight="1" x14ac:dyDescent="0.15">
      <c r="A448" s="40" t="s">
        <v>684</v>
      </c>
    </row>
    <row r="449" spans="1:1" s="40" customFormat="1" ht="9" customHeight="1" x14ac:dyDescent="0.15">
      <c r="A449" s="40" t="s">
        <v>685</v>
      </c>
    </row>
    <row r="450" spans="1:1" s="40" customFormat="1" ht="9" customHeight="1" x14ac:dyDescent="0.15">
      <c r="A450" s="40" t="s">
        <v>686</v>
      </c>
    </row>
    <row r="451" spans="1:1" s="40" customFormat="1" ht="9" customHeight="1" x14ac:dyDescent="0.15">
      <c r="A451" s="40" t="s">
        <v>687</v>
      </c>
    </row>
    <row r="452" spans="1:1" s="40" customFormat="1" ht="9" customHeight="1" x14ac:dyDescent="0.15">
      <c r="A452" s="40" t="s">
        <v>688</v>
      </c>
    </row>
    <row r="453" spans="1:1" s="40" customFormat="1" x14ac:dyDescent="0.15">
      <c r="A453" s="40" t="s">
        <v>689</v>
      </c>
    </row>
    <row r="454" spans="1:1" s="40" customFormat="1" x14ac:dyDescent="0.15">
      <c r="A454" s="40" t="s">
        <v>690</v>
      </c>
    </row>
    <row r="455" spans="1:1" s="40" customFormat="1" x14ac:dyDescent="0.15">
      <c r="A455" s="40" t="s">
        <v>691</v>
      </c>
    </row>
  </sheetData>
  <mergeCells count="879">
    <mergeCell ref="A438:B438"/>
    <mergeCell ref="C438:G438"/>
    <mergeCell ref="A439:B439"/>
    <mergeCell ref="C439:G439"/>
    <mergeCell ref="A17:W17"/>
    <mergeCell ref="H14:H15"/>
    <mergeCell ref="L14:M14"/>
    <mergeCell ref="C14:G15"/>
    <mergeCell ref="A14:B15"/>
    <mergeCell ref="R14:S14"/>
    <mergeCell ref="T14:U14"/>
    <mergeCell ref="V14:W14"/>
    <mergeCell ref="C16:G16"/>
    <mergeCell ref="J364:K364"/>
    <mergeCell ref="J14:K14"/>
    <mergeCell ref="A436:B436"/>
    <mergeCell ref="C436:G436"/>
    <mergeCell ref="A437:B437"/>
    <mergeCell ref="C437:G437"/>
    <mergeCell ref="C434:G434"/>
    <mergeCell ref="A435:B435"/>
    <mergeCell ref="C435:G435"/>
    <mergeCell ref="C396:G396"/>
    <mergeCell ref="A434:B434"/>
    <mergeCell ref="A445:B445"/>
    <mergeCell ref="C445:G445"/>
    <mergeCell ref="A442:B442"/>
    <mergeCell ref="C442:G442"/>
    <mergeCell ref="A443:B443"/>
    <mergeCell ref="C443:G443"/>
    <mergeCell ref="A444:B444"/>
    <mergeCell ref="C444:G444"/>
    <mergeCell ref="A440:B440"/>
    <mergeCell ref="C440:G440"/>
    <mergeCell ref="A441:B441"/>
    <mergeCell ref="C441:G441"/>
    <mergeCell ref="A433:B433"/>
    <mergeCell ref="C433:G433"/>
    <mergeCell ref="A361:B361"/>
    <mergeCell ref="A363:W363"/>
    <mergeCell ref="A364:B365"/>
    <mergeCell ref="C364:G365"/>
    <mergeCell ref="H364:H365"/>
    <mergeCell ref="A362:B362"/>
    <mergeCell ref="V364:W364"/>
    <mergeCell ref="N364:O364"/>
    <mergeCell ref="P364:Q364"/>
    <mergeCell ref="A428:B428"/>
    <mergeCell ref="C428:G428"/>
    <mergeCell ref="A429:B429"/>
    <mergeCell ref="C429:G429"/>
    <mergeCell ref="A430:B430"/>
    <mergeCell ref="C430:G430"/>
    <mergeCell ref="A431:B431"/>
    <mergeCell ref="C431:G431"/>
    <mergeCell ref="A432:B432"/>
    <mergeCell ref="C432:G432"/>
    <mergeCell ref="A423:B423"/>
    <mergeCell ref="C423:G423"/>
    <mergeCell ref="A424:B424"/>
    <mergeCell ref="C424:G424"/>
    <mergeCell ref="A425:B425"/>
    <mergeCell ref="C425:G425"/>
    <mergeCell ref="A426:B426"/>
    <mergeCell ref="C426:G426"/>
    <mergeCell ref="A427:B427"/>
    <mergeCell ref="C427:G427"/>
    <mergeCell ref="A418:B418"/>
    <mergeCell ref="C418:G418"/>
    <mergeCell ref="A419:B419"/>
    <mergeCell ref="C419:G419"/>
    <mergeCell ref="A420:B420"/>
    <mergeCell ref="C420:G420"/>
    <mergeCell ref="A421:B421"/>
    <mergeCell ref="C421:G421"/>
    <mergeCell ref="A422:B422"/>
    <mergeCell ref="C422:G422"/>
    <mergeCell ref="A413:B413"/>
    <mergeCell ref="C413:G413"/>
    <mergeCell ref="A414:B414"/>
    <mergeCell ref="C414:G414"/>
    <mergeCell ref="A415:B415"/>
    <mergeCell ref="C415:G415"/>
    <mergeCell ref="A416:B416"/>
    <mergeCell ref="C416:G416"/>
    <mergeCell ref="A417:B417"/>
    <mergeCell ref="C417:G417"/>
    <mergeCell ref="A408:B408"/>
    <mergeCell ref="C408:G408"/>
    <mergeCell ref="A409:B409"/>
    <mergeCell ref="C409:G409"/>
    <mergeCell ref="A410:B410"/>
    <mergeCell ref="C410:G410"/>
    <mergeCell ref="A411:B411"/>
    <mergeCell ref="C411:G411"/>
    <mergeCell ref="A412:B412"/>
    <mergeCell ref="C412:G412"/>
    <mergeCell ref="A406:B406"/>
    <mergeCell ref="C406:G406"/>
    <mergeCell ref="A403:B403"/>
    <mergeCell ref="C403:G403"/>
    <mergeCell ref="A404:B404"/>
    <mergeCell ref="C404:G404"/>
    <mergeCell ref="C405:G405"/>
    <mergeCell ref="A407:B407"/>
    <mergeCell ref="C407:G407"/>
    <mergeCell ref="A399:B399"/>
    <mergeCell ref="C399:G399"/>
    <mergeCell ref="A400:B400"/>
    <mergeCell ref="C400:G400"/>
    <mergeCell ref="A401:B401"/>
    <mergeCell ref="C401:G401"/>
    <mergeCell ref="A402:B402"/>
    <mergeCell ref="C402:G402"/>
    <mergeCell ref="A405:B405"/>
    <mergeCell ref="A393:B393"/>
    <mergeCell ref="C393:G393"/>
    <mergeCell ref="A394:B394"/>
    <mergeCell ref="C394:G394"/>
    <mergeCell ref="A397:B397"/>
    <mergeCell ref="A398:B398"/>
    <mergeCell ref="A395:B395"/>
    <mergeCell ref="C395:G395"/>
    <mergeCell ref="A396:B396"/>
    <mergeCell ref="C397:G397"/>
    <mergeCell ref="C398:G398"/>
    <mergeCell ref="A388:B388"/>
    <mergeCell ref="C388:G388"/>
    <mergeCell ref="A391:B391"/>
    <mergeCell ref="A392:B392"/>
    <mergeCell ref="C392:G392"/>
    <mergeCell ref="A389:B389"/>
    <mergeCell ref="A390:B390"/>
    <mergeCell ref="C389:G389"/>
    <mergeCell ref="C390:G390"/>
    <mergeCell ref="C391:G391"/>
    <mergeCell ref="A383:B383"/>
    <mergeCell ref="C383:G383"/>
    <mergeCell ref="A384:B384"/>
    <mergeCell ref="C384:G384"/>
    <mergeCell ref="A385:B385"/>
    <mergeCell ref="C385:G385"/>
    <mergeCell ref="A386:B386"/>
    <mergeCell ref="C386:G386"/>
    <mergeCell ref="A387:B387"/>
    <mergeCell ref="C387:G387"/>
    <mergeCell ref="A233:B233"/>
    <mergeCell ref="A234:B234"/>
    <mergeCell ref="A236:B236"/>
    <mergeCell ref="A238:B238"/>
    <mergeCell ref="A235:B235"/>
    <mergeCell ref="A237:B237"/>
    <mergeCell ref="A381:B381"/>
    <mergeCell ref="C381:G381"/>
    <mergeCell ref="A382:B382"/>
    <mergeCell ref="C374:G374"/>
    <mergeCell ref="C375:G375"/>
    <mergeCell ref="A375:B375"/>
    <mergeCell ref="C378:G378"/>
    <mergeCell ref="C379:G379"/>
    <mergeCell ref="C382:G382"/>
    <mergeCell ref="A379:B379"/>
    <mergeCell ref="C373:G373"/>
    <mergeCell ref="A240:B240"/>
    <mergeCell ref="A241:B241"/>
    <mergeCell ref="A243:B243"/>
    <mergeCell ref="A251:B251"/>
    <mergeCell ref="A249:B249"/>
    <mergeCell ref="A250:B250"/>
    <mergeCell ref="A242:B242"/>
    <mergeCell ref="A244:B244"/>
    <mergeCell ref="A358:B358"/>
    <mergeCell ref="T364:U364"/>
    <mergeCell ref="L364:M364"/>
    <mergeCell ref="R364:S364"/>
    <mergeCell ref="A371:B371"/>
    <mergeCell ref="A372:B372"/>
    <mergeCell ref="A366:B366"/>
    <mergeCell ref="A368:B368"/>
    <mergeCell ref="A369:B369"/>
    <mergeCell ref="C371:G371"/>
    <mergeCell ref="C372:G372"/>
    <mergeCell ref="C351:G351"/>
    <mergeCell ref="C352:G352"/>
    <mergeCell ref="C353:G353"/>
    <mergeCell ref="C354:G354"/>
    <mergeCell ref="C355:G355"/>
    <mergeCell ref="C356:G356"/>
    <mergeCell ref="C357:G357"/>
    <mergeCell ref="C358:G358"/>
    <mergeCell ref="C359:G359"/>
    <mergeCell ref="C342:G342"/>
    <mergeCell ref="C343:G343"/>
    <mergeCell ref="C344:G344"/>
    <mergeCell ref="C345:G345"/>
    <mergeCell ref="C346:G346"/>
    <mergeCell ref="C347:G347"/>
    <mergeCell ref="C348:G348"/>
    <mergeCell ref="C349:G349"/>
    <mergeCell ref="C350:G350"/>
    <mergeCell ref="C333:G333"/>
    <mergeCell ref="C334:G334"/>
    <mergeCell ref="C335:G335"/>
    <mergeCell ref="C336:G336"/>
    <mergeCell ref="C337:G337"/>
    <mergeCell ref="C339:G339"/>
    <mergeCell ref="C340:G340"/>
    <mergeCell ref="C341:G341"/>
    <mergeCell ref="C338:G338"/>
    <mergeCell ref="C324:G324"/>
    <mergeCell ref="C325:G325"/>
    <mergeCell ref="C326:G326"/>
    <mergeCell ref="C327:G327"/>
    <mergeCell ref="C328:G328"/>
    <mergeCell ref="C329:G329"/>
    <mergeCell ref="C330:G330"/>
    <mergeCell ref="C331:G331"/>
    <mergeCell ref="C332:G332"/>
    <mergeCell ref="C317:G317"/>
    <mergeCell ref="C318:G318"/>
    <mergeCell ref="C319:G319"/>
    <mergeCell ref="A319:B319"/>
    <mergeCell ref="A318:B318"/>
    <mergeCell ref="C320:G320"/>
    <mergeCell ref="C321:G321"/>
    <mergeCell ref="C322:G322"/>
    <mergeCell ref="C323:G323"/>
    <mergeCell ref="A320:B320"/>
    <mergeCell ref="A321:B321"/>
    <mergeCell ref="A322:B322"/>
    <mergeCell ref="A323:B323"/>
    <mergeCell ref="C295:G295"/>
    <mergeCell ref="C296:G296"/>
    <mergeCell ref="C297:G297"/>
    <mergeCell ref="C298:G298"/>
    <mergeCell ref="C299:G299"/>
    <mergeCell ref="C300:G300"/>
    <mergeCell ref="C301:G301"/>
    <mergeCell ref="C302:G302"/>
    <mergeCell ref="C303:G303"/>
    <mergeCell ref="C286:G286"/>
    <mergeCell ref="C287:G287"/>
    <mergeCell ref="C288:G288"/>
    <mergeCell ref="C289:G289"/>
    <mergeCell ref="C290:G290"/>
    <mergeCell ref="C291:G291"/>
    <mergeCell ref="C292:G292"/>
    <mergeCell ref="C293:G293"/>
    <mergeCell ref="C294:G294"/>
    <mergeCell ref="C277:G277"/>
    <mergeCell ref="C278:G278"/>
    <mergeCell ref="C279:G279"/>
    <mergeCell ref="C280:G280"/>
    <mergeCell ref="C281:G281"/>
    <mergeCell ref="C282:G282"/>
    <mergeCell ref="C283:G283"/>
    <mergeCell ref="C284:G284"/>
    <mergeCell ref="C285:G285"/>
    <mergeCell ref="C268:G268"/>
    <mergeCell ref="C269:G269"/>
    <mergeCell ref="C270:G270"/>
    <mergeCell ref="C271:G271"/>
    <mergeCell ref="C272:G272"/>
    <mergeCell ref="C273:G273"/>
    <mergeCell ref="C274:G274"/>
    <mergeCell ref="C275:G275"/>
    <mergeCell ref="C276:G276"/>
    <mergeCell ref="C259:G259"/>
    <mergeCell ref="C260:G260"/>
    <mergeCell ref="C261:G261"/>
    <mergeCell ref="C262:G262"/>
    <mergeCell ref="C263:G263"/>
    <mergeCell ref="C264:G264"/>
    <mergeCell ref="C265:G265"/>
    <mergeCell ref="C266:G266"/>
    <mergeCell ref="C267:G267"/>
    <mergeCell ref="C250:G250"/>
    <mergeCell ref="C251:G251"/>
    <mergeCell ref="C252:G252"/>
    <mergeCell ref="C253:G253"/>
    <mergeCell ref="C254:G254"/>
    <mergeCell ref="C255:G255"/>
    <mergeCell ref="C256:G256"/>
    <mergeCell ref="C257:G257"/>
    <mergeCell ref="C258:G258"/>
    <mergeCell ref="C241:G241"/>
    <mergeCell ref="C242:G242"/>
    <mergeCell ref="C243:G243"/>
    <mergeCell ref="C244:G244"/>
    <mergeCell ref="C245:G245"/>
    <mergeCell ref="C246:G246"/>
    <mergeCell ref="C247:G247"/>
    <mergeCell ref="C248:G248"/>
    <mergeCell ref="C249:G249"/>
    <mergeCell ref="A352:B352"/>
    <mergeCell ref="A353:B353"/>
    <mergeCell ref="A354:B354"/>
    <mergeCell ref="A355:B355"/>
    <mergeCell ref="A356:B356"/>
    <mergeCell ref="A357:B357"/>
    <mergeCell ref="A359:B359"/>
    <mergeCell ref="A360:B360"/>
    <mergeCell ref="A378:B378"/>
    <mergeCell ref="A367:G367"/>
    <mergeCell ref="C370:G370"/>
    <mergeCell ref="C360:G360"/>
    <mergeCell ref="C361:G361"/>
    <mergeCell ref="A376:B376"/>
    <mergeCell ref="A377:B377"/>
    <mergeCell ref="C376:G376"/>
    <mergeCell ref="C377:G377"/>
    <mergeCell ref="C366:G366"/>
    <mergeCell ref="C368:G368"/>
    <mergeCell ref="C369:G369"/>
    <mergeCell ref="A373:B373"/>
    <mergeCell ref="A374:B374"/>
    <mergeCell ref="A370:B370"/>
    <mergeCell ref="C362:G36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34:B334"/>
    <mergeCell ref="A335:B335"/>
    <mergeCell ref="A336:B336"/>
    <mergeCell ref="A337:B337"/>
    <mergeCell ref="A339:B339"/>
    <mergeCell ref="A340:B340"/>
    <mergeCell ref="A341:B341"/>
    <mergeCell ref="A338:B338"/>
    <mergeCell ref="A342:B342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24:B324"/>
    <mergeCell ref="A309:B309"/>
    <mergeCell ref="A310:B310"/>
    <mergeCell ref="A311:B311"/>
    <mergeCell ref="A312:B312"/>
    <mergeCell ref="A317:B317"/>
    <mergeCell ref="A316:B316"/>
    <mergeCell ref="A314:B314"/>
    <mergeCell ref="A315:B315"/>
    <mergeCell ref="A302:B302"/>
    <mergeCell ref="A313:W313"/>
    <mergeCell ref="C314:G314"/>
    <mergeCell ref="C315:G315"/>
    <mergeCell ref="C316:G316"/>
    <mergeCell ref="A303:B303"/>
    <mergeCell ref="A304:B304"/>
    <mergeCell ref="A305:B305"/>
    <mergeCell ref="A306:B306"/>
    <mergeCell ref="A307:B307"/>
    <mergeCell ref="A308:B308"/>
    <mergeCell ref="C304:G304"/>
    <mergeCell ref="C305:G305"/>
    <mergeCell ref="C306:G306"/>
    <mergeCell ref="C307:G307"/>
    <mergeCell ref="C308:G308"/>
    <mergeCell ref="C309:G309"/>
    <mergeCell ref="C310:G310"/>
    <mergeCell ref="C311:G311"/>
    <mergeCell ref="C312:G31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C217:G217"/>
    <mergeCell ref="C218:G218"/>
    <mergeCell ref="C219:G219"/>
    <mergeCell ref="C220:G220"/>
    <mergeCell ref="C221:G221"/>
    <mergeCell ref="C222:G222"/>
    <mergeCell ref="C223:G223"/>
    <mergeCell ref="C240:G240"/>
    <mergeCell ref="C224:G224"/>
    <mergeCell ref="C225:G225"/>
    <mergeCell ref="C226:G226"/>
    <mergeCell ref="C227:G227"/>
    <mergeCell ref="C228:G228"/>
    <mergeCell ref="C229:G229"/>
    <mergeCell ref="C230:G230"/>
    <mergeCell ref="C239:G239"/>
    <mergeCell ref="C235:G235"/>
    <mergeCell ref="C236:G236"/>
    <mergeCell ref="C237:G237"/>
    <mergeCell ref="C238:G238"/>
    <mergeCell ref="C231:G231"/>
    <mergeCell ref="C232:G232"/>
    <mergeCell ref="C233:G233"/>
    <mergeCell ref="C234:G234"/>
    <mergeCell ref="C208:G208"/>
    <mergeCell ref="C209:G209"/>
    <mergeCell ref="C210:G210"/>
    <mergeCell ref="C211:G211"/>
    <mergeCell ref="C212:G212"/>
    <mergeCell ref="C213:G213"/>
    <mergeCell ref="C214:G214"/>
    <mergeCell ref="C215:G215"/>
    <mergeCell ref="C216:G216"/>
    <mergeCell ref="C199:G199"/>
    <mergeCell ref="C200:G200"/>
    <mergeCell ref="C201:G201"/>
    <mergeCell ref="C202:G202"/>
    <mergeCell ref="C203:G203"/>
    <mergeCell ref="C204:G204"/>
    <mergeCell ref="C205:G205"/>
    <mergeCell ref="C206:G206"/>
    <mergeCell ref="C207:G207"/>
    <mergeCell ref="C190:G190"/>
    <mergeCell ref="C191:G191"/>
    <mergeCell ref="C192:G192"/>
    <mergeCell ref="C193:G193"/>
    <mergeCell ref="C194:G194"/>
    <mergeCell ref="C195:G195"/>
    <mergeCell ref="C196:G196"/>
    <mergeCell ref="C197:G197"/>
    <mergeCell ref="C198:G198"/>
    <mergeCell ref="C181:G181"/>
    <mergeCell ref="C182:G182"/>
    <mergeCell ref="C183:G183"/>
    <mergeCell ref="C184:G184"/>
    <mergeCell ref="C185:G185"/>
    <mergeCell ref="C186:G186"/>
    <mergeCell ref="C187:G187"/>
    <mergeCell ref="C188:G188"/>
    <mergeCell ref="C189:G189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80:G180"/>
    <mergeCell ref="C163:G163"/>
    <mergeCell ref="C164:G164"/>
    <mergeCell ref="C165:G165"/>
    <mergeCell ref="C166:G166"/>
    <mergeCell ref="C167:G167"/>
    <mergeCell ref="C168:G168"/>
    <mergeCell ref="C169:G169"/>
    <mergeCell ref="C170:G170"/>
    <mergeCell ref="C171:G171"/>
    <mergeCell ref="C153:G153"/>
    <mergeCell ref="C154:G154"/>
    <mergeCell ref="C155:G155"/>
    <mergeCell ref="C156:G156"/>
    <mergeCell ref="C157:G157"/>
    <mergeCell ref="C158:G158"/>
    <mergeCell ref="C159:G159"/>
    <mergeCell ref="C160:G160"/>
    <mergeCell ref="C162:G162"/>
    <mergeCell ref="A161:W161"/>
    <mergeCell ref="A158:B158"/>
    <mergeCell ref="A159:B159"/>
    <mergeCell ref="A160:B160"/>
    <mergeCell ref="C144:G144"/>
    <mergeCell ref="C145:G145"/>
    <mergeCell ref="C146:G146"/>
    <mergeCell ref="C147:G147"/>
    <mergeCell ref="C148:G148"/>
    <mergeCell ref="C149:G149"/>
    <mergeCell ref="C150:G150"/>
    <mergeCell ref="C151:G151"/>
    <mergeCell ref="C152:G152"/>
    <mergeCell ref="C135:G135"/>
    <mergeCell ref="C136:G136"/>
    <mergeCell ref="C137:G137"/>
    <mergeCell ref="C138:G138"/>
    <mergeCell ref="C139:G139"/>
    <mergeCell ref="C140:G140"/>
    <mergeCell ref="C141:G141"/>
    <mergeCell ref="C142:G142"/>
    <mergeCell ref="C143:G143"/>
    <mergeCell ref="C126:G126"/>
    <mergeCell ref="C127:G127"/>
    <mergeCell ref="C128:G128"/>
    <mergeCell ref="C129:G129"/>
    <mergeCell ref="C130:G130"/>
    <mergeCell ref="C131:G131"/>
    <mergeCell ref="C132:G132"/>
    <mergeCell ref="C133:G133"/>
    <mergeCell ref="C134:G134"/>
    <mergeCell ref="C117:G117"/>
    <mergeCell ref="C118:G118"/>
    <mergeCell ref="C119:G119"/>
    <mergeCell ref="C120:G120"/>
    <mergeCell ref="C121:G121"/>
    <mergeCell ref="C122:G122"/>
    <mergeCell ref="C123:G123"/>
    <mergeCell ref="C124:G124"/>
    <mergeCell ref="C125:G125"/>
    <mergeCell ref="C106:G106"/>
    <mergeCell ref="C111:G111"/>
    <mergeCell ref="C112:G112"/>
    <mergeCell ref="C113:G113"/>
    <mergeCell ref="C110:G110"/>
    <mergeCell ref="C109:G109"/>
    <mergeCell ref="C114:G114"/>
    <mergeCell ref="C115:G115"/>
    <mergeCell ref="C116:G116"/>
    <mergeCell ref="C97:G97"/>
    <mergeCell ref="C98:G98"/>
    <mergeCell ref="C99:G99"/>
    <mergeCell ref="C100:G100"/>
    <mergeCell ref="C101:G101"/>
    <mergeCell ref="C102:G102"/>
    <mergeCell ref="C103:G103"/>
    <mergeCell ref="C104:G104"/>
    <mergeCell ref="C105:G105"/>
    <mergeCell ref="C88:G88"/>
    <mergeCell ref="C89:G89"/>
    <mergeCell ref="C90:G90"/>
    <mergeCell ref="C91:G91"/>
    <mergeCell ref="C92:G92"/>
    <mergeCell ref="C93:G93"/>
    <mergeCell ref="C94:G94"/>
    <mergeCell ref="C95:G95"/>
    <mergeCell ref="C96:G96"/>
    <mergeCell ref="C79:G79"/>
    <mergeCell ref="C80:G80"/>
    <mergeCell ref="C81:G81"/>
    <mergeCell ref="C82:G82"/>
    <mergeCell ref="C83:G83"/>
    <mergeCell ref="C84:G84"/>
    <mergeCell ref="C85:G85"/>
    <mergeCell ref="C86:G86"/>
    <mergeCell ref="C87:G87"/>
    <mergeCell ref="C70:G70"/>
    <mergeCell ref="C71:G71"/>
    <mergeCell ref="C72:G72"/>
    <mergeCell ref="C73:G73"/>
    <mergeCell ref="C74:G74"/>
    <mergeCell ref="C75:G75"/>
    <mergeCell ref="C76:G76"/>
    <mergeCell ref="C77:G77"/>
    <mergeCell ref="C78:G78"/>
    <mergeCell ref="C61:G61"/>
    <mergeCell ref="C62:G62"/>
    <mergeCell ref="C63:G63"/>
    <mergeCell ref="C64:G64"/>
    <mergeCell ref="C65:G65"/>
    <mergeCell ref="C66:G66"/>
    <mergeCell ref="C67:G67"/>
    <mergeCell ref="C68:G68"/>
    <mergeCell ref="C69:G69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43:G43"/>
    <mergeCell ref="C44:G44"/>
    <mergeCell ref="C45:G45"/>
    <mergeCell ref="C46:G46"/>
    <mergeCell ref="C47:G47"/>
    <mergeCell ref="C48:G48"/>
    <mergeCell ref="C49:G49"/>
    <mergeCell ref="C50:G50"/>
    <mergeCell ref="C51:G51"/>
    <mergeCell ref="A263:B263"/>
    <mergeCell ref="A264:B264"/>
    <mergeCell ref="A265:B265"/>
    <mergeCell ref="C22:G22"/>
    <mergeCell ref="C23:G23"/>
    <mergeCell ref="C24:G24"/>
    <mergeCell ref="C25:G2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1:G41"/>
    <mergeCell ref="C42:G42"/>
    <mergeCell ref="A227:B227"/>
    <mergeCell ref="A228:B228"/>
    <mergeCell ref="A229:B229"/>
    <mergeCell ref="A230:B230"/>
    <mergeCell ref="A231:B231"/>
    <mergeCell ref="A232:B232"/>
    <mergeCell ref="A380:B380"/>
    <mergeCell ref="C380:G380"/>
    <mergeCell ref="A239:B239"/>
    <mergeCell ref="A252:B252"/>
    <mergeCell ref="A245:B245"/>
    <mergeCell ref="A246:B246"/>
    <mergeCell ref="A247:B247"/>
    <mergeCell ref="A248:B248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65:B165"/>
    <mergeCell ref="A166:B166"/>
    <mergeCell ref="A162:B162"/>
    <mergeCell ref="A167:B167"/>
    <mergeCell ref="A168:B168"/>
    <mergeCell ref="A169:B169"/>
    <mergeCell ref="A170:B170"/>
    <mergeCell ref="A171:B171"/>
    <mergeCell ref="A172:B172"/>
    <mergeCell ref="A151:B151"/>
    <mergeCell ref="A152:B152"/>
    <mergeCell ref="A153:B153"/>
    <mergeCell ref="A154:B154"/>
    <mergeCell ref="A155:B155"/>
    <mergeCell ref="A156:B156"/>
    <mergeCell ref="A157:B157"/>
    <mergeCell ref="A163:B163"/>
    <mergeCell ref="A164:B164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5:N5"/>
    <mergeCell ref="A11:N11"/>
    <mergeCell ref="A7:N7"/>
    <mergeCell ref="A8:N8"/>
    <mergeCell ref="A9:N9"/>
    <mergeCell ref="A10:N10"/>
    <mergeCell ref="A12:N12"/>
    <mergeCell ref="C107:G107"/>
    <mergeCell ref="C108:G108"/>
    <mergeCell ref="A18:B18"/>
    <mergeCell ref="A19:B19"/>
    <mergeCell ref="A20:B20"/>
    <mergeCell ref="A21:B21"/>
    <mergeCell ref="A16:B16"/>
    <mergeCell ref="A13:W13"/>
    <mergeCell ref="A22:B22"/>
    <mergeCell ref="A23:B23"/>
    <mergeCell ref="C18:G18"/>
    <mergeCell ref="C19:G19"/>
    <mergeCell ref="C20:G20"/>
    <mergeCell ref="C21:G21"/>
    <mergeCell ref="N14:O14"/>
    <mergeCell ref="P14:Q14"/>
    <mergeCell ref="A24:B24"/>
  </mergeCells>
  <pageMargins left="0.39370078740157483" right="0.31496062992125984" top="0.39370078740157483" bottom="0.31496062992125984" header="0.19685039370078741" footer="0.19685039370078741"/>
  <pageSetup paperSize="9" scale="52" fitToHeight="9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  <oddFooter>&amp;C&amp;P</oddFooter>
  </headerFooter>
  <rowBreaks count="1" manualBreakCount="1">
    <brk id="7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стр.1_4</vt:lpstr>
      <vt:lpstr>стр.1_4!Заголовки_для_печати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комп</cp:lastModifiedBy>
  <cp:lastPrinted>2019-08-21T13:00:33Z</cp:lastPrinted>
  <dcterms:created xsi:type="dcterms:W3CDTF">2012-05-12T07:32:36Z</dcterms:created>
  <dcterms:modified xsi:type="dcterms:W3CDTF">2020-02-28T08:04:00Z</dcterms:modified>
</cp:coreProperties>
</file>