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640" tabRatio="879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т3!$A$1:$R$13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R25" i="103" l="1"/>
  <c r="Q9" i="97" l="1"/>
  <c r="Q10" i="97"/>
  <c r="Q8" i="97"/>
  <c r="M30" i="103"/>
  <c r="R37" i="103" l="1"/>
  <c r="A10" i="104" l="1"/>
  <c r="A9" i="104"/>
  <c r="A8" i="104"/>
  <c r="D26" i="102"/>
  <c r="R26" i="101" l="1"/>
  <c r="R23" i="101"/>
  <c r="L23" i="101"/>
  <c r="L15" i="101"/>
  <c r="R10" i="101"/>
  <c r="P10" i="101"/>
  <c r="P9" i="101"/>
  <c r="R9" i="101" s="1"/>
  <c r="T10" i="98"/>
  <c r="R10" i="98"/>
  <c r="Q13" i="97"/>
  <c r="L6" i="98" l="1"/>
  <c r="M6" i="98"/>
  <c r="N6" i="98" s="1"/>
  <c r="O6" i="98" s="1"/>
  <c r="P6" i="98" s="1"/>
  <c r="Q6" i="98" s="1"/>
  <c r="R6" i="98" s="1"/>
  <c r="S6" i="98" s="1"/>
  <c r="T6" i="98" s="1"/>
  <c r="K6" i="98"/>
  <c r="J6" i="98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R8" i="98"/>
  <c r="T8" i="98" s="1"/>
  <c r="R35" i="103"/>
  <c r="T27" i="98" l="1"/>
  <c r="R27" i="98"/>
  <c r="C3" i="98" l="1"/>
  <c r="R33" i="103" l="1"/>
  <c r="R34" i="103"/>
  <c r="R36" i="103"/>
  <c r="R32" i="103"/>
  <c r="R31" i="103" l="1"/>
  <c r="M46" i="103"/>
  <c r="R46" i="103" s="1"/>
  <c r="R30" i="103"/>
  <c r="C4" i="101"/>
  <c r="J4" i="101" s="1"/>
  <c r="C3" i="97"/>
  <c r="C4" i="96"/>
  <c r="J4" i="96" s="1"/>
  <c r="J3" i="97" s="1"/>
  <c r="L3" i="98" s="1"/>
  <c r="A14" i="102"/>
  <c r="A13" i="102"/>
  <c r="A11" i="102"/>
  <c r="A10" i="102"/>
  <c r="A9" i="102"/>
  <c r="A8" i="102"/>
  <c r="A6" i="102"/>
  <c r="R45" i="103"/>
  <c r="R44" i="103"/>
  <c r="R43" i="103"/>
  <c r="R42" i="103"/>
  <c r="R41" i="103"/>
  <c r="R40" i="103"/>
  <c r="R39" i="103"/>
  <c r="R38" i="103"/>
  <c r="L34" i="103"/>
  <c r="L33" i="103"/>
  <c r="L32" i="103"/>
  <c r="R29" i="103"/>
  <c r="R28" i="103"/>
  <c r="R27" i="103"/>
  <c r="R24" i="103"/>
  <c r="R23" i="103"/>
  <c r="M48" i="103" l="1"/>
  <c r="R48" i="103" s="1"/>
  <c r="R47" i="103"/>
  <c r="R49" i="103" s="1"/>
  <c r="D20" i="102" s="1"/>
  <c r="D22" i="102" l="1"/>
  <c r="D23" i="102" s="1"/>
  <c r="D34" i="102" l="1"/>
  <c r="D25" i="102"/>
  <c r="F22" i="102"/>
  <c r="E11" i="100"/>
  <c r="P37" i="96" l="1"/>
  <c r="P38" i="96"/>
  <c r="P36" i="96"/>
  <c r="P24" i="96"/>
  <c r="P14" i="96"/>
  <c r="P13" i="96"/>
  <c r="P10" i="96"/>
  <c r="P19" i="101" l="1"/>
  <c r="P23" i="101" l="1"/>
  <c r="P15" i="101"/>
  <c r="P26" i="101" s="1"/>
  <c r="P9" i="96" l="1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<sst xmlns="http://schemas.openxmlformats.org/spreadsheetml/2006/main" count="1548" uniqueCount="300">
  <si>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</si>
  <si>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</si>
  <si>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</si>
  <si>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</si>
  <si>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</si>
  <si>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</si>
  <si>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</si>
  <si>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</si>
  <si>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</si>
  <si>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</si>
  <si>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</si>
  <si>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</si>
  <si>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</si>
  <si>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</si>
  <si>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</si>
  <si>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</si>
  <si>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</si>
  <si>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</si>
  <si>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</si>
  <si>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</si>
  <si>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</si>
  <si>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</si>
  <si>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</si>
  <si>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</si>
  <si>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</si>
  <si>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</si>
  <si>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</si>
  <si>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</si>
  <si>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</si>
  <si>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</si>
  <si>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</si>
  <si>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</si>
  <si>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</si>
  <si>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</si>
  <si>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</si>
  <si>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</si>
  <si>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</si>
  <si>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</si>
  <si>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</si>
  <si>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</si>
  <si>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</si>
  <si>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</si>
  <si>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</si>
  <si>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</si>
  <si>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</si>
  <si>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</si>
  <si>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</si>
  <si>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</si>
  <si>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</si>
  <si>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</si>
  <si>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</si>
  <si>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</si>
  <si>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</si>
  <si>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</si>
  <si>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</si>
  <si>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</si>
  <si>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</si>
  <si>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</si>
  <si>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</si>
  <si>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</si>
  <si>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</si>
  <si>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</si>
  <si>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</si>
  <si>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</si>
  <si>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</si>
  <si>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</si>
  <si>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</si>
  <si>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</si>
  <si>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</si>
  <si>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</si>
  <si>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</si>
  <si>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</si>
  <si>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</si>
  <si>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</si>
  <si>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</si>
  <si>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</si>
  <si>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</si>
  <si>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</si>
  <si>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</si>
  <si>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</si>
  <si>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</si>
  <si>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</si>
  <si>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</si>
  <si>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</si>
  <si>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</si>
  <si>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</si>
  <si>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</si>
  <si>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</si>
  <si>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</si>
  <si>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</si>
  <si>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</si>
  <si>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</si>
  <si>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</si>
  <si>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</si>
  <si>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</si>
  <si>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</si>
  <si>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</si>
  <si>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</si>
  <si>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</si>
  <si>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</si>
  <si>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</si>
  <si>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</si>
  <si>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</si>
  <si>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</si>
  <si>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</si>
  <si>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</si>
  <si>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</si>
  <si>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</si>
  <si>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</si>
  <si>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</si>
  <si>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</si>
  <si>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</si>
  <si>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</si>
  <si>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</si>
  <si>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</si>
  <si>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</si>
  <si>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</si>
  <si>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</si>
  <si>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</si>
  <si>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</si>
  <si>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</si>
  <si>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</si>
  <si>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</si>
  <si>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</si>
  <si>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</si>
  <si>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</si>
  <si>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</si>
  <si>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</si>
  <si>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</si>
  <si>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</si>
  <si>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</si>
  <si>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</si>
  <si>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</si>
  <si>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</si>
  <si>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</si>
  <si>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</si>
  <si>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</si>
  <si>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</si>
  <si>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</si>
  <si>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</si>
  <si>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</si>
  <si>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</si>
  <si>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</si>
  <si>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</si>
  <si>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</si>
  <si>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</si>
  <si>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</si>
  <si>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</si>
  <si>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</si>
  <si>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</si>
  <si>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</si>
  <si>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</si>
  <si>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</si>
  <si>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</si>
  <si>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</si>
  <si>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</si>
  <si>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</si>
  <si>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</si>
  <si>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</si>
  <si>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</si>
  <si>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</si>
  <si>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</si>
  <si>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</si>
  <si>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</si>
  <si>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</si>
  <si>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</si>
  <si>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</si>
  <si>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</si>
  <si>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</si>
  <si>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</si>
  <si>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</si>
  <si>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</si>
  <si>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</si>
  <si>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</si>
  <si>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</si>
  <si>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</si>
  <si>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</si>
  <si>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</si>
  <si>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</si>
  <si>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</si>
  <si>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</si>
  <si>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</si>
  <si>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</si>
  <si>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ТДН-16000/110-У1</t>
  </si>
  <si>
    <t>Р1-01-05</t>
  </si>
  <si>
    <t>Б-1-05</t>
  </si>
  <si>
    <t>С-1-02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</si>
  <si>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</si>
  <si>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</si>
  <si>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</si>
  <si>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</si>
  <si>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</si>
  <si>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</si>
  <si>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</si>
  <si>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</si>
  <si>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>единица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</si>
  <si>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</si>
  <si>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</si>
  <si>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</si>
  <si>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</si>
  <si>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</si>
  <si>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</si>
  <si>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</si>
  <si>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</si>
  <si>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</si>
  <si>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</si>
  <si>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</si>
  <si>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</si>
  <si>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</si>
  <si>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</si>
  <si>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</si>
  <si>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</si>
  <si>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</si>
  <si>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</si>
  <si>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</si>
  <si>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</si>
  <si>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</si>
  <si>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</si>
  <si>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</si>
  <si>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</si>
  <si>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</si>
  <si>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</si>
  <si>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</si>
  <si>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</si>
  <si>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>Л1-04-2</t>
  </si>
  <si>
    <t>диаметр 12,1</t>
  </si>
  <si>
    <t>О1-03</t>
  </si>
  <si>
    <t>1.4</t>
  </si>
  <si>
    <t>1.5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</si>
  <si>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</si>
  <si>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</si>
  <si>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</si>
  <si>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</si>
  <si>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</si>
  <si>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</si>
  <si>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</si>
  <si>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</si>
  <si>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</si>
  <si>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</si>
  <si>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</si>
  <si>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</si>
  <si>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</si>
  <si>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</si>
  <si>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</si>
  <si>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</si>
  <si>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</si>
  <si>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</si>
  <si>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</si>
  <si>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</si>
  <si>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</si>
  <si>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</si>
  <si>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</si>
  <si>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</si>
  <si>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</si>
  <si>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</si>
  <si>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 xml:space="preserve">План утв. </t>
  </si>
  <si>
    <t>Год раскрытия информации: 2020 год</t>
  </si>
  <si>
    <t>Э3-08-2</t>
  </si>
  <si>
    <t>Э3-07-2</t>
  </si>
  <si>
    <t>тип ( блочный), количество трансформаторов (2), номинальная мощность 630 кВА</t>
  </si>
  <si>
    <t>тип ( блочный), количество трансформаторов (2), номинальная мощность 400 кВА</t>
  </si>
  <si>
    <t>КТП 1,3</t>
  </si>
  <si>
    <t>тип ( блочный), количество трансформаторов (2), номинальная мощность 1000 кВА</t>
  </si>
  <si>
    <t>Э3-09-2</t>
  </si>
  <si>
    <t>КТП 11, РТП 2</t>
  </si>
  <si>
    <t>2- цепная, сечение АС185, 1 провод в фазе</t>
  </si>
  <si>
    <t>Л3-04-2</t>
  </si>
  <si>
    <t>Л5-05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</si>
  <si>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</si>
  <si>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</si>
  <si>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</si>
  <si>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</si>
  <si>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</si>
  <si>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</si>
  <si>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</si>
  <si>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</si>
  <si>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</si>
  <si>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Наименование инвестиционного проекта: Приобретение электросетевого комплекса ООО "Татэнерго"</t>
  </si>
  <si>
    <t>Идентификатор инвестиционного проекта: K 20-02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</si>
  <si>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</si>
  <si>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</si>
  <si>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</si>
  <si>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</si>
  <si>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</si>
  <si>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</si>
  <si>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</si>
  <si>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</si>
  <si>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</si>
  <si>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</si>
  <si>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</si>
  <si>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</si>
  <si>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подготовки и устройства территории ПС (ЗПС) </t>
  </si>
  <si>
    <t>Площадь подготовки и устройства территории под элементы ПС (ЗПС) (м2) Основные здания (общеподстанционный пункт управления (ОПУ), закрытое распределительное устройство (ЗРУ), релейный щит (РЩ))</t>
  </si>
  <si>
    <t>Площадь подготовки и устройства территории под элементы ПС (ЗПС) (м2) Прочее</t>
  </si>
  <si>
    <t xml:space="preserve">УНЦ ВЛ 0,4-750 кВ на строительно-монтажные работы без опор и провода </t>
  </si>
  <si>
    <t xml:space="preserve">УНЦ опор ВЛ 0,4-750 кВ </t>
  </si>
  <si>
    <t>УНЦ провода ВЛ 0,4-750 кВ сталеалюминиевого типа</t>
  </si>
  <si>
    <t xml:space="preserve">УНЦ ОКГТ </t>
  </si>
  <si>
    <t xml:space="preserve"> VD4/P I n 630 A, Iотк 20 кВА</t>
  </si>
  <si>
    <t>В3-03-2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</si>
</sst>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  <xf numFmtId="0" fontId="23" fillId="0" borderId="0"/>
    <xf numFmtId="0" fontId="51" fillId="0" borderId="0"/>
  </cellStyleXfs>
  <cellXfs count="25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3" fontId="4" fillId="0" borderId="10" xfId="45" applyNumberFormat="1" applyFont="1" applyFill="1" applyBorder="1" applyAlignment="1">
      <alignment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51" fillId="0" borderId="0" xfId="0" applyFont="1" applyFill="1" applyBorder="1"/>
    <xf numFmtId="0" fontId="52" fillId="0" borderId="21" xfId="55" applyFont="1" applyFill="1" applyBorder="1" applyAlignment="1">
      <alignment horizontal="center" vertical="center" wrapText="1"/>
    </xf>
    <xf numFmtId="1" fontId="52" fillId="0" borderId="21" xfId="55" applyNumberFormat="1" applyFont="1" applyFill="1" applyBorder="1" applyAlignment="1">
      <alignment horizontal="center" vertical="center" wrapText="1"/>
    </xf>
    <xf numFmtId="2" fontId="52" fillId="0" borderId="21" xfId="55" applyNumberFormat="1" applyFont="1" applyFill="1" applyBorder="1" applyAlignment="1">
      <alignment horizontal="center" vertical="center"/>
    </xf>
    <xf numFmtId="170" fontId="52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9" fillId="0" borderId="11" xfId="0" applyFont="1" applyFill="1" applyBorder="1" applyAlignment="1">
      <alignment horizontal="center"/>
    </xf>
    <xf numFmtId="0" fontId="49" fillId="0" borderId="10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171" fontId="53" fillId="0" borderId="10" xfId="57" applyNumberFormat="1" applyFont="1" applyFill="1" applyBorder="1" applyAlignment="1">
      <alignment horizontal="center" vertical="center" wrapText="1"/>
    </xf>
    <xf numFmtId="171" fontId="29" fillId="25" borderId="10" xfId="57" applyNumberFormat="1" applyFont="1" applyFill="1" applyBorder="1" applyAlignment="1">
      <alignment horizontal="center" vertical="center" wrapText="1"/>
    </xf>
    <xf numFmtId="171" fontId="29" fillId="27" borderId="10" xfId="57" applyNumberFormat="1" applyFont="1" applyFill="1" applyBorder="1" applyAlignment="1">
      <alignment horizontal="center" vertical="center" wrapText="1"/>
    </xf>
    <xf numFmtId="171" fontId="29" fillId="26" borderId="10" xfId="57" applyNumberFormat="1" applyFont="1" applyFill="1" applyBorder="1" applyAlignment="1">
      <alignment horizontal="center" vertical="center" wrapText="1"/>
    </xf>
    <xf numFmtId="171" fontId="53" fillId="0" borderId="10" xfId="57" applyNumberFormat="1" applyFont="1" applyFill="1" applyBorder="1" applyAlignment="1">
      <alignment horizontal="center" vertical="center" wrapText="1"/>
    </xf>
    <xf numFmtId="171" fontId="29" fillId="25" borderId="10" xfId="57" applyNumberFormat="1" applyFont="1" applyFill="1" applyBorder="1" applyAlignment="1">
      <alignment horizontal="center" vertical="center" wrapText="1"/>
    </xf>
    <xf numFmtId="171" fontId="29" fillId="27" borderId="10" xfId="57" applyNumberFormat="1" applyFont="1" applyFill="1" applyBorder="1" applyAlignment="1">
      <alignment horizontal="center" vertical="center" wrapText="1"/>
    </xf>
    <xf numFmtId="171" fontId="29" fillId="26" borderId="10" xfId="57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2" fillId="0" borderId="21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10" xfId="56" applyFont="1" applyFill="1" applyBorder="1" applyAlignment="1">
      <alignment horizontal="center" vertical="center" wrapText="1"/>
    </xf>
  </cellXfs>
  <cellStyles count="5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2 2" xfId="5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Обычный 8" xfId="5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"/>
  <sheetViews>
    <sheetView topLeftCell="A40" zoomScaleNormal="100" workbookViewId="0">
      <selection activeCell="R52" sqref="R52"/>
    </sheetView>
  </sheetViews>
  <sheetFormatPr defaultRowHeight="15.75" x14ac:dyDescent="0.25"/>
  <cols>
    <col min="1" max="1" width="8.625" style="74" customWidth="1"/>
    <col min="2" max="2" width="26.375" style="116" customWidth="1"/>
    <col min="3" max="3" width="14" style="99" hidden="1" customWidth="1"/>
    <col min="4" max="4" width="23.5" style="116" hidden="1" customWidth="1"/>
    <col min="5" max="5" width="13.625" style="99" hidden="1" customWidth="1"/>
    <col min="6" max="6" width="10.875" style="99" hidden="1" customWidth="1"/>
    <col min="7" max="7" width="13.875" style="114" hidden="1" customWidth="1"/>
    <col min="8" max="8" width="16.75" style="114" hidden="1" customWidth="1"/>
    <col min="9" max="9" width="9.625" style="53" hidden="1" customWidth="1"/>
    <col min="10" max="10" width="15.125" style="36" hidden="1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15.625" style="53" customWidth="1"/>
    <col min="19" max="16384" width="9" style="53"/>
  </cols>
  <sheetData>
    <row r="1" spans="1:34" ht="18.75" x14ac:dyDescent="0.25">
      <c r="Q1" s="117" t="s">
        <v>48</v>
      </c>
    </row>
    <row r="2" spans="1:34" ht="18.75" x14ac:dyDescent="0.3">
      <c r="Q2" s="118" t="s">
        <v>46</v>
      </c>
    </row>
    <row r="3" spans="1:34" ht="18.75" x14ac:dyDescent="0.3">
      <c r="Q3" s="118" t="s">
        <v>47</v>
      </c>
    </row>
    <row r="4" spans="1:34" ht="69.75" customHeight="1" x14ac:dyDescent="0.25">
      <c r="A4" s="190" t="s">
        <v>51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19"/>
      <c r="S4" s="119"/>
      <c r="T4" s="119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</row>
    <row r="5" spans="1:34" ht="18.75" x14ac:dyDescent="0.3">
      <c r="A5" s="19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</row>
    <row r="6" spans="1:34" ht="18.75" x14ac:dyDescent="0.25">
      <c r="A6" s="192" t="s">
        <v>207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</row>
    <row r="7" spans="1:34" x14ac:dyDescent="0.25">
      <c r="A7" s="193" t="s">
        <v>49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23"/>
      <c r="S7" s="123"/>
      <c r="T7" s="123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</row>
    <row r="8" spans="1:34" ht="18.75" x14ac:dyDescent="0.3">
      <c r="A8" s="194" t="s">
        <v>256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20"/>
      <c r="S8" s="120"/>
      <c r="T8" s="120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1:34" ht="18.75" x14ac:dyDescent="0.3">
      <c r="A9" s="195" t="s">
        <v>277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20"/>
      <c r="S9" s="120"/>
      <c r="T9" s="120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1:34" ht="18.75" x14ac:dyDescent="0.25">
      <c r="A10" s="195" t="s">
        <v>278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</row>
    <row r="11" spans="1:34" ht="18.75" x14ac:dyDescent="0.3">
      <c r="A11" s="196" t="s">
        <v>181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20"/>
      <c r="S11" s="120"/>
      <c r="T11" s="120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1:34" s="126" customFormat="1" ht="22.5" customHeight="1" x14ac:dyDescent="0.3">
      <c r="A12" s="189" t="s">
        <v>50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25"/>
      <c r="S12" s="125"/>
      <c r="T12" s="12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6" customFormat="1" ht="18.75" x14ac:dyDescent="0.3">
      <c r="A13" s="197" t="s">
        <v>146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25"/>
      <c r="S13" s="125"/>
      <c r="T13" s="12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6" customFormat="1" ht="18.75" x14ac:dyDescent="0.3">
      <c r="A14" s="197" t="s">
        <v>180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25"/>
      <c r="S14" s="125"/>
      <c r="T14" s="12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6" customFormat="1" ht="18.75" customHeight="1" x14ac:dyDescent="0.3">
      <c r="A15" s="189" t="s">
        <v>57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25"/>
      <c r="S15" s="125"/>
      <c r="T15" s="12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7" t="s">
        <v>10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</row>
    <row r="17" spans="1:18" x14ac:dyDescent="0.25">
      <c r="A17" s="188" t="s">
        <v>0</v>
      </c>
      <c r="B17" s="183" t="s">
        <v>2</v>
      </c>
      <c r="C17" s="179" t="s">
        <v>255</v>
      </c>
      <c r="D17" s="179"/>
      <c r="E17" s="179"/>
      <c r="F17" s="179"/>
      <c r="G17" s="179"/>
      <c r="H17" s="179"/>
      <c r="I17" s="179"/>
      <c r="J17" s="179"/>
      <c r="K17" s="179" t="s">
        <v>45</v>
      </c>
      <c r="L17" s="179"/>
      <c r="M17" s="179"/>
      <c r="N17" s="179"/>
      <c r="O17" s="179"/>
      <c r="P17" s="179"/>
      <c r="Q17" s="179"/>
      <c r="R17" s="179"/>
    </row>
    <row r="18" spans="1:18" ht="46.5" customHeight="1" x14ac:dyDescent="0.25">
      <c r="A18" s="188"/>
      <c r="B18" s="183"/>
      <c r="C18" s="180" t="s">
        <v>206</v>
      </c>
      <c r="D18" s="181"/>
      <c r="E18" s="181"/>
      <c r="F18" s="181"/>
      <c r="G18" s="181"/>
      <c r="H18" s="181"/>
      <c r="I18" s="181"/>
      <c r="J18" s="182"/>
      <c r="K18" s="180" t="s">
        <v>206</v>
      </c>
      <c r="L18" s="181"/>
      <c r="M18" s="181"/>
      <c r="N18" s="181"/>
      <c r="O18" s="181"/>
      <c r="P18" s="181"/>
      <c r="Q18" s="181"/>
      <c r="R18" s="182"/>
    </row>
    <row r="19" spans="1:18" ht="15.75" customHeight="1" x14ac:dyDescent="0.25">
      <c r="A19" s="188"/>
      <c r="B19" s="183"/>
      <c r="C19" s="183" t="s">
        <v>13</v>
      </c>
      <c r="D19" s="183"/>
      <c r="E19" s="183"/>
      <c r="F19" s="183"/>
      <c r="G19" s="183" t="s">
        <v>115</v>
      </c>
      <c r="H19" s="183"/>
      <c r="I19" s="183"/>
      <c r="J19" s="183"/>
      <c r="K19" s="183" t="s">
        <v>13</v>
      </c>
      <c r="L19" s="183"/>
      <c r="M19" s="183"/>
      <c r="N19" s="183"/>
      <c r="O19" s="183" t="s">
        <v>115</v>
      </c>
      <c r="P19" s="183"/>
      <c r="Q19" s="183"/>
      <c r="R19" s="183"/>
    </row>
    <row r="20" spans="1:18" s="27" customFormat="1" ht="126" x14ac:dyDescent="0.25">
      <c r="A20" s="188"/>
      <c r="B20" s="183"/>
      <c r="C20" s="113" t="s">
        <v>28</v>
      </c>
      <c r="D20" s="113" t="s">
        <v>9</v>
      </c>
      <c r="E20" s="113" t="s">
        <v>106</v>
      </c>
      <c r="F20" s="113" t="s">
        <v>11</v>
      </c>
      <c r="G20" s="113" t="s">
        <v>14</v>
      </c>
      <c r="H20" s="113" t="s">
        <v>52</v>
      </c>
      <c r="I20" s="27" t="s">
        <v>182</v>
      </c>
      <c r="J20" s="12" t="s">
        <v>53</v>
      </c>
      <c r="K20" s="113" t="s">
        <v>28</v>
      </c>
      <c r="L20" s="113" t="s">
        <v>9</v>
      </c>
      <c r="M20" s="113" t="s">
        <v>106</v>
      </c>
      <c r="N20" s="113" t="s">
        <v>11</v>
      </c>
      <c r="O20" s="113" t="s">
        <v>14</v>
      </c>
      <c r="P20" s="113" t="s">
        <v>52</v>
      </c>
      <c r="Q20" s="27" t="s">
        <v>182</v>
      </c>
      <c r="R20" s="12" t="s">
        <v>53</v>
      </c>
    </row>
    <row r="21" spans="1:18" s="27" customFormat="1" x14ac:dyDescent="0.25">
      <c r="A21" s="112">
        <v>1</v>
      </c>
      <c r="B21" s="113">
        <v>2</v>
      </c>
      <c r="C21" s="113">
        <v>3</v>
      </c>
      <c r="D21" s="113">
        <v>4</v>
      </c>
      <c r="E21" s="113">
        <v>5</v>
      </c>
      <c r="F21" s="113">
        <v>6</v>
      </c>
      <c r="G21" s="113">
        <v>7</v>
      </c>
      <c r="H21" s="113">
        <v>8</v>
      </c>
      <c r="J21" s="12">
        <v>9</v>
      </c>
      <c r="K21" s="113">
        <v>3</v>
      </c>
      <c r="L21" s="113">
        <v>4</v>
      </c>
      <c r="M21" s="113">
        <v>5</v>
      </c>
      <c r="N21" s="113">
        <v>6</v>
      </c>
      <c r="O21" s="113">
        <v>7</v>
      </c>
      <c r="P21" s="113">
        <v>8</v>
      </c>
      <c r="Q21" s="12">
        <v>9</v>
      </c>
      <c r="R21" s="12">
        <v>10</v>
      </c>
    </row>
    <row r="22" spans="1:18" s="27" customFormat="1" ht="47.25" x14ac:dyDescent="0.25">
      <c r="A22" s="112">
        <v>1</v>
      </c>
      <c r="B22" s="13" t="s">
        <v>103</v>
      </c>
      <c r="C22" s="113" t="s">
        <v>128</v>
      </c>
      <c r="D22" s="172" t="s">
        <v>128</v>
      </c>
      <c r="E22" s="172" t="s">
        <v>128</v>
      </c>
      <c r="F22" s="172" t="s">
        <v>128</v>
      </c>
      <c r="G22" s="172" t="s">
        <v>128</v>
      </c>
      <c r="H22" s="172" t="s">
        <v>128</v>
      </c>
      <c r="I22" s="172" t="s">
        <v>128</v>
      </c>
      <c r="J22" s="172" t="s">
        <v>128</v>
      </c>
      <c r="K22" s="113" t="s">
        <v>128</v>
      </c>
      <c r="L22" s="113" t="s">
        <v>114</v>
      </c>
      <c r="M22" s="113" t="s">
        <v>114</v>
      </c>
      <c r="N22" s="113" t="s">
        <v>114</v>
      </c>
      <c r="O22" s="113" t="s">
        <v>114</v>
      </c>
      <c r="P22" s="113" t="s">
        <v>114</v>
      </c>
      <c r="Q22" s="113" t="s">
        <v>114</v>
      </c>
      <c r="R22" s="113" t="s">
        <v>114</v>
      </c>
    </row>
    <row r="23" spans="1:18" s="27" customFormat="1" ht="57" customHeight="1" x14ac:dyDescent="0.25">
      <c r="A23" s="112" t="s">
        <v>86</v>
      </c>
      <c r="B23" s="14" t="s">
        <v>287</v>
      </c>
      <c r="C23" s="172" t="s">
        <v>128</v>
      </c>
      <c r="D23" s="172" t="s">
        <v>128</v>
      </c>
      <c r="E23" s="172" t="s">
        <v>128</v>
      </c>
      <c r="F23" s="172" t="s">
        <v>128</v>
      </c>
      <c r="G23" s="172" t="s">
        <v>128</v>
      </c>
      <c r="H23" s="172" t="s">
        <v>128</v>
      </c>
      <c r="I23" s="172" t="s">
        <v>128</v>
      </c>
      <c r="J23" s="172" t="s">
        <v>128</v>
      </c>
      <c r="K23" s="113">
        <v>110</v>
      </c>
      <c r="L23" s="256" t="s">
        <v>279</v>
      </c>
      <c r="M23" s="113">
        <v>2</v>
      </c>
      <c r="N23" s="113" t="s">
        <v>68</v>
      </c>
      <c r="O23" s="15" t="s">
        <v>282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31.5" x14ac:dyDescent="0.25">
      <c r="A24" s="112" t="s">
        <v>87</v>
      </c>
      <c r="B24" s="14" t="s">
        <v>288</v>
      </c>
      <c r="C24" s="172" t="s">
        <v>128</v>
      </c>
      <c r="D24" s="172" t="s">
        <v>128</v>
      </c>
      <c r="E24" s="172" t="s">
        <v>128</v>
      </c>
      <c r="F24" s="172" t="s">
        <v>128</v>
      </c>
      <c r="G24" s="172" t="s">
        <v>128</v>
      </c>
      <c r="H24" s="172" t="s">
        <v>128</v>
      </c>
      <c r="I24" s="172" t="s">
        <v>128</v>
      </c>
      <c r="J24" s="172" t="s">
        <v>128</v>
      </c>
      <c r="K24" s="113">
        <v>10</v>
      </c>
      <c r="L24" s="256" t="s">
        <v>298</v>
      </c>
      <c r="M24" s="113">
        <v>4</v>
      </c>
      <c r="N24" s="113" t="s">
        <v>68</v>
      </c>
      <c r="O24" s="15" t="s">
        <v>281</v>
      </c>
      <c r="P24" s="12">
        <v>1301</v>
      </c>
      <c r="Q24" s="21">
        <v>1.03</v>
      </c>
      <c r="R24" s="12">
        <f t="shared" ref="R24:R25" si="0">M24*P24*Q24</f>
        <v>5360.12</v>
      </c>
    </row>
    <row r="25" spans="1:18" s="27" customFormat="1" ht="31.5" x14ac:dyDescent="0.25">
      <c r="A25" s="171" t="s">
        <v>139</v>
      </c>
      <c r="B25" s="14" t="s">
        <v>288</v>
      </c>
      <c r="C25" s="172"/>
      <c r="D25" s="172"/>
      <c r="E25" s="172"/>
      <c r="F25" s="172"/>
      <c r="G25" s="172"/>
      <c r="H25" s="172"/>
      <c r="I25" s="172"/>
      <c r="J25" s="172"/>
      <c r="K25" s="172">
        <v>10</v>
      </c>
      <c r="L25" s="256" t="s">
        <v>280</v>
      </c>
      <c r="M25" s="172">
        <v>24</v>
      </c>
      <c r="N25" s="172" t="s">
        <v>68</v>
      </c>
      <c r="O25" s="15" t="s">
        <v>299</v>
      </c>
      <c r="P25" s="12">
        <v>1188</v>
      </c>
      <c r="Q25" s="175">
        <v>1.03</v>
      </c>
      <c r="R25" s="12">
        <f t="shared" si="0"/>
        <v>29367.360000000001</v>
      </c>
    </row>
    <row r="26" spans="1:18" s="125" customFormat="1" ht="47.25" x14ac:dyDescent="0.25">
      <c r="A26" s="71">
        <v>2</v>
      </c>
      <c r="B26" s="13" t="s">
        <v>27</v>
      </c>
      <c r="C26" s="172" t="s">
        <v>128</v>
      </c>
      <c r="D26" s="172" t="s">
        <v>128</v>
      </c>
      <c r="E26" s="172" t="s">
        <v>128</v>
      </c>
      <c r="F26" s="172" t="s">
        <v>128</v>
      </c>
      <c r="G26" s="172" t="s">
        <v>128</v>
      </c>
      <c r="H26" s="172" t="s">
        <v>128</v>
      </c>
      <c r="I26" s="172" t="s">
        <v>128</v>
      </c>
      <c r="J26" s="172" t="s">
        <v>128</v>
      </c>
      <c r="K26" s="113" t="s">
        <v>114</v>
      </c>
      <c r="L26" s="113" t="s">
        <v>114</v>
      </c>
      <c r="M26" s="113" t="s">
        <v>114</v>
      </c>
      <c r="N26" s="113" t="s">
        <v>114</v>
      </c>
      <c r="O26" s="113" t="s">
        <v>114</v>
      </c>
      <c r="P26" s="113" t="s">
        <v>114</v>
      </c>
      <c r="Q26" s="21"/>
      <c r="R26" s="113"/>
    </row>
    <row r="27" spans="1:18" s="125" customFormat="1" ht="31.5" x14ac:dyDescent="0.25">
      <c r="A27" s="71" t="s">
        <v>88</v>
      </c>
      <c r="B27" s="14" t="s">
        <v>289</v>
      </c>
      <c r="C27" s="172" t="s">
        <v>128</v>
      </c>
      <c r="D27" s="172" t="s">
        <v>128</v>
      </c>
      <c r="E27" s="172" t="s">
        <v>128</v>
      </c>
      <c r="F27" s="172" t="s">
        <v>128</v>
      </c>
      <c r="G27" s="172" t="s">
        <v>128</v>
      </c>
      <c r="H27" s="172" t="s">
        <v>128</v>
      </c>
      <c r="I27" s="172" t="s">
        <v>128</v>
      </c>
      <c r="J27" s="172" t="s">
        <v>128</v>
      </c>
      <c r="K27" s="113">
        <v>110</v>
      </c>
      <c r="L27" s="115" t="s">
        <v>183</v>
      </c>
      <c r="M27" s="113">
        <v>1</v>
      </c>
      <c r="N27" s="113" t="s">
        <v>285</v>
      </c>
      <c r="O27" s="15" t="s">
        <v>283</v>
      </c>
      <c r="P27" s="12">
        <v>36657</v>
      </c>
      <c r="Q27" s="21">
        <v>1.05</v>
      </c>
      <c r="R27" s="12">
        <f t="shared" ref="R27:R29" si="1">M27*P27*Q27</f>
        <v>38489.85</v>
      </c>
    </row>
    <row r="28" spans="1:18" s="125" customFormat="1" ht="31.5" x14ac:dyDescent="0.25">
      <c r="A28" s="71" t="s">
        <v>89</v>
      </c>
      <c r="B28" s="14" t="s">
        <v>289</v>
      </c>
      <c r="C28" s="172" t="s">
        <v>128</v>
      </c>
      <c r="D28" s="172" t="s">
        <v>128</v>
      </c>
      <c r="E28" s="172" t="s">
        <v>128</v>
      </c>
      <c r="F28" s="172" t="s">
        <v>128</v>
      </c>
      <c r="G28" s="172" t="s">
        <v>128</v>
      </c>
      <c r="H28" s="172" t="s">
        <v>128</v>
      </c>
      <c r="I28" s="172" t="s">
        <v>128</v>
      </c>
      <c r="J28" s="172" t="s">
        <v>128</v>
      </c>
      <c r="K28" s="113">
        <v>110</v>
      </c>
      <c r="L28" s="115" t="s">
        <v>183</v>
      </c>
      <c r="M28" s="113">
        <v>1</v>
      </c>
      <c r="N28" s="155" t="s">
        <v>285</v>
      </c>
      <c r="O28" s="15" t="s">
        <v>283</v>
      </c>
      <c r="P28" s="12">
        <v>36657</v>
      </c>
      <c r="Q28" s="21">
        <v>1.05</v>
      </c>
      <c r="R28" s="12">
        <f t="shared" si="1"/>
        <v>38489.85</v>
      </c>
    </row>
    <row r="29" spans="1:18" s="125" customFormat="1" ht="31.5" x14ac:dyDescent="0.25">
      <c r="A29" s="71" t="s">
        <v>90</v>
      </c>
      <c r="B29" s="14" t="s">
        <v>290</v>
      </c>
      <c r="C29" s="172" t="s">
        <v>128</v>
      </c>
      <c r="D29" s="172" t="s">
        <v>128</v>
      </c>
      <c r="E29" s="172" t="s">
        <v>128</v>
      </c>
      <c r="F29" s="172" t="s">
        <v>128</v>
      </c>
      <c r="G29" s="172" t="s">
        <v>128</v>
      </c>
      <c r="H29" s="172" t="s">
        <v>128</v>
      </c>
      <c r="I29" s="172" t="s">
        <v>128</v>
      </c>
      <c r="J29" s="172" t="s">
        <v>128</v>
      </c>
      <c r="K29" s="113">
        <v>10</v>
      </c>
      <c r="L29" s="130" t="s">
        <v>284</v>
      </c>
      <c r="M29" s="113">
        <v>2</v>
      </c>
      <c r="N29" s="155" t="s">
        <v>285</v>
      </c>
      <c r="O29" s="113" t="s">
        <v>184</v>
      </c>
      <c r="P29" s="113">
        <v>4349</v>
      </c>
      <c r="Q29" s="21">
        <v>1.05</v>
      </c>
      <c r="R29" s="113">
        <f t="shared" si="1"/>
        <v>9132.9</v>
      </c>
    </row>
    <row r="30" spans="1:18" s="125" customFormat="1" ht="47.25" x14ac:dyDescent="0.25">
      <c r="A30" s="71">
        <v>4</v>
      </c>
      <c r="B30" s="14" t="s">
        <v>4</v>
      </c>
      <c r="C30" s="172" t="s">
        <v>128</v>
      </c>
      <c r="D30" s="172" t="s">
        <v>128</v>
      </c>
      <c r="E30" s="172" t="s">
        <v>128</v>
      </c>
      <c r="F30" s="172" t="s">
        <v>128</v>
      </c>
      <c r="G30" s="172" t="s">
        <v>128</v>
      </c>
      <c r="H30" s="172" t="s">
        <v>128</v>
      </c>
      <c r="I30" s="172" t="s">
        <v>128</v>
      </c>
      <c r="J30" s="172" t="s">
        <v>128</v>
      </c>
      <c r="K30" s="113"/>
      <c r="L30" s="113" t="s">
        <v>172</v>
      </c>
      <c r="M30" s="21">
        <f>R31</f>
        <v>4361</v>
      </c>
      <c r="N30" s="21" t="s">
        <v>205</v>
      </c>
      <c r="O30" s="16" t="s">
        <v>185</v>
      </c>
      <c r="P30" s="21">
        <v>3.02</v>
      </c>
      <c r="Q30" s="21">
        <v>1</v>
      </c>
      <c r="R30" s="12">
        <f>M30*P30*Q30</f>
        <v>13170.22</v>
      </c>
    </row>
    <row r="31" spans="1:18" s="125" customFormat="1" ht="47.25" x14ac:dyDescent="0.25">
      <c r="A31" s="71">
        <v>5</v>
      </c>
      <c r="B31" s="14" t="s">
        <v>291</v>
      </c>
      <c r="C31" s="172" t="s">
        <v>128</v>
      </c>
      <c r="D31" s="172" t="s">
        <v>128</v>
      </c>
      <c r="E31" s="172" t="s">
        <v>128</v>
      </c>
      <c r="F31" s="172" t="s">
        <v>128</v>
      </c>
      <c r="G31" s="172" t="s">
        <v>128</v>
      </c>
      <c r="H31" s="172" t="s">
        <v>128</v>
      </c>
      <c r="I31" s="172" t="s">
        <v>128</v>
      </c>
      <c r="J31" s="172" t="s">
        <v>128</v>
      </c>
      <c r="K31" s="113"/>
      <c r="L31" s="113" t="s">
        <v>114</v>
      </c>
      <c r="M31" s="21"/>
      <c r="N31" s="21" t="s">
        <v>212</v>
      </c>
      <c r="O31" s="16" t="s">
        <v>36</v>
      </c>
      <c r="P31" s="3" t="s">
        <v>114</v>
      </c>
      <c r="Q31" s="127"/>
      <c r="R31" s="17">
        <f>SUM(R32:R36)</f>
        <v>4361</v>
      </c>
    </row>
    <row r="32" spans="1:18" s="125" customFormat="1" ht="63" x14ac:dyDescent="0.25">
      <c r="A32" s="71" t="s">
        <v>98</v>
      </c>
      <c r="B32" s="14" t="s">
        <v>241</v>
      </c>
      <c r="C32" s="172" t="s">
        <v>128</v>
      </c>
      <c r="D32" s="172" t="s">
        <v>128</v>
      </c>
      <c r="E32" s="172" t="s">
        <v>128</v>
      </c>
      <c r="F32" s="172" t="s">
        <v>128</v>
      </c>
      <c r="G32" s="172" t="s">
        <v>128</v>
      </c>
      <c r="H32" s="172" t="s">
        <v>128</v>
      </c>
      <c r="I32" s="172" t="s">
        <v>128</v>
      </c>
      <c r="J32" s="172" t="s">
        <v>128</v>
      </c>
      <c r="K32" s="113">
        <v>110</v>
      </c>
      <c r="L32" s="113" t="str">
        <f>L23</f>
        <v>выключатель  колонковый 110 кВ LTB 145 I n 2000A, Iотк 40 кВА</v>
      </c>
      <c r="M32" s="21">
        <v>2</v>
      </c>
      <c r="N32" s="21" t="s">
        <v>212</v>
      </c>
      <c r="O32" s="16" t="s">
        <v>186</v>
      </c>
      <c r="P32" s="3">
        <v>833</v>
      </c>
      <c r="Q32" s="127">
        <v>1</v>
      </c>
      <c r="R32" s="17">
        <f>P32*M32</f>
        <v>1666</v>
      </c>
    </row>
    <row r="33" spans="1:18" s="125" customFormat="1" ht="47.25" x14ac:dyDescent="0.25">
      <c r="A33" s="71" t="s">
        <v>175</v>
      </c>
      <c r="B33" s="14" t="s">
        <v>241</v>
      </c>
      <c r="C33" s="172" t="s">
        <v>128</v>
      </c>
      <c r="D33" s="172" t="s">
        <v>128</v>
      </c>
      <c r="E33" s="172" t="s">
        <v>128</v>
      </c>
      <c r="F33" s="172" t="s">
        <v>128</v>
      </c>
      <c r="G33" s="172" t="s">
        <v>128</v>
      </c>
      <c r="H33" s="172" t="s">
        <v>128</v>
      </c>
      <c r="I33" s="172" t="s">
        <v>128</v>
      </c>
      <c r="J33" s="172" t="s">
        <v>128</v>
      </c>
      <c r="K33" s="113">
        <v>110</v>
      </c>
      <c r="L33" s="113" t="str">
        <f>L27</f>
        <v>ТДН-16000/110-У1</v>
      </c>
      <c r="M33" s="156">
        <v>1</v>
      </c>
      <c r="N33" s="21" t="s">
        <v>212</v>
      </c>
      <c r="O33" s="16" t="s">
        <v>286</v>
      </c>
      <c r="P33" s="17">
        <v>100</v>
      </c>
      <c r="Q33" s="127">
        <v>1</v>
      </c>
      <c r="R33" s="17">
        <f t="shared" ref="R33:R36" si="2">P33*M33</f>
        <v>100</v>
      </c>
    </row>
    <row r="34" spans="1:18" s="125" customFormat="1" ht="47.25" x14ac:dyDescent="0.25">
      <c r="A34" s="71" t="s">
        <v>177</v>
      </c>
      <c r="B34" s="14" t="s">
        <v>241</v>
      </c>
      <c r="C34" s="172" t="s">
        <v>128</v>
      </c>
      <c r="D34" s="172" t="s">
        <v>128</v>
      </c>
      <c r="E34" s="172" t="s">
        <v>128</v>
      </c>
      <c r="F34" s="172" t="s">
        <v>128</v>
      </c>
      <c r="G34" s="172" t="s">
        <v>128</v>
      </c>
      <c r="H34" s="172" t="s">
        <v>128</v>
      </c>
      <c r="I34" s="172" t="s">
        <v>128</v>
      </c>
      <c r="J34" s="172" t="s">
        <v>128</v>
      </c>
      <c r="K34" s="113">
        <v>110</v>
      </c>
      <c r="L34" s="113" t="str">
        <f>L28</f>
        <v>ТДН-16000/110-У1</v>
      </c>
      <c r="M34" s="21">
        <v>1</v>
      </c>
      <c r="N34" s="21" t="s">
        <v>212</v>
      </c>
      <c r="O34" s="16" t="s">
        <v>286</v>
      </c>
      <c r="P34" s="17">
        <v>100</v>
      </c>
      <c r="Q34" s="127">
        <v>1</v>
      </c>
      <c r="R34" s="17">
        <f t="shared" si="2"/>
        <v>100</v>
      </c>
    </row>
    <row r="35" spans="1:18" s="125" customFormat="1" ht="141.75" x14ac:dyDescent="0.25">
      <c r="A35" s="71" t="s">
        <v>219</v>
      </c>
      <c r="B35" s="14" t="s">
        <v>292</v>
      </c>
      <c r="C35" s="172" t="s">
        <v>128</v>
      </c>
      <c r="D35" s="172" t="s">
        <v>128</v>
      </c>
      <c r="E35" s="172" t="s">
        <v>128</v>
      </c>
      <c r="F35" s="172" t="s">
        <v>128</v>
      </c>
      <c r="G35" s="172" t="s">
        <v>128</v>
      </c>
      <c r="H35" s="172" t="s">
        <v>128</v>
      </c>
      <c r="I35" s="172" t="s">
        <v>128</v>
      </c>
      <c r="J35" s="172" t="s">
        <v>128</v>
      </c>
      <c r="K35" s="113"/>
      <c r="L35" s="113" t="s">
        <v>179</v>
      </c>
      <c r="M35" s="21">
        <v>1</v>
      </c>
      <c r="N35" s="21" t="s">
        <v>212</v>
      </c>
      <c r="O35" s="16" t="s">
        <v>187</v>
      </c>
      <c r="P35" s="3">
        <v>1220</v>
      </c>
      <c r="Q35" s="127">
        <v>1</v>
      </c>
      <c r="R35" s="17">
        <f>P35*M35</f>
        <v>1220</v>
      </c>
    </row>
    <row r="36" spans="1:18" s="125" customFormat="1" ht="45" customHeight="1" x14ac:dyDescent="0.25">
      <c r="A36" s="71" t="s">
        <v>220</v>
      </c>
      <c r="B36" s="14" t="s">
        <v>293</v>
      </c>
      <c r="C36" s="172" t="s">
        <v>128</v>
      </c>
      <c r="D36" s="172" t="s">
        <v>128</v>
      </c>
      <c r="E36" s="172" t="s">
        <v>128</v>
      </c>
      <c r="F36" s="172" t="s">
        <v>128</v>
      </c>
      <c r="G36" s="172" t="s">
        <v>128</v>
      </c>
      <c r="H36" s="172" t="s">
        <v>128</v>
      </c>
      <c r="I36" s="172" t="s">
        <v>128</v>
      </c>
      <c r="J36" s="172" t="s">
        <v>128</v>
      </c>
      <c r="K36" s="113"/>
      <c r="L36" s="113" t="s">
        <v>101</v>
      </c>
      <c r="M36" s="21">
        <v>1</v>
      </c>
      <c r="N36" s="21" t="s">
        <v>212</v>
      </c>
      <c r="O36" s="16" t="s">
        <v>188</v>
      </c>
      <c r="P36" s="3">
        <v>1275</v>
      </c>
      <c r="Q36" s="127">
        <v>1</v>
      </c>
      <c r="R36" s="17">
        <f t="shared" si="2"/>
        <v>1275</v>
      </c>
    </row>
    <row r="37" spans="1:18" s="125" customFormat="1" ht="18.75" x14ac:dyDescent="0.25">
      <c r="A37" s="71">
        <v>6</v>
      </c>
      <c r="B37" s="14" t="s">
        <v>5</v>
      </c>
      <c r="C37" s="172" t="s">
        <v>128</v>
      </c>
      <c r="D37" s="172" t="s">
        <v>128</v>
      </c>
      <c r="E37" s="172" t="s">
        <v>128</v>
      </c>
      <c r="F37" s="172" t="s">
        <v>128</v>
      </c>
      <c r="G37" s="172" t="s">
        <v>128</v>
      </c>
      <c r="H37" s="172" t="s">
        <v>128</v>
      </c>
      <c r="I37" s="172" t="s">
        <v>128</v>
      </c>
      <c r="J37" s="172" t="s">
        <v>128</v>
      </c>
      <c r="K37" s="113"/>
      <c r="L37" s="113" t="s">
        <v>21</v>
      </c>
      <c r="M37" s="113">
        <v>1</v>
      </c>
      <c r="N37" s="113" t="s">
        <v>20</v>
      </c>
      <c r="O37" s="16" t="s">
        <v>189</v>
      </c>
      <c r="P37" s="12">
        <v>57363</v>
      </c>
      <c r="Q37" s="21">
        <v>0</v>
      </c>
      <c r="R37" s="12">
        <f>M37*P37*Q37</f>
        <v>0</v>
      </c>
    </row>
    <row r="38" spans="1:18" s="125" customFormat="1" ht="31.5" x14ac:dyDescent="0.25">
      <c r="A38" s="71"/>
      <c r="B38" s="13" t="s">
        <v>190</v>
      </c>
      <c r="C38" s="172" t="s">
        <v>128</v>
      </c>
      <c r="D38" s="172" t="s">
        <v>128</v>
      </c>
      <c r="E38" s="172" t="s">
        <v>128</v>
      </c>
      <c r="F38" s="172" t="s">
        <v>128</v>
      </c>
      <c r="G38" s="172" t="s">
        <v>128</v>
      </c>
      <c r="H38" s="172" t="s">
        <v>128</v>
      </c>
      <c r="I38" s="172" t="s">
        <v>128</v>
      </c>
      <c r="J38" s="172" t="s">
        <v>128</v>
      </c>
      <c r="K38" s="113"/>
      <c r="L38" s="113" t="s">
        <v>190</v>
      </c>
      <c r="M38" s="113">
        <v>1</v>
      </c>
      <c r="N38" s="113" t="s">
        <v>191</v>
      </c>
      <c r="O38" s="14" t="s">
        <v>192</v>
      </c>
      <c r="P38" s="12">
        <v>5101</v>
      </c>
      <c r="Q38" s="21">
        <v>1</v>
      </c>
      <c r="R38" s="12">
        <f t="shared" ref="R38:R45" si="3">M38*P38*Q38</f>
        <v>5101</v>
      </c>
    </row>
    <row r="39" spans="1:18" s="125" customFormat="1" ht="31.5" x14ac:dyDescent="0.25">
      <c r="A39" s="71"/>
      <c r="B39" s="14" t="s">
        <v>193</v>
      </c>
      <c r="C39" s="172" t="s">
        <v>128</v>
      </c>
      <c r="D39" s="172" t="s">
        <v>128</v>
      </c>
      <c r="E39" s="172" t="s">
        <v>128</v>
      </c>
      <c r="F39" s="172" t="s">
        <v>128</v>
      </c>
      <c r="G39" s="172" t="s">
        <v>128</v>
      </c>
      <c r="H39" s="172" t="s">
        <v>128</v>
      </c>
      <c r="I39" s="172" t="s">
        <v>128</v>
      </c>
      <c r="J39" s="172" t="s">
        <v>128</v>
      </c>
      <c r="K39" s="113"/>
      <c r="L39" s="129" t="s">
        <v>193</v>
      </c>
      <c r="M39" s="113">
        <v>1</v>
      </c>
      <c r="N39" s="113" t="s">
        <v>20</v>
      </c>
      <c r="O39" s="14" t="s">
        <v>194</v>
      </c>
      <c r="P39" s="12">
        <v>9450</v>
      </c>
      <c r="Q39" s="21">
        <v>1</v>
      </c>
      <c r="R39" s="12">
        <f t="shared" si="3"/>
        <v>9450</v>
      </c>
    </row>
    <row r="40" spans="1:18" s="125" customFormat="1" ht="18.75" x14ac:dyDescent="0.25">
      <c r="A40" s="71"/>
      <c r="B40" s="14" t="s">
        <v>196</v>
      </c>
      <c r="C40" s="172" t="s">
        <v>128</v>
      </c>
      <c r="D40" s="172" t="s">
        <v>128</v>
      </c>
      <c r="E40" s="172" t="s">
        <v>128</v>
      </c>
      <c r="F40" s="172" t="s">
        <v>128</v>
      </c>
      <c r="G40" s="172" t="s">
        <v>128</v>
      </c>
      <c r="H40" s="172" t="s">
        <v>128</v>
      </c>
      <c r="I40" s="172" t="s">
        <v>128</v>
      </c>
      <c r="J40" s="172" t="s">
        <v>128</v>
      </c>
      <c r="K40" s="113"/>
      <c r="L40" s="113"/>
      <c r="M40" s="155">
        <v>0</v>
      </c>
      <c r="N40" s="113" t="s">
        <v>195</v>
      </c>
      <c r="O40" s="14" t="s">
        <v>197</v>
      </c>
      <c r="P40" s="12">
        <v>23531</v>
      </c>
      <c r="Q40" s="21">
        <v>1.04</v>
      </c>
      <c r="R40" s="12">
        <f t="shared" si="3"/>
        <v>0</v>
      </c>
    </row>
    <row r="41" spans="1:18" s="125" customFormat="1" ht="18.75" x14ac:dyDescent="0.25">
      <c r="A41" s="71"/>
      <c r="B41" s="14" t="s">
        <v>198</v>
      </c>
      <c r="C41" s="172" t="s">
        <v>128</v>
      </c>
      <c r="D41" s="172" t="s">
        <v>128</v>
      </c>
      <c r="E41" s="172" t="s">
        <v>128</v>
      </c>
      <c r="F41" s="172" t="s">
        <v>128</v>
      </c>
      <c r="G41" s="172" t="s">
        <v>128</v>
      </c>
      <c r="H41" s="172" t="s">
        <v>128</v>
      </c>
      <c r="I41" s="172" t="s">
        <v>128</v>
      </c>
      <c r="J41" s="172" t="s">
        <v>128</v>
      </c>
      <c r="K41" s="113"/>
      <c r="L41" s="113"/>
      <c r="M41" s="155">
        <v>0</v>
      </c>
      <c r="N41" s="113" t="s">
        <v>195</v>
      </c>
      <c r="O41" s="14" t="s">
        <v>199</v>
      </c>
      <c r="P41" s="12">
        <v>180</v>
      </c>
      <c r="Q41" s="21">
        <v>1.04</v>
      </c>
      <c r="R41" s="12">
        <f t="shared" si="3"/>
        <v>0</v>
      </c>
    </row>
    <row r="42" spans="1:18" s="125" customFormat="1" ht="18.75" x14ac:dyDescent="0.25">
      <c r="A42" s="71"/>
      <c r="B42" s="14" t="s">
        <v>198</v>
      </c>
      <c r="C42" s="172" t="s">
        <v>128</v>
      </c>
      <c r="D42" s="172" t="s">
        <v>128</v>
      </c>
      <c r="E42" s="172" t="s">
        <v>128</v>
      </c>
      <c r="F42" s="172" t="s">
        <v>128</v>
      </c>
      <c r="G42" s="172" t="s">
        <v>128</v>
      </c>
      <c r="H42" s="172" t="s">
        <v>128</v>
      </c>
      <c r="I42" s="172" t="s">
        <v>128</v>
      </c>
      <c r="J42" s="172" t="s">
        <v>128</v>
      </c>
      <c r="K42" s="113"/>
      <c r="L42" s="113"/>
      <c r="M42" s="155">
        <v>0</v>
      </c>
      <c r="N42" s="113" t="s">
        <v>195</v>
      </c>
      <c r="O42" s="14" t="s">
        <v>200</v>
      </c>
      <c r="P42" s="12">
        <v>629</v>
      </c>
      <c r="Q42" s="21">
        <v>1.04</v>
      </c>
      <c r="R42" s="12">
        <f t="shared" si="3"/>
        <v>0</v>
      </c>
    </row>
    <row r="43" spans="1:18" s="125" customFormat="1" ht="15.75" customHeight="1" x14ac:dyDescent="0.25">
      <c r="A43" s="71"/>
      <c r="B43" s="14" t="s">
        <v>201</v>
      </c>
      <c r="C43" s="172" t="s">
        <v>128</v>
      </c>
      <c r="D43" s="172" t="s">
        <v>128</v>
      </c>
      <c r="E43" s="172" t="s">
        <v>128</v>
      </c>
      <c r="F43" s="172" t="s">
        <v>128</v>
      </c>
      <c r="G43" s="172" t="s">
        <v>128</v>
      </c>
      <c r="H43" s="172" t="s">
        <v>128</v>
      </c>
      <c r="I43" s="172" t="s">
        <v>128</v>
      </c>
      <c r="J43" s="172" t="s">
        <v>128</v>
      </c>
      <c r="K43" s="113"/>
      <c r="L43" s="113"/>
      <c r="M43" s="155">
        <v>0</v>
      </c>
      <c r="N43" s="113" t="s">
        <v>195</v>
      </c>
      <c r="O43" s="14" t="s">
        <v>202</v>
      </c>
      <c r="P43" s="12">
        <v>3354</v>
      </c>
      <c r="Q43" s="21">
        <v>1.04</v>
      </c>
      <c r="R43" s="12">
        <f t="shared" si="3"/>
        <v>0</v>
      </c>
    </row>
    <row r="44" spans="1:18" s="125" customFormat="1" ht="18.75" x14ac:dyDescent="0.25">
      <c r="A44" s="71"/>
      <c r="B44" s="14" t="s">
        <v>203</v>
      </c>
      <c r="C44" s="172" t="s">
        <v>128</v>
      </c>
      <c r="D44" s="172" t="s">
        <v>128</v>
      </c>
      <c r="E44" s="172" t="s">
        <v>128</v>
      </c>
      <c r="F44" s="172" t="s">
        <v>128</v>
      </c>
      <c r="G44" s="172" t="s">
        <v>128</v>
      </c>
      <c r="H44" s="172" t="s">
        <v>128</v>
      </c>
      <c r="I44" s="172" t="s">
        <v>128</v>
      </c>
      <c r="J44" s="172" t="s">
        <v>128</v>
      </c>
      <c r="K44" s="113"/>
      <c r="L44" s="113"/>
      <c r="M44" s="155">
        <v>0</v>
      </c>
      <c r="N44" s="113" t="s">
        <v>195</v>
      </c>
      <c r="O44" s="14" t="s">
        <v>204</v>
      </c>
      <c r="P44" s="12">
        <v>1424</v>
      </c>
      <c r="Q44" s="21">
        <v>1.04</v>
      </c>
      <c r="R44" s="12">
        <f t="shared" si="3"/>
        <v>0</v>
      </c>
    </row>
    <row r="45" spans="1:18" s="125" customFormat="1" ht="18.75" x14ac:dyDescent="0.25">
      <c r="A45" s="71">
        <v>7</v>
      </c>
      <c r="B45" s="14" t="s">
        <v>6</v>
      </c>
      <c r="C45" s="172" t="s">
        <v>128</v>
      </c>
      <c r="D45" s="172" t="s">
        <v>128</v>
      </c>
      <c r="E45" s="172" t="s">
        <v>128</v>
      </c>
      <c r="F45" s="172" t="s">
        <v>128</v>
      </c>
      <c r="G45" s="172" t="s">
        <v>128</v>
      </c>
      <c r="H45" s="172" t="s">
        <v>128</v>
      </c>
      <c r="I45" s="172" t="s">
        <v>128</v>
      </c>
      <c r="J45" s="172" t="s">
        <v>128</v>
      </c>
      <c r="K45" s="113"/>
      <c r="L45" s="113" t="s">
        <v>18</v>
      </c>
      <c r="M45" s="113">
        <v>0</v>
      </c>
      <c r="N45" s="113" t="s">
        <v>20</v>
      </c>
      <c r="O45" s="16" t="s">
        <v>209</v>
      </c>
      <c r="P45" s="12">
        <v>29099</v>
      </c>
      <c r="Q45" s="21">
        <v>1</v>
      </c>
      <c r="R45" s="12">
        <f t="shared" si="3"/>
        <v>0</v>
      </c>
    </row>
    <row r="46" spans="1:18" s="125" customFormat="1" ht="31.5" x14ac:dyDescent="0.25">
      <c r="A46" s="71" t="s">
        <v>168</v>
      </c>
      <c r="B46" s="14" t="s">
        <v>208</v>
      </c>
      <c r="C46" s="172" t="s">
        <v>128</v>
      </c>
      <c r="D46" s="172" t="s">
        <v>128</v>
      </c>
      <c r="E46" s="172" t="s">
        <v>128</v>
      </c>
      <c r="F46" s="172" t="s">
        <v>128</v>
      </c>
      <c r="G46" s="172" t="s">
        <v>128</v>
      </c>
      <c r="H46" s="172" t="s">
        <v>128</v>
      </c>
      <c r="I46" s="172" t="s">
        <v>128</v>
      </c>
      <c r="J46" s="172" t="s">
        <v>128</v>
      </c>
      <c r="K46" s="113"/>
      <c r="L46" s="113"/>
      <c r="M46" s="128">
        <f>M31/10000*0</f>
        <v>0</v>
      </c>
      <c r="N46" s="128" t="s">
        <v>211</v>
      </c>
      <c r="O46" s="16" t="s">
        <v>210</v>
      </c>
      <c r="P46" s="12">
        <v>2014</v>
      </c>
      <c r="Q46" s="12">
        <v>1</v>
      </c>
      <c r="R46" s="12">
        <f>M46*P46*Q46</f>
        <v>0</v>
      </c>
    </row>
    <row r="47" spans="1:18" s="125" customFormat="1" ht="47.25" x14ac:dyDescent="0.25">
      <c r="A47" s="71" t="s">
        <v>215</v>
      </c>
      <c r="B47" s="14" t="s">
        <v>213</v>
      </c>
      <c r="C47" s="172" t="s">
        <v>128</v>
      </c>
      <c r="D47" s="172" t="s">
        <v>128</v>
      </c>
      <c r="E47" s="172" t="s">
        <v>128</v>
      </c>
      <c r="F47" s="172" t="s">
        <v>128</v>
      </c>
      <c r="G47" s="172" t="s">
        <v>128</v>
      </c>
      <c r="H47" s="172" t="s">
        <v>128</v>
      </c>
      <c r="I47" s="172" t="s">
        <v>128</v>
      </c>
      <c r="J47" s="172" t="s">
        <v>128</v>
      </c>
      <c r="K47" s="113"/>
      <c r="L47" s="113"/>
      <c r="M47" s="21">
        <v>0</v>
      </c>
      <c r="N47" s="113" t="s">
        <v>212</v>
      </c>
      <c r="O47" s="16" t="s">
        <v>214</v>
      </c>
      <c r="P47" s="12">
        <v>18</v>
      </c>
      <c r="Q47" s="12">
        <v>1</v>
      </c>
      <c r="R47" s="12">
        <f>M47*P47*Q47</f>
        <v>0</v>
      </c>
    </row>
    <row r="48" spans="1:18" s="125" customFormat="1" ht="47.25" x14ac:dyDescent="0.25">
      <c r="A48" s="71" t="s">
        <v>216</v>
      </c>
      <c r="B48" s="14" t="s">
        <v>218</v>
      </c>
      <c r="C48" s="172" t="s">
        <v>128</v>
      </c>
      <c r="D48" s="172" t="s">
        <v>128</v>
      </c>
      <c r="E48" s="172" t="s">
        <v>128</v>
      </c>
      <c r="F48" s="172" t="s">
        <v>128</v>
      </c>
      <c r="G48" s="172" t="s">
        <v>128</v>
      </c>
      <c r="H48" s="172" t="s">
        <v>128</v>
      </c>
      <c r="I48" s="172" t="s">
        <v>128</v>
      </c>
      <c r="J48" s="172" t="s">
        <v>128</v>
      </c>
      <c r="K48" s="128"/>
      <c r="L48" s="128"/>
      <c r="M48" s="21">
        <f>M46</f>
        <v>0</v>
      </c>
      <c r="N48" s="128" t="s">
        <v>211</v>
      </c>
      <c r="O48" s="16" t="s">
        <v>217</v>
      </c>
      <c r="P48" s="12">
        <v>367</v>
      </c>
      <c r="Q48" s="12">
        <v>1</v>
      </c>
      <c r="R48" s="12">
        <f>M48*P48*Q48</f>
        <v>0</v>
      </c>
    </row>
    <row r="49" spans="1:18" s="125" customFormat="1" ht="47.25" x14ac:dyDescent="0.25">
      <c r="A49" s="71"/>
      <c r="B49" s="14" t="s">
        <v>77</v>
      </c>
      <c r="C49" s="172" t="s">
        <v>128</v>
      </c>
      <c r="D49" s="172" t="s">
        <v>128</v>
      </c>
      <c r="E49" s="172" t="s">
        <v>128</v>
      </c>
      <c r="F49" s="172" t="s">
        <v>128</v>
      </c>
      <c r="G49" s="172" t="s">
        <v>128</v>
      </c>
      <c r="H49" s="172" t="s">
        <v>128</v>
      </c>
      <c r="I49" s="172" t="s">
        <v>128</v>
      </c>
      <c r="J49" s="172" t="s">
        <v>128</v>
      </c>
      <c r="K49" s="113" t="s">
        <v>114</v>
      </c>
      <c r="L49" s="113" t="s">
        <v>114</v>
      </c>
      <c r="M49" s="113" t="s">
        <v>114</v>
      </c>
      <c r="N49" s="113" t="s">
        <v>114</v>
      </c>
      <c r="O49" s="113" t="s">
        <v>114</v>
      </c>
      <c r="P49" s="113" t="s">
        <v>114</v>
      </c>
      <c r="Q49" s="155" t="s">
        <v>114</v>
      </c>
      <c r="R49" s="17">
        <f>SUM(R23:R48)</f>
        <v>208180.30000000002</v>
      </c>
    </row>
    <row r="50" spans="1:18" x14ac:dyDescent="0.25">
      <c r="A50" s="184"/>
      <c r="B50" s="184"/>
      <c r="C50" s="184"/>
      <c r="D50" s="184"/>
      <c r="E50" s="184"/>
      <c r="F50" s="184"/>
      <c r="G50" s="184"/>
    </row>
    <row r="51" spans="1:18" x14ac:dyDescent="0.25">
      <c r="A51" s="184"/>
      <c r="B51" s="184"/>
      <c r="C51" s="184"/>
      <c r="D51" s="184"/>
      <c r="E51" s="184"/>
      <c r="F51" s="184"/>
      <c r="G51" s="184"/>
    </row>
    <row r="52" spans="1:18" x14ac:dyDescent="0.25">
      <c r="A52" s="184"/>
      <c r="B52" s="184"/>
      <c r="C52" s="184"/>
      <c r="D52" s="184"/>
      <c r="E52" s="184"/>
      <c r="F52" s="184"/>
      <c r="G52" s="184"/>
      <c r="H52" s="53"/>
    </row>
    <row r="53" spans="1:18" x14ac:dyDescent="0.25">
      <c r="A53" s="185"/>
      <c r="B53" s="185"/>
      <c r="C53" s="185"/>
      <c r="D53" s="185"/>
      <c r="E53" s="185"/>
      <c r="F53" s="185"/>
      <c r="G53" s="185"/>
    </row>
    <row r="54" spans="1:18" x14ac:dyDescent="0.25">
      <c r="A54" s="176"/>
      <c r="B54" s="186"/>
      <c r="C54" s="186"/>
      <c r="D54" s="186"/>
      <c r="E54" s="186"/>
      <c r="F54" s="186"/>
      <c r="G54" s="186"/>
    </row>
    <row r="55" spans="1:18" x14ac:dyDescent="0.25">
      <c r="A55" s="176"/>
      <c r="B55" s="177"/>
      <c r="C55" s="177"/>
      <c r="D55" s="177"/>
      <c r="E55" s="177"/>
      <c r="F55" s="177"/>
      <c r="G55" s="177"/>
    </row>
    <row r="56" spans="1:18" x14ac:dyDescent="0.25">
      <c r="A56" s="178"/>
      <c r="B56" s="178"/>
      <c r="C56" s="178"/>
      <c r="D56" s="178"/>
      <c r="E56" s="178"/>
      <c r="F56" s="178"/>
      <c r="G56" s="178"/>
    </row>
    <row r="57" spans="1:18" x14ac:dyDescent="0.25">
      <c r="B57" s="53"/>
    </row>
    <row r="61" spans="1:18" x14ac:dyDescent="0.25">
      <c r="B61" s="53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55:G55"/>
    <mergeCell ref="A56:G56"/>
    <mergeCell ref="K17:R17"/>
    <mergeCell ref="K18:R18"/>
    <mergeCell ref="O19:R19"/>
    <mergeCell ref="A50:G50"/>
    <mergeCell ref="A51:G51"/>
    <mergeCell ref="A52:G52"/>
    <mergeCell ref="A53:G53"/>
    <mergeCell ref="A54:G5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34" activePane="bottomRight" state="frozen"/>
      <selection pane="topRight" activeCell="C1" sqref="C1"/>
      <selection pane="bottomLeft" activeCell="A8" sqref="A8"/>
      <selection pane="bottomRight" activeCell="G10" sqref="G10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7" t="s">
        <v>16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</row>
    <row r="3" spans="1:16" s="18" customFormat="1" x14ac:dyDescent="0.25">
      <c r="A3" s="188" t="s">
        <v>0</v>
      </c>
      <c r="B3" s="183" t="s">
        <v>2</v>
      </c>
      <c r="C3" s="179" t="s">
        <v>44</v>
      </c>
      <c r="D3" s="179"/>
      <c r="E3" s="179"/>
      <c r="F3" s="179"/>
      <c r="G3" s="179"/>
      <c r="H3" s="179"/>
      <c r="I3" s="179"/>
      <c r="J3" s="179" t="s">
        <v>45</v>
      </c>
      <c r="K3" s="179"/>
      <c r="L3" s="179"/>
      <c r="M3" s="179"/>
      <c r="N3" s="179"/>
      <c r="O3" s="179"/>
      <c r="P3" s="179"/>
    </row>
    <row r="4" spans="1:16" s="18" customFormat="1" ht="47.25" customHeight="1" x14ac:dyDescent="0.25">
      <c r="A4" s="188"/>
      <c r="B4" s="183"/>
      <c r="C4" s="18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3"/>
      <c r="E4" s="183"/>
      <c r="F4" s="183"/>
      <c r="G4" s="183"/>
      <c r="H4" s="183"/>
      <c r="I4" s="183"/>
      <c r="J4" s="18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3"/>
      <c r="L4" s="183"/>
      <c r="M4" s="183"/>
      <c r="N4" s="183"/>
      <c r="O4" s="183"/>
      <c r="P4" s="183"/>
    </row>
    <row r="5" spans="1:16" ht="33.75" customHeight="1" x14ac:dyDescent="0.25">
      <c r="A5" s="188"/>
      <c r="B5" s="183"/>
      <c r="C5" s="183" t="s">
        <v>13</v>
      </c>
      <c r="D5" s="183"/>
      <c r="E5" s="183"/>
      <c r="F5" s="183"/>
      <c r="G5" s="183" t="s">
        <v>115</v>
      </c>
      <c r="H5" s="204"/>
      <c r="I5" s="204"/>
      <c r="J5" s="183" t="s">
        <v>13</v>
      </c>
      <c r="K5" s="183"/>
      <c r="L5" s="183"/>
      <c r="M5" s="183"/>
      <c r="N5" s="183" t="s">
        <v>115</v>
      </c>
      <c r="O5" s="204"/>
      <c r="P5" s="204"/>
    </row>
    <row r="6" spans="1:16" s="9" customFormat="1" ht="63" x14ac:dyDescent="0.25">
      <c r="A6" s="188"/>
      <c r="B6" s="183"/>
      <c r="C6" s="84" t="s">
        <v>28</v>
      </c>
      <c r="D6" s="84" t="s">
        <v>9</v>
      </c>
      <c r="E6" s="84" t="s">
        <v>106</v>
      </c>
      <c r="F6" s="84" t="s">
        <v>11</v>
      </c>
      <c r="G6" s="84" t="s">
        <v>14</v>
      </c>
      <c r="H6" s="84" t="s">
        <v>52</v>
      </c>
      <c r="I6" s="12" t="s">
        <v>53</v>
      </c>
      <c r="J6" s="84" t="s">
        <v>28</v>
      </c>
      <c r="K6" s="84" t="s">
        <v>9</v>
      </c>
      <c r="L6" s="84" t="s">
        <v>106</v>
      </c>
      <c r="M6" s="84" t="s">
        <v>11</v>
      </c>
      <c r="N6" s="84" t="s">
        <v>14</v>
      </c>
      <c r="O6" s="84" t="s">
        <v>54</v>
      </c>
      <c r="P6" s="12" t="s">
        <v>53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39</v>
      </c>
      <c r="C8" s="84" t="s">
        <v>114</v>
      </c>
      <c r="D8" s="84" t="s">
        <v>114</v>
      </c>
      <c r="E8" s="84" t="s">
        <v>114</v>
      </c>
      <c r="F8" s="84" t="s">
        <v>114</v>
      </c>
      <c r="G8" s="84" t="s">
        <v>114</v>
      </c>
      <c r="H8" s="84" t="s">
        <v>114</v>
      </c>
      <c r="I8" s="84" t="s">
        <v>114</v>
      </c>
      <c r="J8" s="84" t="s">
        <v>114</v>
      </c>
      <c r="K8" s="84" t="s">
        <v>114</v>
      </c>
      <c r="L8" s="84" t="s">
        <v>114</v>
      </c>
      <c r="M8" s="84" t="s">
        <v>114</v>
      </c>
      <c r="N8" s="84" t="s">
        <v>114</v>
      </c>
      <c r="O8" s="84" t="s">
        <v>114</v>
      </c>
      <c r="P8" s="84" t="s">
        <v>114</v>
      </c>
    </row>
    <row r="9" spans="1:16" s="18" customFormat="1" ht="63" x14ac:dyDescent="0.25">
      <c r="A9" s="83" t="s">
        <v>86</v>
      </c>
      <c r="B9" s="14" t="s">
        <v>71</v>
      </c>
      <c r="C9" s="84"/>
      <c r="D9" s="84" t="s">
        <v>26</v>
      </c>
      <c r="E9" s="84"/>
      <c r="F9" s="84" t="s">
        <v>68</v>
      </c>
      <c r="G9" s="15" t="s">
        <v>32</v>
      </c>
      <c r="H9" s="20"/>
      <c r="I9" s="10"/>
      <c r="J9" s="84"/>
      <c r="K9" s="100" t="s">
        <v>26</v>
      </c>
      <c r="L9" s="84"/>
      <c r="M9" s="84" t="s">
        <v>68</v>
      </c>
      <c r="N9" s="15" t="s">
        <v>32</v>
      </c>
      <c r="O9" s="12"/>
      <c r="P9" s="90">
        <f>L9*O9</f>
        <v>0</v>
      </c>
    </row>
    <row r="10" spans="1:16" s="18" customFormat="1" ht="63" x14ac:dyDescent="0.25">
      <c r="A10" s="83" t="s">
        <v>87</v>
      </c>
      <c r="B10" s="14" t="s">
        <v>72</v>
      </c>
      <c r="C10" s="84"/>
      <c r="D10" s="84" t="s">
        <v>26</v>
      </c>
      <c r="E10" s="84"/>
      <c r="F10" s="84" t="s">
        <v>68</v>
      </c>
      <c r="G10" s="15" t="s">
        <v>32</v>
      </c>
      <c r="H10" s="20"/>
      <c r="I10" s="10"/>
      <c r="J10" s="84"/>
      <c r="K10" s="100" t="s">
        <v>26</v>
      </c>
      <c r="L10" s="84"/>
      <c r="M10" s="84" t="s">
        <v>68</v>
      </c>
      <c r="N10" s="15" t="s">
        <v>32</v>
      </c>
      <c r="O10" s="12"/>
      <c r="P10" s="90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27</v>
      </c>
      <c r="C12" s="84" t="s">
        <v>114</v>
      </c>
      <c r="D12" s="84" t="s">
        <v>114</v>
      </c>
      <c r="E12" s="84" t="s">
        <v>114</v>
      </c>
      <c r="F12" s="84" t="s">
        <v>114</v>
      </c>
      <c r="G12" s="84" t="s">
        <v>114</v>
      </c>
      <c r="H12" s="84" t="s">
        <v>114</v>
      </c>
      <c r="I12" s="84" t="s">
        <v>114</v>
      </c>
      <c r="J12" s="84" t="s">
        <v>114</v>
      </c>
      <c r="K12" s="84" t="s">
        <v>114</v>
      </c>
      <c r="L12" s="84" t="s">
        <v>114</v>
      </c>
      <c r="M12" s="84" t="s">
        <v>114</v>
      </c>
      <c r="N12" s="84" t="s">
        <v>114</v>
      </c>
      <c r="O12" s="84" t="s">
        <v>114</v>
      </c>
      <c r="P12" s="84" t="s">
        <v>114</v>
      </c>
    </row>
    <row r="13" spans="1:16" s="18" customFormat="1" ht="52.5" customHeight="1" x14ac:dyDescent="0.25">
      <c r="A13" s="71" t="s">
        <v>88</v>
      </c>
      <c r="B13" s="14" t="s">
        <v>69</v>
      </c>
      <c r="C13" s="84"/>
      <c r="D13" s="88" t="s">
        <v>129</v>
      </c>
      <c r="E13" s="84"/>
      <c r="F13" s="84" t="s">
        <v>68</v>
      </c>
      <c r="G13" s="15" t="s">
        <v>31</v>
      </c>
      <c r="H13" s="20"/>
      <c r="I13" s="17"/>
      <c r="J13" s="84"/>
      <c r="K13" s="101" t="s">
        <v>129</v>
      </c>
      <c r="L13" s="84">
        <v>1</v>
      </c>
      <c r="M13" s="84" t="s">
        <v>68</v>
      </c>
      <c r="N13" s="15" t="s">
        <v>31</v>
      </c>
      <c r="O13" s="12"/>
      <c r="P13" s="90">
        <f t="shared" ref="P13:P14" si="0">L13*O13</f>
        <v>0</v>
      </c>
    </row>
    <row r="14" spans="1:16" s="18" customFormat="1" ht="48.75" customHeight="1" x14ac:dyDescent="0.25">
      <c r="A14" s="71" t="s">
        <v>89</v>
      </c>
      <c r="B14" s="14" t="s">
        <v>70</v>
      </c>
      <c r="C14" s="84"/>
      <c r="D14" s="88" t="s">
        <v>129</v>
      </c>
      <c r="E14" s="84"/>
      <c r="F14" s="84" t="s">
        <v>68</v>
      </c>
      <c r="G14" s="15" t="s">
        <v>31</v>
      </c>
      <c r="H14" s="20"/>
      <c r="I14" s="17"/>
      <c r="J14" s="100"/>
      <c r="K14" s="101" t="s">
        <v>129</v>
      </c>
      <c r="L14" s="84">
        <v>1</v>
      </c>
      <c r="M14" s="84" t="s">
        <v>68</v>
      </c>
      <c r="N14" s="15" t="s">
        <v>31</v>
      </c>
      <c r="O14" s="12"/>
      <c r="P14" s="90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90</v>
      </c>
      <c r="B16" s="14" t="s">
        <v>134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92</v>
      </c>
      <c r="B17" s="14" t="s">
        <v>73</v>
      </c>
      <c r="C17" s="84"/>
      <c r="D17" s="84" t="s">
        <v>30</v>
      </c>
      <c r="E17" s="84"/>
      <c r="F17" s="84" t="s">
        <v>20</v>
      </c>
      <c r="G17" s="16" t="s">
        <v>33</v>
      </c>
      <c r="H17" s="20"/>
      <c r="I17" s="17"/>
      <c r="J17" s="84"/>
      <c r="K17" s="84" t="s">
        <v>30</v>
      </c>
      <c r="L17" s="84"/>
      <c r="M17" s="84" t="s">
        <v>20</v>
      </c>
      <c r="N17" s="16" t="s">
        <v>33</v>
      </c>
      <c r="O17" s="12"/>
      <c r="P17" s="17"/>
    </row>
    <row r="18" spans="1:16" s="18" customFormat="1" ht="31.5" hidden="1" x14ac:dyDescent="0.25">
      <c r="A18" s="71" t="s">
        <v>93</v>
      </c>
      <c r="B18" s="14" t="s">
        <v>74</v>
      </c>
      <c r="C18" s="84"/>
      <c r="D18" s="84" t="s">
        <v>30</v>
      </c>
      <c r="E18" s="84"/>
      <c r="F18" s="84" t="s">
        <v>20</v>
      </c>
      <c r="G18" s="16" t="s">
        <v>33</v>
      </c>
      <c r="H18" s="20"/>
      <c r="I18" s="17"/>
      <c r="J18" s="84"/>
      <c r="K18" s="84" t="s">
        <v>30</v>
      </c>
      <c r="L18" s="84"/>
      <c r="M18" s="84" t="s">
        <v>20</v>
      </c>
      <c r="N18" s="16" t="s">
        <v>33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91</v>
      </c>
      <c r="B20" s="14" t="s">
        <v>135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94</v>
      </c>
      <c r="B21" s="14" t="s">
        <v>75</v>
      </c>
      <c r="C21" s="19"/>
      <c r="D21" s="84" t="s">
        <v>130</v>
      </c>
      <c r="E21" s="20"/>
      <c r="F21" s="84" t="s">
        <v>12</v>
      </c>
      <c r="G21" s="16" t="s">
        <v>34</v>
      </c>
      <c r="H21" s="20"/>
      <c r="I21" s="17"/>
      <c r="J21" s="19"/>
      <c r="K21" s="84" t="s">
        <v>130</v>
      </c>
      <c r="L21" s="20"/>
      <c r="M21" s="84" t="s">
        <v>12</v>
      </c>
      <c r="N21" s="16" t="s">
        <v>34</v>
      </c>
      <c r="O21" s="12"/>
      <c r="P21" s="17"/>
    </row>
    <row r="22" spans="1:16" s="18" customFormat="1" ht="31.5" hidden="1" x14ac:dyDescent="0.25">
      <c r="A22" s="71" t="s">
        <v>95</v>
      </c>
      <c r="B22" s="14" t="s">
        <v>76</v>
      </c>
      <c r="C22" s="19"/>
      <c r="D22" s="84" t="s">
        <v>130</v>
      </c>
      <c r="E22" s="20"/>
      <c r="F22" s="84" t="s">
        <v>12</v>
      </c>
      <c r="G22" s="16" t="s">
        <v>34</v>
      </c>
      <c r="H22" s="20"/>
      <c r="I22" s="17"/>
      <c r="J22" s="19"/>
      <c r="K22" s="84" t="s">
        <v>130</v>
      </c>
      <c r="L22" s="20"/>
      <c r="M22" s="84" t="s">
        <v>12</v>
      </c>
      <c r="N22" s="16" t="s">
        <v>34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78</v>
      </c>
      <c r="E24" s="21" t="s">
        <v>96</v>
      </c>
      <c r="F24" s="21" t="s">
        <v>29</v>
      </c>
      <c r="G24" s="16" t="s">
        <v>35</v>
      </c>
      <c r="H24" s="20"/>
      <c r="I24" s="17"/>
      <c r="J24" s="84"/>
      <c r="K24" s="100" t="s">
        <v>78</v>
      </c>
      <c r="L24" s="21" t="s">
        <v>96</v>
      </c>
      <c r="M24" s="21" t="s">
        <v>29</v>
      </c>
      <c r="N24" s="16" t="s">
        <v>35</v>
      </c>
      <c r="O24" s="12"/>
      <c r="P24" s="90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114</v>
      </c>
      <c r="E25" s="21" t="s">
        <v>97</v>
      </c>
      <c r="F25" s="21" t="s">
        <v>29</v>
      </c>
      <c r="G25" s="15" t="s">
        <v>36</v>
      </c>
      <c r="H25" s="17" t="s">
        <v>114</v>
      </c>
      <c r="I25" s="17" t="s">
        <v>114</v>
      </c>
      <c r="J25" s="84"/>
      <c r="K25" s="84" t="s">
        <v>114</v>
      </c>
      <c r="L25" s="21"/>
      <c r="M25" s="21" t="s">
        <v>29</v>
      </c>
      <c r="N25" s="15" t="s">
        <v>36</v>
      </c>
      <c r="O25" s="17" t="s">
        <v>114</v>
      </c>
      <c r="P25" s="17" t="s">
        <v>114</v>
      </c>
    </row>
    <row r="26" spans="1:16" s="18" customFormat="1" ht="63" x14ac:dyDescent="0.25">
      <c r="A26" s="71" t="s">
        <v>98</v>
      </c>
      <c r="B26" s="14" t="s">
        <v>71</v>
      </c>
      <c r="C26" s="84"/>
      <c r="D26" s="84" t="s">
        <v>114</v>
      </c>
      <c r="E26" s="21"/>
      <c r="F26" s="21" t="s">
        <v>29</v>
      </c>
      <c r="G26" s="16" t="s">
        <v>36</v>
      </c>
      <c r="H26" s="17" t="s">
        <v>114</v>
      </c>
      <c r="I26" s="17" t="s">
        <v>114</v>
      </c>
      <c r="J26" s="84"/>
      <c r="K26" s="84" t="s">
        <v>114</v>
      </c>
      <c r="L26" s="21"/>
      <c r="M26" s="21" t="s">
        <v>29</v>
      </c>
      <c r="N26" s="16" t="s">
        <v>36</v>
      </c>
      <c r="O26" s="17" t="s">
        <v>114</v>
      </c>
      <c r="P26" s="17" t="s">
        <v>114</v>
      </c>
    </row>
    <row r="27" spans="1:16" s="18" customFormat="1" ht="63" x14ac:dyDescent="0.25">
      <c r="A27" s="71" t="s">
        <v>99</v>
      </c>
      <c r="B27" s="14" t="s">
        <v>72</v>
      </c>
      <c r="C27" s="84"/>
      <c r="D27" s="84" t="s">
        <v>114</v>
      </c>
      <c r="E27" s="21"/>
      <c r="F27" s="21" t="s">
        <v>29</v>
      </c>
      <c r="G27" s="16" t="s">
        <v>36</v>
      </c>
      <c r="H27" s="17" t="s">
        <v>114</v>
      </c>
      <c r="I27" s="17" t="s">
        <v>114</v>
      </c>
      <c r="J27" s="100"/>
      <c r="K27" s="84" t="s">
        <v>114</v>
      </c>
      <c r="L27" s="21"/>
      <c r="M27" s="21" t="s">
        <v>29</v>
      </c>
      <c r="N27" s="16" t="s">
        <v>36</v>
      </c>
      <c r="O27" s="17" t="s">
        <v>114</v>
      </c>
      <c r="P27" s="17" t="s">
        <v>114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114</v>
      </c>
      <c r="E28" s="21"/>
      <c r="F28" s="21" t="s">
        <v>29</v>
      </c>
      <c r="G28" s="16" t="s">
        <v>36</v>
      </c>
      <c r="H28" s="17" t="s">
        <v>114</v>
      </c>
      <c r="I28" s="17" t="s">
        <v>114</v>
      </c>
      <c r="J28" s="84"/>
      <c r="K28" s="84" t="s">
        <v>114</v>
      </c>
      <c r="L28" s="21"/>
      <c r="M28" s="21" t="s">
        <v>29</v>
      </c>
      <c r="N28" s="16" t="s">
        <v>36</v>
      </c>
      <c r="O28" s="17" t="s">
        <v>114</v>
      </c>
      <c r="P28" s="17" t="s">
        <v>114</v>
      </c>
    </row>
    <row r="29" spans="1:16" s="18" customFormat="1" ht="18.75" x14ac:dyDescent="0.25">
      <c r="A29" s="71" t="s">
        <v>175</v>
      </c>
      <c r="B29" s="14" t="s">
        <v>69</v>
      </c>
      <c r="C29" s="84"/>
      <c r="D29" s="84" t="s">
        <v>114</v>
      </c>
      <c r="E29" s="21"/>
      <c r="F29" s="21" t="s">
        <v>29</v>
      </c>
      <c r="G29" s="16" t="s">
        <v>36</v>
      </c>
      <c r="H29" s="17" t="s">
        <v>114</v>
      </c>
      <c r="I29" s="17" t="s">
        <v>114</v>
      </c>
      <c r="J29" s="100"/>
      <c r="K29" s="84" t="s">
        <v>114</v>
      </c>
      <c r="L29" s="21"/>
      <c r="M29" s="21" t="s">
        <v>29</v>
      </c>
      <c r="N29" s="16" t="s">
        <v>36</v>
      </c>
      <c r="O29" s="17" t="s">
        <v>114</v>
      </c>
      <c r="P29" s="17" t="s">
        <v>114</v>
      </c>
    </row>
    <row r="30" spans="1:16" s="18" customFormat="1" ht="18.75" hidden="1" x14ac:dyDescent="0.25">
      <c r="A30" s="71" t="s">
        <v>175</v>
      </c>
      <c r="B30" s="14" t="s">
        <v>70</v>
      </c>
      <c r="C30" s="84"/>
      <c r="D30" s="84" t="s">
        <v>114</v>
      </c>
      <c r="E30" s="21"/>
      <c r="F30" s="21" t="s">
        <v>29</v>
      </c>
      <c r="G30" s="16" t="s">
        <v>36</v>
      </c>
      <c r="H30" s="17" t="s">
        <v>114</v>
      </c>
      <c r="I30" s="17" t="s">
        <v>114</v>
      </c>
      <c r="J30" s="100"/>
      <c r="K30" s="84" t="s">
        <v>114</v>
      </c>
      <c r="L30" s="21"/>
      <c r="M30" s="21" t="s">
        <v>29</v>
      </c>
      <c r="N30" s="16" t="s">
        <v>36</v>
      </c>
      <c r="O30" s="17" t="s">
        <v>114</v>
      </c>
      <c r="P30" s="17" t="s">
        <v>114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114</v>
      </c>
      <c r="E31" s="21"/>
      <c r="F31" s="21" t="s">
        <v>29</v>
      </c>
      <c r="G31" s="16" t="s">
        <v>36</v>
      </c>
      <c r="H31" s="17" t="s">
        <v>114</v>
      </c>
      <c r="I31" s="17" t="s">
        <v>114</v>
      </c>
      <c r="J31" s="84"/>
      <c r="K31" s="84" t="s">
        <v>114</v>
      </c>
      <c r="L31" s="21"/>
      <c r="M31" s="21" t="s">
        <v>29</v>
      </c>
      <c r="N31" s="16" t="s">
        <v>36</v>
      </c>
      <c r="O31" s="17" t="s">
        <v>114</v>
      </c>
      <c r="P31" s="17" t="s">
        <v>114</v>
      </c>
    </row>
    <row r="32" spans="1:16" s="18" customFormat="1" ht="18.75" hidden="1" x14ac:dyDescent="0.25">
      <c r="A32" s="71" t="s">
        <v>100</v>
      </c>
      <c r="B32" s="14" t="s">
        <v>73</v>
      </c>
      <c r="C32" s="84"/>
      <c r="D32" s="84" t="s">
        <v>114</v>
      </c>
      <c r="E32" s="21"/>
      <c r="F32" s="21" t="s">
        <v>29</v>
      </c>
      <c r="G32" s="16" t="s">
        <v>36</v>
      </c>
      <c r="H32" s="17" t="s">
        <v>114</v>
      </c>
      <c r="I32" s="17" t="s">
        <v>114</v>
      </c>
      <c r="J32" s="84"/>
      <c r="K32" s="84" t="s">
        <v>114</v>
      </c>
      <c r="L32" s="21"/>
      <c r="M32" s="21" t="s">
        <v>29</v>
      </c>
      <c r="N32" s="16" t="s">
        <v>36</v>
      </c>
      <c r="O32" s="17" t="s">
        <v>114</v>
      </c>
      <c r="P32" s="17" t="s">
        <v>114</v>
      </c>
    </row>
    <row r="33" spans="1:16" s="18" customFormat="1" ht="18.75" hidden="1" x14ac:dyDescent="0.25">
      <c r="A33" s="71" t="s">
        <v>100</v>
      </c>
      <c r="B33" s="14" t="s">
        <v>74</v>
      </c>
      <c r="C33" s="84"/>
      <c r="D33" s="84" t="s">
        <v>114</v>
      </c>
      <c r="E33" s="21"/>
      <c r="F33" s="21" t="s">
        <v>29</v>
      </c>
      <c r="G33" s="16" t="s">
        <v>36</v>
      </c>
      <c r="H33" s="17" t="s">
        <v>114</v>
      </c>
      <c r="I33" s="17" t="s">
        <v>114</v>
      </c>
      <c r="J33" s="84"/>
      <c r="K33" s="84" t="s">
        <v>114</v>
      </c>
      <c r="L33" s="21"/>
      <c r="M33" s="21" t="s">
        <v>29</v>
      </c>
      <c r="N33" s="16" t="s">
        <v>36</v>
      </c>
      <c r="O33" s="17" t="s">
        <v>114</v>
      </c>
      <c r="P33" s="17" t="s">
        <v>114</v>
      </c>
    </row>
    <row r="34" spans="1:16" s="18" customFormat="1" ht="47.25" x14ac:dyDescent="0.25">
      <c r="A34" s="71" t="s">
        <v>177</v>
      </c>
      <c r="B34" s="110" t="s">
        <v>176</v>
      </c>
      <c r="C34" s="84"/>
      <c r="D34" s="84" t="s">
        <v>114</v>
      </c>
      <c r="E34" s="21"/>
      <c r="F34" s="21" t="s">
        <v>29</v>
      </c>
      <c r="G34" s="16" t="s">
        <v>36</v>
      </c>
      <c r="H34" s="17" t="s">
        <v>114</v>
      </c>
      <c r="I34" s="17" t="s">
        <v>114</v>
      </c>
      <c r="J34" s="84"/>
      <c r="K34" s="100" t="s">
        <v>102</v>
      </c>
      <c r="L34" s="21"/>
      <c r="M34" s="21" t="s">
        <v>29</v>
      </c>
      <c r="N34" s="16" t="s">
        <v>36</v>
      </c>
      <c r="O34" s="17" t="s">
        <v>114</v>
      </c>
      <c r="P34" s="17" t="s">
        <v>114</v>
      </c>
    </row>
    <row r="35" spans="1:16" s="18" customFormat="1" x14ac:dyDescent="0.25">
      <c r="A35" s="71">
        <v>6</v>
      </c>
      <c r="B35" s="14" t="s">
        <v>19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104</v>
      </c>
      <c r="B36" s="14" t="s">
        <v>173</v>
      </c>
      <c r="C36" s="84"/>
      <c r="D36" s="84"/>
      <c r="E36" s="3">
        <v>1</v>
      </c>
      <c r="F36" s="84" t="s">
        <v>20</v>
      </c>
      <c r="G36" s="15" t="s">
        <v>37</v>
      </c>
      <c r="H36" s="20"/>
      <c r="I36" s="17"/>
      <c r="J36" s="100"/>
      <c r="K36" s="84"/>
      <c r="L36" s="3"/>
      <c r="M36" s="84" t="s">
        <v>20</v>
      </c>
      <c r="N36" s="15" t="s">
        <v>37</v>
      </c>
      <c r="O36" s="12"/>
      <c r="P36" s="90">
        <f>L36*O36</f>
        <v>0</v>
      </c>
    </row>
    <row r="37" spans="1:16" s="18" customFormat="1" x14ac:dyDescent="0.25">
      <c r="A37" s="71" t="s">
        <v>105</v>
      </c>
      <c r="B37" s="14" t="s">
        <v>173</v>
      </c>
      <c r="C37" s="100"/>
      <c r="D37" s="100"/>
      <c r="E37" s="3"/>
      <c r="F37" s="100"/>
      <c r="G37" s="15"/>
      <c r="H37" s="20"/>
      <c r="I37" s="17"/>
      <c r="J37" s="100"/>
      <c r="K37" s="100"/>
      <c r="L37" s="3"/>
      <c r="M37" s="100" t="s">
        <v>20</v>
      </c>
      <c r="N37" s="15" t="s">
        <v>37</v>
      </c>
      <c r="O37" s="12"/>
      <c r="P37" s="90">
        <f>L37*O37</f>
        <v>0</v>
      </c>
    </row>
    <row r="38" spans="1:16" s="18" customFormat="1" x14ac:dyDescent="0.25">
      <c r="A38" s="71" t="s">
        <v>178</v>
      </c>
      <c r="B38" s="14" t="s">
        <v>174</v>
      </c>
      <c r="C38" s="84"/>
      <c r="D38" s="84"/>
      <c r="E38" s="3">
        <v>1</v>
      </c>
      <c r="F38" s="84" t="s">
        <v>20</v>
      </c>
      <c r="G38" s="15" t="s">
        <v>37</v>
      </c>
      <c r="H38" s="20"/>
      <c r="I38" s="17"/>
      <c r="J38" s="100"/>
      <c r="K38" s="84"/>
      <c r="L38" s="3"/>
      <c r="M38" s="84" t="s">
        <v>20</v>
      </c>
      <c r="N38" s="15" t="s">
        <v>37</v>
      </c>
      <c r="O38" s="12"/>
      <c r="P38" s="90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20</v>
      </c>
      <c r="G39" s="15" t="s">
        <v>37</v>
      </c>
      <c r="H39" s="20"/>
      <c r="I39" s="17"/>
      <c r="J39" s="84"/>
      <c r="K39" s="84"/>
      <c r="L39" s="3" t="s">
        <v>1</v>
      </c>
      <c r="M39" s="84" t="s">
        <v>20</v>
      </c>
      <c r="N39" s="15" t="s">
        <v>37</v>
      </c>
      <c r="O39" s="20"/>
      <c r="P39" s="17"/>
    </row>
    <row r="40" spans="1:16" s="18" customFormat="1" hidden="1" x14ac:dyDescent="0.25">
      <c r="A40" s="71" t="s">
        <v>107</v>
      </c>
      <c r="B40" s="14" t="s">
        <v>69</v>
      </c>
      <c r="C40" s="84"/>
      <c r="D40" s="84"/>
      <c r="E40" s="3">
        <v>1</v>
      </c>
      <c r="F40" s="84" t="s">
        <v>20</v>
      </c>
      <c r="G40" s="15" t="s">
        <v>37</v>
      </c>
      <c r="H40" s="20"/>
      <c r="I40" s="17"/>
      <c r="J40" s="84"/>
      <c r="K40" s="84"/>
      <c r="L40" s="3">
        <v>1</v>
      </c>
      <c r="M40" s="84" t="s">
        <v>20</v>
      </c>
      <c r="N40" s="15" t="s">
        <v>37</v>
      </c>
      <c r="O40" s="20"/>
      <c r="P40" s="17"/>
    </row>
    <row r="41" spans="1:16" s="18" customFormat="1" hidden="1" x14ac:dyDescent="0.25">
      <c r="A41" s="71" t="s">
        <v>107</v>
      </c>
      <c r="B41" s="14" t="s">
        <v>70</v>
      </c>
      <c r="C41" s="84"/>
      <c r="D41" s="84"/>
      <c r="E41" s="3">
        <v>1</v>
      </c>
      <c r="F41" s="84" t="s">
        <v>20</v>
      </c>
      <c r="G41" s="15" t="s">
        <v>37</v>
      </c>
      <c r="H41" s="20"/>
      <c r="I41" s="17"/>
      <c r="J41" s="84"/>
      <c r="K41" s="84"/>
      <c r="L41" s="3">
        <v>1</v>
      </c>
      <c r="M41" s="84" t="s">
        <v>20</v>
      </c>
      <c r="N41" s="15" t="s">
        <v>37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20</v>
      </c>
      <c r="G42" s="15" t="s">
        <v>37</v>
      </c>
      <c r="H42" s="20"/>
      <c r="I42" s="17"/>
      <c r="J42" s="84"/>
      <c r="K42" s="84"/>
      <c r="L42" s="3" t="s">
        <v>1</v>
      </c>
      <c r="M42" s="84" t="s">
        <v>20</v>
      </c>
      <c r="N42" s="15" t="s">
        <v>37</v>
      </c>
      <c r="O42" s="20"/>
      <c r="P42" s="17"/>
    </row>
    <row r="43" spans="1:16" s="18" customFormat="1" hidden="1" x14ac:dyDescent="0.25">
      <c r="A43" s="71" t="s">
        <v>107</v>
      </c>
      <c r="B43" s="14" t="s">
        <v>73</v>
      </c>
      <c r="C43" s="84"/>
      <c r="D43" s="84"/>
      <c r="E43" s="3">
        <v>1</v>
      </c>
      <c r="F43" s="84" t="s">
        <v>20</v>
      </c>
      <c r="G43" s="15" t="s">
        <v>37</v>
      </c>
      <c r="H43" s="20"/>
      <c r="I43" s="17"/>
      <c r="J43" s="84"/>
      <c r="K43" s="84"/>
      <c r="L43" s="3">
        <v>1</v>
      </c>
      <c r="M43" s="84" t="s">
        <v>20</v>
      </c>
      <c r="N43" s="15" t="s">
        <v>37</v>
      </c>
      <c r="O43" s="20"/>
      <c r="P43" s="17"/>
    </row>
    <row r="44" spans="1:16" s="18" customFormat="1" hidden="1" x14ac:dyDescent="0.25">
      <c r="A44" s="71" t="s">
        <v>107</v>
      </c>
      <c r="B44" s="14" t="s">
        <v>74</v>
      </c>
      <c r="C44" s="84"/>
      <c r="D44" s="84"/>
      <c r="E44" s="3">
        <v>1</v>
      </c>
      <c r="F44" s="84" t="s">
        <v>20</v>
      </c>
      <c r="G44" s="15" t="s">
        <v>37</v>
      </c>
      <c r="H44" s="20"/>
      <c r="I44" s="17"/>
      <c r="J44" s="84"/>
      <c r="K44" s="84"/>
      <c r="L44" s="3">
        <v>1</v>
      </c>
      <c r="M44" s="84" t="s">
        <v>20</v>
      </c>
      <c r="N44" s="15" t="s">
        <v>37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20</v>
      </c>
      <c r="G45" s="15" t="s">
        <v>37</v>
      </c>
      <c r="H45" s="20"/>
      <c r="I45" s="17"/>
      <c r="J45" s="84"/>
      <c r="K45" s="84"/>
      <c r="L45" s="3" t="s">
        <v>1</v>
      </c>
      <c r="M45" s="84" t="s">
        <v>20</v>
      </c>
      <c r="N45" s="15" t="s">
        <v>37</v>
      </c>
      <c r="O45" s="20"/>
      <c r="P45" s="17"/>
    </row>
    <row r="46" spans="1:16" s="18" customFormat="1" ht="54.75" customHeight="1" x14ac:dyDescent="0.25">
      <c r="A46" s="71"/>
      <c r="B46" s="51" t="s">
        <v>77</v>
      </c>
      <c r="C46" s="85" t="s">
        <v>114</v>
      </c>
      <c r="D46" s="85" t="s">
        <v>114</v>
      </c>
      <c r="E46" s="85" t="s">
        <v>114</v>
      </c>
      <c r="F46" s="85" t="s">
        <v>114</v>
      </c>
      <c r="G46" s="85" t="s">
        <v>114</v>
      </c>
      <c r="H46" s="85" t="s">
        <v>114</v>
      </c>
      <c r="I46" s="23"/>
      <c r="J46" s="85" t="s">
        <v>114</v>
      </c>
      <c r="K46" s="85" t="s">
        <v>114</v>
      </c>
      <c r="L46" s="85" t="s">
        <v>114</v>
      </c>
      <c r="M46" s="85" t="s">
        <v>114</v>
      </c>
      <c r="N46" s="85" t="s">
        <v>114</v>
      </c>
      <c r="O46" s="85" t="s">
        <v>114</v>
      </c>
      <c r="P46" s="91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203"/>
      <c r="B48" s="203"/>
      <c r="C48" s="203"/>
      <c r="D48" s="203"/>
      <c r="E48" s="203"/>
      <c r="F48" s="203"/>
      <c r="G48" s="203"/>
      <c r="H48" s="86"/>
      <c r="I48" s="36"/>
    </row>
    <row r="49" spans="1:9" s="53" customFormat="1" ht="41.25" customHeight="1" x14ac:dyDescent="0.25">
      <c r="A49" s="203"/>
      <c r="B49" s="203"/>
      <c r="C49" s="203"/>
      <c r="D49" s="203"/>
      <c r="E49" s="203"/>
      <c r="F49" s="203"/>
      <c r="G49" s="203"/>
      <c r="H49" s="86"/>
      <c r="I49" s="36"/>
    </row>
    <row r="50" spans="1:9" s="53" customFormat="1" ht="38.25" customHeight="1" x14ac:dyDescent="0.25">
      <c r="A50" s="203"/>
      <c r="B50" s="203"/>
      <c r="C50" s="203"/>
      <c r="D50" s="203"/>
      <c r="E50" s="203"/>
      <c r="F50" s="203"/>
      <c r="G50" s="203"/>
      <c r="H50" s="89"/>
      <c r="I50" s="36"/>
    </row>
    <row r="51" spans="1:9" s="53" customFormat="1" ht="18.75" customHeight="1" x14ac:dyDescent="0.25">
      <c r="A51" s="198"/>
      <c r="B51" s="198"/>
      <c r="C51" s="198"/>
      <c r="D51" s="198"/>
      <c r="E51" s="198"/>
      <c r="F51" s="198"/>
      <c r="G51" s="198"/>
      <c r="H51" s="86"/>
      <c r="I51" s="36"/>
    </row>
    <row r="52" spans="1:9" s="53" customFormat="1" ht="217.5" customHeight="1" x14ac:dyDescent="0.25">
      <c r="A52" s="199"/>
      <c r="B52" s="200"/>
      <c r="C52" s="200"/>
      <c r="D52" s="200"/>
      <c r="E52" s="200"/>
      <c r="F52" s="200"/>
      <c r="G52" s="200"/>
      <c r="H52" s="86"/>
      <c r="I52" s="36"/>
    </row>
    <row r="53" spans="1:9" ht="53.25" customHeight="1" x14ac:dyDescent="0.25">
      <c r="A53" s="199"/>
      <c r="B53" s="201"/>
      <c r="C53" s="201"/>
      <c r="D53" s="201"/>
      <c r="E53" s="201"/>
      <c r="F53" s="201"/>
      <c r="G53" s="201"/>
    </row>
    <row r="54" spans="1:9" x14ac:dyDescent="0.25">
      <c r="A54" s="202"/>
      <c r="B54" s="202"/>
      <c r="C54" s="202"/>
      <c r="D54" s="202"/>
      <c r="E54" s="202"/>
      <c r="F54" s="202"/>
      <c r="G54" s="202"/>
    </row>
    <row r="55" spans="1:9" x14ac:dyDescent="0.25">
      <c r="B55" s="89"/>
    </row>
    <row r="59" spans="1:9" x14ac:dyDescent="0.25">
      <c r="B59" s="89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view="pageBreakPreview" zoomScale="60" zoomScaleNormal="70" workbookViewId="0">
      <selection activeCell="Q8" sqref="Q8:Q10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187" t="s">
        <v>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</row>
    <row r="2" spans="1:17" ht="15.75" customHeight="1" x14ac:dyDescent="0.25">
      <c r="A2" s="188" t="s">
        <v>0</v>
      </c>
      <c r="B2" s="183" t="s">
        <v>2</v>
      </c>
      <c r="C2" s="179" t="s">
        <v>44</v>
      </c>
      <c r="D2" s="179"/>
      <c r="E2" s="179"/>
      <c r="F2" s="179"/>
      <c r="G2" s="179"/>
      <c r="H2" s="179"/>
      <c r="I2" s="179"/>
      <c r="J2" s="179" t="s">
        <v>45</v>
      </c>
      <c r="K2" s="179"/>
      <c r="L2" s="179"/>
      <c r="M2" s="179"/>
      <c r="N2" s="179"/>
      <c r="O2" s="179"/>
      <c r="P2" s="179"/>
      <c r="Q2" s="179"/>
    </row>
    <row r="3" spans="1:17" ht="45" customHeight="1" x14ac:dyDescent="0.25">
      <c r="A3" s="188"/>
      <c r="B3" s="183"/>
      <c r="C3" s="20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6"/>
      <c r="E3" s="206"/>
      <c r="F3" s="206"/>
      <c r="G3" s="206"/>
      <c r="H3" s="206"/>
      <c r="I3" s="207"/>
      <c r="J3" s="205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06"/>
      <c r="L3" s="206"/>
      <c r="M3" s="206"/>
      <c r="N3" s="206"/>
      <c r="O3" s="206"/>
      <c r="P3" s="206"/>
      <c r="Q3" s="207"/>
    </row>
    <row r="4" spans="1:17" ht="33.75" customHeight="1" x14ac:dyDescent="0.25">
      <c r="A4" s="188"/>
      <c r="B4" s="183"/>
      <c r="C4" s="183" t="s">
        <v>13</v>
      </c>
      <c r="D4" s="183"/>
      <c r="E4" s="183"/>
      <c r="F4" s="183"/>
      <c r="G4" s="183" t="s">
        <v>115</v>
      </c>
      <c r="H4" s="204"/>
      <c r="I4" s="204"/>
      <c r="J4" s="183" t="s">
        <v>13</v>
      </c>
      <c r="K4" s="183"/>
      <c r="L4" s="183"/>
      <c r="M4" s="183"/>
      <c r="N4" s="183" t="s">
        <v>115</v>
      </c>
      <c r="O4" s="204"/>
      <c r="P4" s="204"/>
      <c r="Q4" s="204"/>
    </row>
    <row r="5" spans="1:17" s="9" customFormat="1" ht="63" x14ac:dyDescent="0.25">
      <c r="A5" s="188"/>
      <c r="B5" s="183"/>
      <c r="C5" s="66" t="s">
        <v>28</v>
      </c>
      <c r="D5" s="66" t="s">
        <v>9</v>
      </c>
      <c r="E5" s="66" t="s">
        <v>106</v>
      </c>
      <c r="F5" s="66" t="s">
        <v>11</v>
      </c>
      <c r="G5" s="66" t="s">
        <v>14</v>
      </c>
      <c r="H5" s="66" t="s">
        <v>52</v>
      </c>
      <c r="I5" s="12" t="s">
        <v>53</v>
      </c>
      <c r="J5" s="66" t="s">
        <v>28</v>
      </c>
      <c r="K5" s="66" t="s">
        <v>9</v>
      </c>
      <c r="L5" s="66" t="s">
        <v>106</v>
      </c>
      <c r="M5" s="66" t="s">
        <v>11</v>
      </c>
      <c r="N5" s="66" t="s">
        <v>14</v>
      </c>
      <c r="O5" s="66" t="s">
        <v>54</v>
      </c>
      <c r="P5" s="172" t="s">
        <v>182</v>
      </c>
      <c r="Q5" s="12" t="s">
        <v>53</v>
      </c>
    </row>
    <row r="6" spans="1:17" s="11" customFormat="1" x14ac:dyDescent="0.25">
      <c r="A6" s="69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66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12"/>
      <c r="Q6" s="66">
        <v>16</v>
      </c>
    </row>
    <row r="7" spans="1:17" s="18" customFormat="1" ht="56.25" customHeight="1" x14ac:dyDescent="0.25">
      <c r="A7" s="70">
        <v>1</v>
      </c>
      <c r="B7" s="14" t="s">
        <v>116</v>
      </c>
      <c r="C7" s="66" t="s">
        <v>114</v>
      </c>
      <c r="D7" s="66" t="s">
        <v>114</v>
      </c>
      <c r="E7" s="66" t="s">
        <v>114</v>
      </c>
      <c r="F7" s="66" t="s">
        <v>114</v>
      </c>
      <c r="G7" s="66" t="s">
        <v>114</v>
      </c>
      <c r="H7" s="66" t="s">
        <v>114</v>
      </c>
      <c r="I7" s="66" t="s">
        <v>114</v>
      </c>
      <c r="J7" s="148" t="s">
        <v>114</v>
      </c>
      <c r="K7" s="148" t="s">
        <v>114</v>
      </c>
      <c r="L7" s="148" t="s">
        <v>114</v>
      </c>
      <c r="M7" s="148" t="s">
        <v>114</v>
      </c>
      <c r="N7" s="148" t="s">
        <v>114</v>
      </c>
      <c r="O7" s="148" t="s">
        <v>114</v>
      </c>
      <c r="P7" s="172"/>
      <c r="Q7" s="148" t="s">
        <v>114</v>
      </c>
    </row>
    <row r="8" spans="1:17" s="18" customFormat="1" ht="78.75" x14ac:dyDescent="0.25">
      <c r="A8" s="70" t="s">
        <v>86</v>
      </c>
      <c r="B8" s="14" t="s">
        <v>261</v>
      </c>
      <c r="C8" s="172" t="s">
        <v>114</v>
      </c>
      <c r="D8" s="172" t="s">
        <v>114</v>
      </c>
      <c r="E8" s="172" t="s">
        <v>114</v>
      </c>
      <c r="F8" s="172" t="s">
        <v>114</v>
      </c>
      <c r="G8" s="172" t="s">
        <v>114</v>
      </c>
      <c r="H8" s="172" t="s">
        <v>114</v>
      </c>
      <c r="I8" s="172" t="s">
        <v>114</v>
      </c>
      <c r="J8" s="148">
        <v>10</v>
      </c>
      <c r="K8" s="148" t="s">
        <v>259</v>
      </c>
      <c r="L8" s="148">
        <v>2</v>
      </c>
      <c r="M8" s="148" t="s">
        <v>20</v>
      </c>
      <c r="N8" s="15" t="s">
        <v>257</v>
      </c>
      <c r="O8" s="20">
        <v>7166</v>
      </c>
      <c r="P8" s="20">
        <v>1.05</v>
      </c>
      <c r="Q8" s="10">
        <f>O8*L8*P8</f>
        <v>15048.6</v>
      </c>
    </row>
    <row r="9" spans="1:17" s="18" customFormat="1" ht="78.75" x14ac:dyDescent="0.25">
      <c r="A9" s="70" t="s">
        <v>87</v>
      </c>
      <c r="B9" s="14" t="s">
        <v>79</v>
      </c>
      <c r="C9" s="172" t="s">
        <v>114</v>
      </c>
      <c r="D9" s="172" t="s">
        <v>114</v>
      </c>
      <c r="E9" s="172" t="s">
        <v>114</v>
      </c>
      <c r="F9" s="172" t="s">
        <v>114</v>
      </c>
      <c r="G9" s="172" t="s">
        <v>114</v>
      </c>
      <c r="H9" s="172" t="s">
        <v>114</v>
      </c>
      <c r="I9" s="172" t="s">
        <v>114</v>
      </c>
      <c r="J9" s="152">
        <v>10</v>
      </c>
      <c r="K9" s="152" t="s">
        <v>260</v>
      </c>
      <c r="L9" s="148">
        <v>1</v>
      </c>
      <c r="M9" s="148" t="s">
        <v>20</v>
      </c>
      <c r="N9" s="15" t="s">
        <v>258</v>
      </c>
      <c r="O9" s="20">
        <v>5819</v>
      </c>
      <c r="P9" s="20">
        <v>1.05</v>
      </c>
      <c r="Q9" s="10">
        <f t="shared" ref="Q9:Q10" si="0">O9*L9*P9</f>
        <v>6109.95</v>
      </c>
    </row>
    <row r="10" spans="1:17" s="18" customFormat="1" ht="78.75" x14ac:dyDescent="0.25">
      <c r="A10" s="153" t="s">
        <v>139</v>
      </c>
      <c r="B10" s="14" t="s">
        <v>264</v>
      </c>
      <c r="C10" s="172" t="s">
        <v>114</v>
      </c>
      <c r="D10" s="172" t="s">
        <v>114</v>
      </c>
      <c r="E10" s="172" t="s">
        <v>114</v>
      </c>
      <c r="F10" s="172" t="s">
        <v>114</v>
      </c>
      <c r="G10" s="172" t="s">
        <v>114</v>
      </c>
      <c r="H10" s="172" t="s">
        <v>114</v>
      </c>
      <c r="I10" s="172" t="s">
        <v>114</v>
      </c>
      <c r="J10" s="152">
        <v>10</v>
      </c>
      <c r="K10" s="152" t="s">
        <v>262</v>
      </c>
      <c r="L10" s="148">
        <v>2</v>
      </c>
      <c r="M10" s="152" t="s">
        <v>20</v>
      </c>
      <c r="N10" s="15" t="s">
        <v>263</v>
      </c>
      <c r="O10" s="20">
        <v>7583</v>
      </c>
      <c r="P10" s="20">
        <v>1.05</v>
      </c>
      <c r="Q10" s="10">
        <f t="shared" si="0"/>
        <v>15924.300000000001</v>
      </c>
    </row>
    <row r="11" spans="1:17" ht="33" customHeight="1" x14ac:dyDescent="0.25">
      <c r="A11" s="71">
        <v>2</v>
      </c>
      <c r="B11" s="14" t="s">
        <v>252</v>
      </c>
      <c r="C11" s="172" t="s">
        <v>114</v>
      </c>
      <c r="D11" s="172" t="s">
        <v>114</v>
      </c>
      <c r="E11" s="172" t="s">
        <v>114</v>
      </c>
      <c r="F11" s="172" t="s">
        <v>114</v>
      </c>
      <c r="G11" s="172" t="s">
        <v>114</v>
      </c>
      <c r="H11" s="172" t="s">
        <v>114</v>
      </c>
      <c r="I11" s="172" t="s">
        <v>114</v>
      </c>
      <c r="J11" s="65" t="s">
        <v>114</v>
      </c>
      <c r="K11" s="65" t="s">
        <v>114</v>
      </c>
      <c r="L11" s="65" t="s">
        <v>114</v>
      </c>
      <c r="M11" s="65" t="s">
        <v>114</v>
      </c>
      <c r="N11" s="65" t="s">
        <v>114</v>
      </c>
      <c r="O11" s="65" t="s">
        <v>114</v>
      </c>
      <c r="P11" s="65"/>
      <c r="Q11" s="65" t="s">
        <v>114</v>
      </c>
    </row>
    <row r="12" spans="1:17" ht="15.75" customHeight="1" x14ac:dyDescent="0.25">
      <c r="A12" s="71" t="s">
        <v>1</v>
      </c>
      <c r="B12" s="14" t="s">
        <v>1</v>
      </c>
      <c r="C12" s="172" t="s">
        <v>114</v>
      </c>
      <c r="D12" s="172" t="s">
        <v>114</v>
      </c>
      <c r="E12" s="172" t="s">
        <v>114</v>
      </c>
      <c r="F12" s="172" t="s">
        <v>114</v>
      </c>
      <c r="G12" s="172" t="s">
        <v>114</v>
      </c>
      <c r="H12" s="172" t="s">
        <v>114</v>
      </c>
      <c r="I12" s="172" t="s">
        <v>114</v>
      </c>
      <c r="J12" s="65"/>
      <c r="K12" s="65"/>
      <c r="L12" s="65"/>
      <c r="M12" s="65"/>
      <c r="N12" s="149"/>
      <c r="O12" s="149"/>
      <c r="P12" s="173"/>
      <c r="Q12" s="34"/>
    </row>
    <row r="13" spans="1:17" s="18" customFormat="1" ht="55.5" customHeight="1" x14ac:dyDescent="0.25">
      <c r="A13" s="71"/>
      <c r="B13" s="51" t="s">
        <v>55</v>
      </c>
      <c r="C13" s="172" t="s">
        <v>114</v>
      </c>
      <c r="D13" s="172" t="s">
        <v>114</v>
      </c>
      <c r="E13" s="172" t="s">
        <v>114</v>
      </c>
      <c r="F13" s="172" t="s">
        <v>114</v>
      </c>
      <c r="G13" s="172" t="s">
        <v>114</v>
      </c>
      <c r="H13" s="172" t="s">
        <v>114</v>
      </c>
      <c r="I13" s="172" t="s">
        <v>114</v>
      </c>
      <c r="J13" s="150" t="s">
        <v>114</v>
      </c>
      <c r="K13" s="150" t="s">
        <v>114</v>
      </c>
      <c r="L13" s="150" t="s">
        <v>114</v>
      </c>
      <c r="M13" s="150" t="s">
        <v>114</v>
      </c>
      <c r="N13" s="150" t="s">
        <v>114</v>
      </c>
      <c r="O13" s="150" t="s">
        <v>114</v>
      </c>
      <c r="P13" s="174"/>
      <c r="Q13" s="23">
        <f>SUM(Q8:Q12)</f>
        <v>37082.85</v>
      </c>
    </row>
    <row r="14" spans="1:17" ht="15.75" customHeight="1" x14ac:dyDescent="0.25">
      <c r="A14" s="74"/>
      <c r="B14" s="35"/>
      <c r="C14" s="29"/>
      <c r="D14" s="61"/>
      <c r="E14" s="61"/>
      <c r="F14" s="61"/>
      <c r="G14" s="64"/>
      <c r="H14" s="64"/>
      <c r="I14" s="36"/>
      <c r="J14" s="33"/>
      <c r="K14" s="33"/>
    </row>
    <row r="15" spans="1:17" s="53" customFormat="1" ht="18.75" customHeight="1" x14ac:dyDescent="0.25">
      <c r="A15" s="203"/>
      <c r="B15" s="203"/>
      <c r="C15" s="203"/>
      <c r="D15" s="203"/>
      <c r="E15" s="203"/>
      <c r="F15" s="203"/>
      <c r="G15" s="203"/>
      <c r="H15" s="64"/>
      <c r="I15" s="36"/>
    </row>
    <row r="16" spans="1:17" s="53" customFormat="1" ht="41.25" customHeight="1" x14ac:dyDescent="0.25">
      <c r="A16" s="203"/>
      <c r="B16" s="203"/>
      <c r="C16" s="203"/>
      <c r="D16" s="203"/>
      <c r="E16" s="203"/>
      <c r="F16" s="203"/>
      <c r="G16" s="203"/>
      <c r="H16" s="64"/>
      <c r="I16" s="36"/>
    </row>
    <row r="17" spans="1:9" s="53" customFormat="1" ht="38.25" customHeight="1" x14ac:dyDescent="0.25">
      <c r="A17" s="203"/>
      <c r="B17" s="203"/>
      <c r="C17" s="203"/>
      <c r="D17" s="203"/>
      <c r="E17" s="203"/>
      <c r="F17" s="203"/>
      <c r="G17" s="203"/>
      <c r="H17"/>
      <c r="I17" s="36"/>
    </row>
    <row r="18" spans="1:9" s="53" customFormat="1" ht="18.75" customHeight="1" x14ac:dyDescent="0.25">
      <c r="A18" s="198"/>
      <c r="B18" s="198"/>
      <c r="C18" s="198"/>
      <c r="D18" s="198"/>
      <c r="E18" s="198"/>
      <c r="F18" s="198"/>
      <c r="G18" s="198"/>
      <c r="H18" s="64"/>
      <c r="I18" s="36"/>
    </row>
    <row r="19" spans="1:9" s="53" customFormat="1" ht="217.5" customHeight="1" x14ac:dyDescent="0.25">
      <c r="A19" s="199"/>
      <c r="B19" s="200"/>
      <c r="C19" s="200"/>
      <c r="D19" s="200"/>
      <c r="E19" s="200"/>
      <c r="F19" s="200"/>
      <c r="G19" s="200"/>
      <c r="H19" s="64"/>
      <c r="I19" s="36"/>
    </row>
    <row r="20" spans="1:9" ht="53.25" customHeight="1" x14ac:dyDescent="0.25">
      <c r="A20" s="199"/>
      <c r="B20" s="201"/>
      <c r="C20" s="201"/>
      <c r="D20" s="201"/>
      <c r="E20" s="201"/>
      <c r="F20" s="201"/>
      <c r="G20" s="201"/>
    </row>
    <row r="21" spans="1:9" x14ac:dyDescent="0.25">
      <c r="A21" s="202"/>
      <c r="B21" s="202"/>
      <c r="C21" s="202"/>
      <c r="D21" s="202"/>
      <c r="E21" s="202"/>
      <c r="F21" s="202"/>
      <c r="G21" s="202"/>
    </row>
    <row r="22" spans="1:9" x14ac:dyDescent="0.25">
      <c r="B22"/>
    </row>
    <row r="26" spans="1:9" x14ac:dyDescent="0.25">
      <c r="B26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view="pageBreakPreview" zoomScale="80" zoomScaleNormal="70" zoomScaleSheetLayoutView="8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12" sqref="L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33" customWidth="1"/>
    <col min="8" max="8" width="16.75" style="13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7" t="s">
        <v>15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94"/>
      <c r="M1" s="194"/>
      <c r="N1" s="194"/>
      <c r="O1" s="194"/>
      <c r="P1" s="194"/>
      <c r="Q1" s="194"/>
      <c r="R1" s="194"/>
    </row>
    <row r="2" spans="1:20" ht="15.75" customHeight="1" x14ac:dyDescent="0.25">
      <c r="A2" s="208" t="s">
        <v>0</v>
      </c>
      <c r="B2" s="211" t="s">
        <v>2</v>
      </c>
      <c r="C2" s="214" t="s">
        <v>44</v>
      </c>
      <c r="D2" s="215"/>
      <c r="E2" s="215"/>
      <c r="F2" s="215"/>
      <c r="G2" s="215"/>
      <c r="H2" s="215"/>
      <c r="I2" s="216"/>
      <c r="J2" s="134"/>
      <c r="K2" s="134"/>
      <c r="L2" s="179" t="s">
        <v>45</v>
      </c>
      <c r="M2" s="179"/>
      <c r="N2" s="179"/>
      <c r="O2" s="179"/>
      <c r="P2" s="179"/>
      <c r="Q2" s="179"/>
      <c r="R2" s="179"/>
      <c r="S2" s="179"/>
      <c r="T2" s="179"/>
    </row>
    <row r="3" spans="1:20" ht="41.25" customHeight="1" x14ac:dyDescent="0.25">
      <c r="A3" s="209"/>
      <c r="B3" s="212"/>
      <c r="C3" s="20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6"/>
      <c r="E3" s="206"/>
      <c r="F3" s="206"/>
      <c r="G3" s="206"/>
      <c r="H3" s="206"/>
      <c r="I3" s="206"/>
      <c r="J3" s="206"/>
      <c r="K3" s="207"/>
      <c r="L3" s="183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3"/>
      <c r="N3" s="183"/>
      <c r="O3" s="183"/>
      <c r="P3" s="183"/>
      <c r="Q3" s="183"/>
      <c r="R3" s="183"/>
      <c r="S3" s="183"/>
      <c r="T3" s="183"/>
    </row>
    <row r="4" spans="1:20" ht="33.75" customHeight="1" x14ac:dyDescent="0.25">
      <c r="A4" s="209"/>
      <c r="B4" s="212"/>
      <c r="C4" s="205" t="s">
        <v>13</v>
      </c>
      <c r="D4" s="206"/>
      <c r="E4" s="206"/>
      <c r="F4" s="207"/>
      <c r="G4" s="205" t="s">
        <v>115</v>
      </c>
      <c r="H4" s="206"/>
      <c r="I4" s="206"/>
      <c r="J4" s="206"/>
      <c r="K4" s="207"/>
      <c r="L4" s="183" t="s">
        <v>13</v>
      </c>
      <c r="M4" s="183"/>
      <c r="N4" s="183"/>
      <c r="O4" s="183"/>
      <c r="P4" s="183" t="s">
        <v>115</v>
      </c>
      <c r="Q4" s="183"/>
      <c r="R4" s="183"/>
      <c r="S4" s="183"/>
      <c r="T4" s="183"/>
    </row>
    <row r="5" spans="1:20" s="9" customFormat="1" ht="94.5" customHeight="1" x14ac:dyDescent="0.25">
      <c r="A5" s="210"/>
      <c r="B5" s="213"/>
      <c r="C5" s="131" t="s">
        <v>28</v>
      </c>
      <c r="D5" s="131" t="s">
        <v>9</v>
      </c>
      <c r="E5" s="131" t="s">
        <v>106</v>
      </c>
      <c r="F5" s="131" t="s">
        <v>11</v>
      </c>
      <c r="G5" s="131" t="s">
        <v>14</v>
      </c>
      <c r="H5" s="131" t="s">
        <v>52</v>
      </c>
      <c r="I5" s="12" t="s">
        <v>53</v>
      </c>
      <c r="J5" s="12" t="s">
        <v>222</v>
      </c>
      <c r="K5" s="12" t="s">
        <v>223</v>
      </c>
      <c r="L5" s="131" t="s">
        <v>28</v>
      </c>
      <c r="M5" s="131" t="s">
        <v>9</v>
      </c>
      <c r="N5" s="131" t="s">
        <v>106</v>
      </c>
      <c r="O5" s="131" t="s">
        <v>11</v>
      </c>
      <c r="P5" s="131" t="s">
        <v>14</v>
      </c>
      <c r="Q5" s="131" t="s">
        <v>54</v>
      </c>
      <c r="R5" s="12" t="s">
        <v>53</v>
      </c>
      <c r="S5" s="12" t="s">
        <v>182</v>
      </c>
      <c r="T5" s="12" t="s">
        <v>223</v>
      </c>
    </row>
    <row r="6" spans="1:20" s="11" customFormat="1" x14ac:dyDescent="0.25">
      <c r="A6" s="69">
        <v>1</v>
      </c>
      <c r="B6" s="131">
        <v>2</v>
      </c>
      <c r="C6" s="131">
        <v>3</v>
      </c>
      <c r="D6" s="131">
        <v>4</v>
      </c>
      <c r="E6" s="131">
        <v>5</v>
      </c>
      <c r="F6" s="131">
        <v>6</v>
      </c>
      <c r="G6" s="131">
        <v>7</v>
      </c>
      <c r="H6" s="131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2">
        <v>1</v>
      </c>
      <c r="B7" s="13" t="s">
        <v>137</v>
      </c>
      <c r="C7" s="131" t="s">
        <v>114</v>
      </c>
      <c r="D7" s="131" t="s">
        <v>114</v>
      </c>
      <c r="E7" s="172" t="s">
        <v>114</v>
      </c>
      <c r="F7" s="172" t="s">
        <v>114</v>
      </c>
      <c r="G7" s="131" t="s">
        <v>114</v>
      </c>
      <c r="H7" s="131" t="s">
        <v>114</v>
      </c>
      <c r="I7" s="131" t="s">
        <v>114</v>
      </c>
      <c r="J7" s="172" t="s">
        <v>114</v>
      </c>
      <c r="K7" s="172" t="s">
        <v>114</v>
      </c>
      <c r="L7" s="148" t="s">
        <v>114</v>
      </c>
      <c r="M7" s="148" t="s">
        <v>114</v>
      </c>
      <c r="N7" s="148" t="s">
        <v>114</v>
      </c>
      <c r="O7" s="148" t="s">
        <v>114</v>
      </c>
      <c r="P7" s="148" t="s">
        <v>114</v>
      </c>
      <c r="Q7" s="148" t="s">
        <v>114</v>
      </c>
      <c r="R7" s="148" t="s">
        <v>114</v>
      </c>
      <c r="S7" s="148"/>
      <c r="T7" s="148"/>
    </row>
    <row r="8" spans="1:20" s="11" customFormat="1" ht="47.25" x14ac:dyDescent="0.25">
      <c r="A8" s="132" t="s">
        <v>86</v>
      </c>
      <c r="B8" s="13" t="s">
        <v>294</v>
      </c>
      <c r="C8" s="172" t="s">
        <v>114</v>
      </c>
      <c r="D8" s="172" t="s">
        <v>114</v>
      </c>
      <c r="E8" s="172" t="s">
        <v>114</v>
      </c>
      <c r="F8" s="172" t="s">
        <v>114</v>
      </c>
      <c r="G8" s="172" t="s">
        <v>114</v>
      </c>
      <c r="H8" s="172" t="s">
        <v>114</v>
      </c>
      <c r="I8" s="172" t="s">
        <v>114</v>
      </c>
      <c r="J8" s="172" t="s">
        <v>114</v>
      </c>
      <c r="K8" s="172" t="s">
        <v>114</v>
      </c>
      <c r="L8" s="148">
        <v>110</v>
      </c>
      <c r="M8" s="37" t="s">
        <v>265</v>
      </c>
      <c r="N8" s="152">
        <v>1.34</v>
      </c>
      <c r="O8" s="151" t="s">
        <v>3</v>
      </c>
      <c r="P8" s="15" t="s">
        <v>224</v>
      </c>
      <c r="Q8" s="148">
        <v>3392</v>
      </c>
      <c r="R8" s="17">
        <f>N8*Q8</f>
        <v>4545.2800000000007</v>
      </c>
      <c r="S8" s="17">
        <v>1.27</v>
      </c>
      <c r="T8" s="17">
        <f>R8*S8</f>
        <v>5772.5056000000013</v>
      </c>
    </row>
    <row r="9" spans="1:20" s="11" customFormat="1" ht="31.5" x14ac:dyDescent="0.25">
      <c r="A9" s="132" t="s">
        <v>87</v>
      </c>
      <c r="B9" s="13" t="s">
        <v>295</v>
      </c>
      <c r="C9" s="172" t="s">
        <v>114</v>
      </c>
      <c r="D9" s="172" t="s">
        <v>114</v>
      </c>
      <c r="E9" s="172" t="s">
        <v>114</v>
      </c>
      <c r="F9" s="172" t="s">
        <v>114</v>
      </c>
      <c r="G9" s="172" t="s">
        <v>114</v>
      </c>
      <c r="H9" s="172" t="s">
        <v>114</v>
      </c>
      <c r="I9" s="172" t="s">
        <v>114</v>
      </c>
      <c r="J9" s="172" t="s">
        <v>114</v>
      </c>
      <c r="K9" s="172" t="s">
        <v>114</v>
      </c>
      <c r="L9" s="148">
        <v>110</v>
      </c>
      <c r="M9" s="37" t="s">
        <v>265</v>
      </c>
      <c r="N9" s="152">
        <v>1.34</v>
      </c>
      <c r="O9" s="151" t="s">
        <v>3</v>
      </c>
      <c r="P9" s="15" t="s">
        <v>266</v>
      </c>
      <c r="Q9" s="148">
        <v>3305</v>
      </c>
      <c r="R9" s="17">
        <f>N9*Q9</f>
        <v>4428.7</v>
      </c>
      <c r="S9" s="17">
        <v>1.05</v>
      </c>
      <c r="T9" s="17">
        <f t="shared" ref="T9:T14" si="1">R9*S9</f>
        <v>4650.1350000000002</v>
      </c>
    </row>
    <row r="10" spans="1:20" s="11" customFormat="1" ht="31.5" x14ac:dyDescent="0.25">
      <c r="A10" s="153" t="s">
        <v>139</v>
      </c>
      <c r="B10" s="13" t="s">
        <v>296</v>
      </c>
      <c r="C10" s="172" t="s">
        <v>114</v>
      </c>
      <c r="D10" s="172" t="s">
        <v>114</v>
      </c>
      <c r="E10" s="172" t="s">
        <v>114</v>
      </c>
      <c r="F10" s="172" t="s">
        <v>114</v>
      </c>
      <c r="G10" s="172" t="s">
        <v>114</v>
      </c>
      <c r="H10" s="172" t="s">
        <v>114</v>
      </c>
      <c r="I10" s="172" t="s">
        <v>114</v>
      </c>
      <c r="J10" s="172" t="s">
        <v>114</v>
      </c>
      <c r="K10" s="172" t="s">
        <v>114</v>
      </c>
      <c r="L10" s="152">
        <v>110</v>
      </c>
      <c r="M10" s="37" t="s">
        <v>265</v>
      </c>
      <c r="N10" s="152">
        <v>1.34</v>
      </c>
      <c r="O10" s="154" t="s">
        <v>3</v>
      </c>
      <c r="P10" s="15" t="s">
        <v>267</v>
      </c>
      <c r="Q10" s="17">
        <v>716</v>
      </c>
      <c r="R10" s="17">
        <f>N10*Q10</f>
        <v>959.44</v>
      </c>
      <c r="S10" s="17">
        <v>1</v>
      </c>
      <c r="T10" s="17">
        <f t="shared" ref="T10" si="2">R10*S10</f>
        <v>959.44</v>
      </c>
    </row>
    <row r="11" spans="1:20" s="11" customFormat="1" ht="31.5" x14ac:dyDescent="0.25">
      <c r="A11" s="153" t="s">
        <v>227</v>
      </c>
      <c r="B11" s="13" t="s">
        <v>297</v>
      </c>
      <c r="C11" s="172" t="s">
        <v>114</v>
      </c>
      <c r="D11" s="172" t="s">
        <v>114</v>
      </c>
      <c r="E11" s="172" t="s">
        <v>114</v>
      </c>
      <c r="F11" s="172" t="s">
        <v>114</v>
      </c>
      <c r="G11" s="172" t="s">
        <v>114</v>
      </c>
      <c r="H11" s="172" t="s">
        <v>114</v>
      </c>
      <c r="I11" s="172" t="s">
        <v>114</v>
      </c>
      <c r="J11" s="172" t="s">
        <v>114</v>
      </c>
      <c r="K11" s="172" t="s">
        <v>114</v>
      </c>
      <c r="L11" s="148"/>
      <c r="M11" s="148" t="s">
        <v>225</v>
      </c>
      <c r="N11" s="152">
        <v>0</v>
      </c>
      <c r="O11" s="148" t="s">
        <v>3</v>
      </c>
      <c r="P11" s="148" t="s">
        <v>226</v>
      </c>
      <c r="Q11" s="148">
        <v>669</v>
      </c>
      <c r="R11" s="17">
        <f>N11*Q11</f>
        <v>0</v>
      </c>
      <c r="S11" s="17">
        <v>1.05</v>
      </c>
      <c r="T11" s="17">
        <f t="shared" si="1"/>
        <v>0</v>
      </c>
    </row>
    <row r="12" spans="1:20" s="11" customFormat="1" ht="31.5" x14ac:dyDescent="0.25">
      <c r="A12" s="132" t="s">
        <v>228</v>
      </c>
      <c r="B12" s="14" t="s">
        <v>268</v>
      </c>
      <c r="C12" s="172" t="s">
        <v>114</v>
      </c>
      <c r="D12" s="172" t="s">
        <v>114</v>
      </c>
      <c r="E12" s="172" t="s">
        <v>114</v>
      </c>
      <c r="F12" s="172" t="s">
        <v>114</v>
      </c>
      <c r="G12" s="172" t="s">
        <v>114</v>
      </c>
      <c r="H12" s="172" t="s">
        <v>114</v>
      </c>
      <c r="I12" s="172" t="s">
        <v>114</v>
      </c>
      <c r="J12" s="172" t="s">
        <v>114</v>
      </c>
      <c r="K12" s="172" t="s">
        <v>114</v>
      </c>
      <c r="L12" s="148"/>
      <c r="M12" s="148"/>
      <c r="N12" s="148"/>
      <c r="O12" s="152"/>
      <c r="P12" s="148"/>
      <c r="Q12" s="148"/>
      <c r="R12" s="148"/>
      <c r="S12" s="148"/>
      <c r="T12" s="148"/>
    </row>
    <row r="13" spans="1:20" s="11" customFormat="1" ht="31.5" x14ac:dyDescent="0.25">
      <c r="A13" s="153" t="s">
        <v>229</v>
      </c>
      <c r="B13" s="14" t="s">
        <v>268</v>
      </c>
      <c r="C13" s="172" t="s">
        <v>114</v>
      </c>
      <c r="D13" s="172" t="s">
        <v>114</v>
      </c>
      <c r="E13" s="172" t="s">
        <v>114</v>
      </c>
      <c r="F13" s="172" t="s">
        <v>114</v>
      </c>
      <c r="G13" s="172" t="s">
        <v>114</v>
      </c>
      <c r="H13" s="172" t="s">
        <v>114</v>
      </c>
      <c r="I13" s="172" t="s">
        <v>114</v>
      </c>
      <c r="J13" s="172" t="s">
        <v>114</v>
      </c>
      <c r="K13" s="172" t="s">
        <v>114</v>
      </c>
      <c r="L13" s="148"/>
      <c r="M13" s="152"/>
      <c r="N13" s="148"/>
      <c r="O13" s="152"/>
      <c r="P13" s="152"/>
      <c r="Q13" s="148"/>
      <c r="R13" s="17"/>
      <c r="S13" s="17"/>
      <c r="T13" s="17"/>
    </row>
    <row r="14" spans="1:20" s="11" customFormat="1" ht="31.5" x14ac:dyDescent="0.25">
      <c r="A14" s="153" t="s">
        <v>272</v>
      </c>
      <c r="B14" s="14" t="s">
        <v>230</v>
      </c>
      <c r="C14" s="172" t="s">
        <v>114</v>
      </c>
      <c r="D14" s="172" t="s">
        <v>114</v>
      </c>
      <c r="E14" s="172" t="s">
        <v>114</v>
      </c>
      <c r="F14" s="172" t="s">
        <v>114</v>
      </c>
      <c r="G14" s="172" t="s">
        <v>114</v>
      </c>
      <c r="H14" s="172" t="s">
        <v>114</v>
      </c>
      <c r="I14" s="172" t="s">
        <v>114</v>
      </c>
      <c r="J14" s="172" t="s">
        <v>114</v>
      </c>
      <c r="K14" s="172" t="s">
        <v>114</v>
      </c>
      <c r="L14" s="148"/>
      <c r="M14" s="148"/>
      <c r="N14" s="148">
        <v>0</v>
      </c>
      <c r="O14" s="38" t="s">
        <v>231</v>
      </c>
      <c r="P14" s="15" t="s">
        <v>232</v>
      </c>
      <c r="Q14" s="148">
        <v>2151</v>
      </c>
      <c r="R14" s="17">
        <f>Q14*N14/100</f>
        <v>0</v>
      </c>
      <c r="S14" s="17">
        <v>1</v>
      </c>
      <c r="T14" s="17">
        <f t="shared" si="1"/>
        <v>0</v>
      </c>
    </row>
    <row r="15" spans="1:20" s="11" customFormat="1" x14ac:dyDescent="0.25">
      <c r="A15" s="153" t="s">
        <v>273</v>
      </c>
      <c r="B15" s="14"/>
      <c r="C15" s="172" t="s">
        <v>114</v>
      </c>
      <c r="D15" s="172" t="s">
        <v>114</v>
      </c>
      <c r="E15" s="172" t="s">
        <v>114</v>
      </c>
      <c r="F15" s="172" t="s">
        <v>114</v>
      </c>
      <c r="G15" s="172" t="s">
        <v>114</v>
      </c>
      <c r="H15" s="172" t="s">
        <v>114</v>
      </c>
      <c r="I15" s="172" t="s">
        <v>114</v>
      </c>
      <c r="J15" s="172" t="s">
        <v>114</v>
      </c>
      <c r="K15" s="172" t="s">
        <v>114</v>
      </c>
      <c r="L15" s="148"/>
      <c r="M15" s="148"/>
      <c r="N15" s="148"/>
      <c r="O15" s="38"/>
      <c r="P15" s="15"/>
      <c r="Q15" s="148"/>
      <c r="R15" s="17"/>
      <c r="S15" s="17"/>
      <c r="T15" s="17"/>
    </row>
    <row r="16" spans="1:20" s="18" customFormat="1" x14ac:dyDescent="0.25">
      <c r="A16" s="153" t="s">
        <v>274</v>
      </c>
      <c r="B16" s="14" t="s">
        <v>25</v>
      </c>
      <c r="C16" s="172" t="s">
        <v>114</v>
      </c>
      <c r="D16" s="172" t="s">
        <v>114</v>
      </c>
      <c r="E16" s="172" t="s">
        <v>114</v>
      </c>
      <c r="F16" s="172" t="s">
        <v>114</v>
      </c>
      <c r="G16" s="172" t="s">
        <v>114</v>
      </c>
      <c r="H16" s="172" t="s">
        <v>114</v>
      </c>
      <c r="I16" s="172" t="s">
        <v>114</v>
      </c>
      <c r="J16" s="172" t="s">
        <v>114</v>
      </c>
      <c r="K16" s="172" t="s">
        <v>114</v>
      </c>
      <c r="L16" s="148" t="s">
        <v>114</v>
      </c>
      <c r="M16" s="152"/>
      <c r="N16" s="148" t="s">
        <v>114</v>
      </c>
      <c r="O16" s="148" t="s">
        <v>114</v>
      </c>
      <c r="P16" s="148" t="s">
        <v>114</v>
      </c>
      <c r="Q16" s="148" t="s">
        <v>114</v>
      </c>
      <c r="R16" s="148"/>
      <c r="S16" s="148"/>
      <c r="T16" s="148"/>
    </row>
    <row r="17" spans="1:20" s="18" customFormat="1" x14ac:dyDescent="0.25">
      <c r="A17" s="71" t="s">
        <v>88</v>
      </c>
      <c r="B17" s="13" t="s">
        <v>82</v>
      </c>
      <c r="C17" s="172" t="s">
        <v>114</v>
      </c>
      <c r="D17" s="172" t="s">
        <v>114</v>
      </c>
      <c r="E17" s="172" t="s">
        <v>114</v>
      </c>
      <c r="F17" s="172" t="s">
        <v>114</v>
      </c>
      <c r="G17" s="172" t="s">
        <v>114</v>
      </c>
      <c r="H17" s="172" t="s">
        <v>114</v>
      </c>
      <c r="I17" s="172" t="s">
        <v>114</v>
      </c>
      <c r="J17" s="172" t="s">
        <v>114</v>
      </c>
      <c r="K17" s="172" t="s">
        <v>114</v>
      </c>
      <c r="L17" s="148"/>
      <c r="M17" s="148" t="s">
        <v>21</v>
      </c>
      <c r="N17" s="148"/>
      <c r="O17" s="148" t="s">
        <v>23</v>
      </c>
      <c r="P17" s="15" t="s">
        <v>38</v>
      </c>
      <c r="Q17" s="20"/>
      <c r="R17" s="17"/>
      <c r="S17" s="17"/>
      <c r="T17" s="17"/>
    </row>
    <row r="18" spans="1:20" s="18" customFormat="1" x14ac:dyDescent="0.25">
      <c r="A18" s="71" t="s">
        <v>89</v>
      </c>
      <c r="B18" s="13" t="s">
        <v>83</v>
      </c>
      <c r="C18" s="172" t="s">
        <v>114</v>
      </c>
      <c r="D18" s="172" t="s">
        <v>114</v>
      </c>
      <c r="E18" s="172" t="s">
        <v>114</v>
      </c>
      <c r="F18" s="172" t="s">
        <v>114</v>
      </c>
      <c r="G18" s="172" t="s">
        <v>114</v>
      </c>
      <c r="H18" s="172" t="s">
        <v>114</v>
      </c>
      <c r="I18" s="172" t="s">
        <v>114</v>
      </c>
      <c r="J18" s="172" t="s">
        <v>114</v>
      </c>
      <c r="K18" s="172" t="s">
        <v>114</v>
      </c>
      <c r="L18" s="148"/>
      <c r="M18" s="148" t="s">
        <v>21</v>
      </c>
      <c r="N18" s="148"/>
      <c r="O18" s="148" t="s">
        <v>23</v>
      </c>
      <c r="P18" s="15" t="s">
        <v>38</v>
      </c>
      <c r="Q18" s="20"/>
      <c r="R18" s="17"/>
      <c r="S18" s="17"/>
      <c r="T18" s="17"/>
    </row>
    <row r="19" spans="1:20" s="18" customFormat="1" x14ac:dyDescent="0.25">
      <c r="A19" s="71" t="s">
        <v>1</v>
      </c>
      <c r="B19" s="13" t="s">
        <v>1</v>
      </c>
      <c r="C19" s="172" t="s">
        <v>114</v>
      </c>
      <c r="D19" s="172" t="s">
        <v>114</v>
      </c>
      <c r="E19" s="172" t="s">
        <v>114</v>
      </c>
      <c r="F19" s="172" t="s">
        <v>114</v>
      </c>
      <c r="G19" s="172" t="s">
        <v>114</v>
      </c>
      <c r="H19" s="172" t="s">
        <v>114</v>
      </c>
      <c r="I19" s="172" t="s">
        <v>114</v>
      </c>
      <c r="J19" s="172" t="s">
        <v>114</v>
      </c>
      <c r="K19" s="172" t="s">
        <v>114</v>
      </c>
      <c r="L19" s="148"/>
      <c r="M19" s="148"/>
      <c r="N19" s="148"/>
      <c r="O19" s="148"/>
      <c r="P19" s="15"/>
      <c r="Q19" s="20"/>
      <c r="R19" s="17"/>
      <c r="S19" s="17"/>
      <c r="T19" s="17"/>
    </row>
    <row r="20" spans="1:20" s="18" customFormat="1" ht="30" customHeight="1" x14ac:dyDescent="0.25">
      <c r="A20" s="71">
        <v>3</v>
      </c>
      <c r="B20" s="13" t="s">
        <v>6</v>
      </c>
      <c r="C20" s="172" t="s">
        <v>114</v>
      </c>
      <c r="D20" s="172" t="s">
        <v>114</v>
      </c>
      <c r="E20" s="172" t="s">
        <v>114</v>
      </c>
      <c r="F20" s="172" t="s">
        <v>114</v>
      </c>
      <c r="G20" s="172" t="s">
        <v>114</v>
      </c>
      <c r="H20" s="172" t="s">
        <v>114</v>
      </c>
      <c r="I20" s="172" t="s">
        <v>114</v>
      </c>
      <c r="J20" s="172" t="s">
        <v>114</v>
      </c>
      <c r="K20" s="172" t="s">
        <v>114</v>
      </c>
      <c r="L20" s="148" t="s">
        <v>114</v>
      </c>
      <c r="M20" s="148" t="s">
        <v>114</v>
      </c>
      <c r="N20" s="148" t="s">
        <v>114</v>
      </c>
      <c r="O20" s="148" t="s">
        <v>114</v>
      </c>
      <c r="P20" s="15" t="s">
        <v>114</v>
      </c>
      <c r="Q20" s="20" t="s">
        <v>114</v>
      </c>
      <c r="R20" s="17"/>
      <c r="S20" s="17"/>
      <c r="T20" s="17"/>
    </row>
    <row r="21" spans="1:20" s="18" customFormat="1" ht="30" customHeight="1" x14ac:dyDescent="0.25">
      <c r="A21" s="71" t="s">
        <v>90</v>
      </c>
      <c r="B21" s="13" t="s">
        <v>80</v>
      </c>
      <c r="C21" s="172" t="s">
        <v>114</v>
      </c>
      <c r="D21" s="172" t="s">
        <v>114</v>
      </c>
      <c r="E21" s="172" t="s">
        <v>114</v>
      </c>
      <c r="F21" s="172" t="s">
        <v>114</v>
      </c>
      <c r="G21" s="172" t="s">
        <v>114</v>
      </c>
      <c r="H21" s="172" t="s">
        <v>114</v>
      </c>
      <c r="I21" s="172" t="s">
        <v>114</v>
      </c>
      <c r="J21" s="172" t="s">
        <v>114</v>
      </c>
      <c r="K21" s="172" t="s">
        <v>114</v>
      </c>
      <c r="L21" s="148"/>
      <c r="M21" s="148" t="s">
        <v>21</v>
      </c>
      <c r="N21" s="148">
        <v>0</v>
      </c>
      <c r="O21" s="148" t="s">
        <v>20</v>
      </c>
      <c r="P21" s="15" t="s">
        <v>108</v>
      </c>
      <c r="Q21" s="3">
        <v>1042</v>
      </c>
      <c r="R21" s="17">
        <f>Q21*N21</f>
        <v>0</v>
      </c>
      <c r="S21" s="17">
        <v>1</v>
      </c>
      <c r="T21" s="17">
        <f t="shared" ref="T21:T26" si="3">R21*S21</f>
        <v>0</v>
      </c>
    </row>
    <row r="22" spans="1:20" s="18" customFormat="1" ht="15" customHeight="1" x14ac:dyDescent="0.25">
      <c r="A22" s="71" t="s">
        <v>91</v>
      </c>
      <c r="B22" s="13" t="s">
        <v>81</v>
      </c>
      <c r="C22" s="172" t="s">
        <v>114</v>
      </c>
      <c r="D22" s="172" t="s">
        <v>114</v>
      </c>
      <c r="E22" s="172" t="s">
        <v>114</v>
      </c>
      <c r="F22" s="172" t="s">
        <v>114</v>
      </c>
      <c r="G22" s="172" t="s">
        <v>114</v>
      </c>
      <c r="H22" s="172" t="s">
        <v>114</v>
      </c>
      <c r="I22" s="172" t="s">
        <v>114</v>
      </c>
      <c r="J22" s="172" t="s">
        <v>114</v>
      </c>
      <c r="K22" s="172" t="s">
        <v>114</v>
      </c>
      <c r="L22" s="148"/>
      <c r="M22" s="148" t="s">
        <v>21</v>
      </c>
      <c r="N22" s="148">
        <v>1</v>
      </c>
      <c r="O22" s="148" t="s">
        <v>20</v>
      </c>
      <c r="P22" s="15" t="s">
        <v>108</v>
      </c>
      <c r="Q22" s="20"/>
      <c r="R22" s="17"/>
      <c r="S22" s="17"/>
      <c r="T22" s="17">
        <f t="shared" si="3"/>
        <v>0</v>
      </c>
    </row>
    <row r="23" spans="1:20" s="18" customFormat="1" ht="30" customHeight="1" x14ac:dyDescent="0.25">
      <c r="A23" s="71" t="s">
        <v>1</v>
      </c>
      <c r="B23" s="13" t="s">
        <v>1</v>
      </c>
      <c r="C23" s="172" t="s">
        <v>114</v>
      </c>
      <c r="D23" s="172" t="s">
        <v>114</v>
      </c>
      <c r="E23" s="172" t="s">
        <v>114</v>
      </c>
      <c r="F23" s="172" t="s">
        <v>114</v>
      </c>
      <c r="G23" s="172" t="s">
        <v>114</v>
      </c>
      <c r="H23" s="172" t="s">
        <v>114</v>
      </c>
      <c r="I23" s="172" t="s">
        <v>114</v>
      </c>
      <c r="J23" s="172" t="s">
        <v>114</v>
      </c>
      <c r="K23" s="172" t="s">
        <v>114</v>
      </c>
      <c r="L23" s="148"/>
      <c r="M23" s="148"/>
      <c r="N23" s="148"/>
      <c r="O23" s="148"/>
      <c r="P23" s="15"/>
      <c r="Q23" s="20"/>
      <c r="R23" s="17"/>
      <c r="S23" s="17"/>
      <c r="T23" s="17">
        <f t="shared" si="3"/>
        <v>0</v>
      </c>
    </row>
    <row r="24" spans="1:20" s="18" customFormat="1" ht="30" customHeight="1" x14ac:dyDescent="0.25">
      <c r="A24" s="71" t="s">
        <v>110</v>
      </c>
      <c r="B24" s="13" t="s">
        <v>112</v>
      </c>
      <c r="C24" s="172" t="s">
        <v>114</v>
      </c>
      <c r="D24" s="172" t="s">
        <v>114</v>
      </c>
      <c r="E24" s="172" t="s">
        <v>114</v>
      </c>
      <c r="F24" s="172" t="s">
        <v>114</v>
      </c>
      <c r="G24" s="172" t="s">
        <v>114</v>
      </c>
      <c r="H24" s="172" t="s">
        <v>114</v>
      </c>
      <c r="I24" s="172" t="s">
        <v>114</v>
      </c>
      <c r="J24" s="172" t="s">
        <v>114</v>
      </c>
      <c r="K24" s="172" t="s">
        <v>114</v>
      </c>
      <c r="L24" s="148"/>
      <c r="M24" s="148" t="s">
        <v>111</v>
      </c>
      <c r="N24" s="148">
        <v>1</v>
      </c>
      <c r="O24" s="148" t="s">
        <v>20</v>
      </c>
      <c r="P24" s="15" t="s">
        <v>109</v>
      </c>
      <c r="Q24" s="20"/>
      <c r="R24" s="17"/>
      <c r="S24" s="17"/>
      <c r="T24" s="17">
        <f t="shared" si="3"/>
        <v>0</v>
      </c>
    </row>
    <row r="25" spans="1:20" s="18" customFormat="1" ht="30" customHeight="1" x14ac:dyDescent="0.25">
      <c r="A25" s="71" t="s">
        <v>110</v>
      </c>
      <c r="B25" s="13" t="s">
        <v>131</v>
      </c>
      <c r="C25" s="172" t="s">
        <v>114</v>
      </c>
      <c r="D25" s="172" t="s">
        <v>114</v>
      </c>
      <c r="E25" s="172" t="s">
        <v>114</v>
      </c>
      <c r="F25" s="172" t="s">
        <v>114</v>
      </c>
      <c r="G25" s="172" t="s">
        <v>114</v>
      </c>
      <c r="H25" s="172" t="s">
        <v>114</v>
      </c>
      <c r="I25" s="172" t="s">
        <v>114</v>
      </c>
      <c r="J25" s="172" t="s">
        <v>114</v>
      </c>
      <c r="K25" s="172" t="s">
        <v>114</v>
      </c>
      <c r="L25" s="148"/>
      <c r="M25" s="148" t="s">
        <v>111</v>
      </c>
      <c r="N25" s="148">
        <v>1</v>
      </c>
      <c r="O25" s="148" t="s">
        <v>20</v>
      </c>
      <c r="P25" s="15" t="s">
        <v>109</v>
      </c>
      <c r="Q25" s="20"/>
      <c r="R25" s="17"/>
      <c r="S25" s="17"/>
      <c r="T25" s="17">
        <f t="shared" si="3"/>
        <v>0</v>
      </c>
    </row>
    <row r="26" spans="1:20" s="18" customFormat="1" ht="30" customHeight="1" x14ac:dyDescent="0.25">
      <c r="A26" s="71" t="s">
        <v>1</v>
      </c>
      <c r="B26" s="13" t="s">
        <v>1</v>
      </c>
      <c r="C26" s="172" t="s">
        <v>114</v>
      </c>
      <c r="D26" s="172" t="s">
        <v>114</v>
      </c>
      <c r="E26" s="172" t="s">
        <v>114</v>
      </c>
      <c r="F26" s="172" t="s">
        <v>114</v>
      </c>
      <c r="G26" s="172" t="s">
        <v>114</v>
      </c>
      <c r="H26" s="172" t="s">
        <v>114</v>
      </c>
      <c r="I26" s="172" t="s">
        <v>114</v>
      </c>
      <c r="J26" s="172" t="s">
        <v>114</v>
      </c>
      <c r="K26" s="172" t="s">
        <v>114</v>
      </c>
      <c r="L26" s="148"/>
      <c r="M26" s="148"/>
      <c r="N26" s="148"/>
      <c r="O26" s="148"/>
      <c r="P26" s="15"/>
      <c r="Q26" s="20"/>
      <c r="R26" s="17"/>
      <c r="S26" s="17"/>
      <c r="T26" s="17">
        <f t="shared" si="3"/>
        <v>0</v>
      </c>
    </row>
    <row r="27" spans="1:20" s="140" customFormat="1" ht="30" customHeight="1" x14ac:dyDescent="0.25">
      <c r="A27" s="135"/>
      <c r="B27" s="136" t="s">
        <v>117</v>
      </c>
      <c r="C27" s="172" t="s">
        <v>114</v>
      </c>
      <c r="D27" s="172" t="s">
        <v>114</v>
      </c>
      <c r="E27" s="172" t="s">
        <v>114</v>
      </c>
      <c r="F27" s="172" t="s">
        <v>114</v>
      </c>
      <c r="G27" s="172" t="s">
        <v>114</v>
      </c>
      <c r="H27" s="172" t="s">
        <v>114</v>
      </c>
      <c r="I27" s="172" t="s">
        <v>114</v>
      </c>
      <c r="J27" s="172" t="s">
        <v>114</v>
      </c>
      <c r="K27" s="172" t="s">
        <v>114</v>
      </c>
      <c r="L27" s="137" t="s">
        <v>114</v>
      </c>
      <c r="M27" s="137" t="s">
        <v>114</v>
      </c>
      <c r="N27" s="137" t="s">
        <v>114</v>
      </c>
      <c r="O27" s="137" t="s">
        <v>114</v>
      </c>
      <c r="P27" s="138" t="s">
        <v>114</v>
      </c>
      <c r="Q27" s="139" t="s">
        <v>114</v>
      </c>
      <c r="R27" s="23">
        <f>SUM(R8:R26)</f>
        <v>9933.42</v>
      </c>
      <c r="S27" s="23"/>
      <c r="T27" s="23">
        <f>SUM(T8:T26)</f>
        <v>11382.080600000003</v>
      </c>
    </row>
    <row r="28" spans="1:20" ht="41.25" customHeight="1" x14ac:dyDescent="0.25">
      <c r="A28" s="199"/>
      <c r="B28" s="201"/>
      <c r="C28" s="201"/>
      <c r="D28" s="201"/>
      <c r="E28" s="201"/>
      <c r="F28" s="201"/>
      <c r="G28" s="201"/>
    </row>
    <row r="29" spans="1:20" ht="38.25" customHeight="1" x14ac:dyDescent="0.25">
      <c r="A29" s="202"/>
      <c r="B29" s="202"/>
      <c r="C29" s="202"/>
      <c r="D29" s="202"/>
      <c r="E29" s="202"/>
      <c r="F29" s="202"/>
      <c r="G29" s="202"/>
    </row>
    <row r="30" spans="1:20" ht="18.75" customHeight="1" x14ac:dyDescent="0.25">
      <c r="B30" s="89"/>
    </row>
    <row r="34" spans="2:2" x14ac:dyDescent="0.25">
      <c r="B34" s="89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topLeftCell="G15" zoomScale="90" zoomScaleNormal="70" zoomScaleSheetLayoutView="90" workbookViewId="0">
      <selection activeCell="Q10" sqref="Q10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7" width="12.25" style="6" customWidth="1"/>
    <col min="18" max="16384" width="9" style="6"/>
  </cols>
  <sheetData>
    <row r="1" spans="1:18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8" ht="15.75" customHeight="1" x14ac:dyDescent="0.25">
      <c r="A2" s="187" t="s">
        <v>24</v>
      </c>
      <c r="B2" s="187"/>
      <c r="C2" s="187"/>
      <c r="D2" s="187"/>
      <c r="E2" s="187"/>
      <c r="F2" s="187"/>
      <c r="G2" s="187"/>
      <c r="H2" s="187"/>
      <c r="I2" s="187"/>
      <c r="J2" s="194"/>
      <c r="K2" s="194"/>
      <c r="L2" s="194"/>
      <c r="M2" s="194"/>
      <c r="N2" s="194"/>
      <c r="O2" s="194"/>
      <c r="P2" s="194"/>
    </row>
    <row r="3" spans="1:18" ht="15.75" customHeight="1" x14ac:dyDescent="0.25">
      <c r="A3" s="188" t="s">
        <v>0</v>
      </c>
      <c r="B3" s="183" t="s">
        <v>2</v>
      </c>
      <c r="C3" s="179" t="s">
        <v>44</v>
      </c>
      <c r="D3" s="179"/>
      <c r="E3" s="179"/>
      <c r="F3" s="179"/>
      <c r="G3" s="179"/>
      <c r="H3" s="179"/>
      <c r="I3" s="179"/>
      <c r="J3" s="179" t="s">
        <v>45</v>
      </c>
      <c r="K3" s="179"/>
      <c r="L3" s="179"/>
      <c r="M3" s="179"/>
      <c r="N3" s="179"/>
      <c r="O3" s="179"/>
      <c r="P3" s="179"/>
      <c r="Q3" s="179"/>
      <c r="R3" s="179"/>
    </row>
    <row r="4" spans="1:18" ht="33" customHeight="1" x14ac:dyDescent="0.25">
      <c r="A4" s="188"/>
      <c r="B4" s="183"/>
      <c r="C4" s="18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3"/>
      <c r="E4" s="183"/>
      <c r="F4" s="183"/>
      <c r="G4" s="183"/>
      <c r="H4" s="183"/>
      <c r="I4" s="183"/>
      <c r="J4" s="18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83"/>
      <c r="L4" s="183"/>
      <c r="M4" s="183"/>
      <c r="N4" s="183"/>
      <c r="O4" s="183"/>
      <c r="P4" s="183"/>
      <c r="Q4" s="183"/>
      <c r="R4" s="183"/>
    </row>
    <row r="5" spans="1:18" ht="33.75" customHeight="1" x14ac:dyDescent="0.25">
      <c r="A5" s="188"/>
      <c r="B5" s="183"/>
      <c r="C5" s="183" t="s">
        <v>13</v>
      </c>
      <c r="D5" s="183"/>
      <c r="E5" s="183"/>
      <c r="F5" s="183"/>
      <c r="G5" s="183" t="s">
        <v>115</v>
      </c>
      <c r="H5" s="204"/>
      <c r="I5" s="204"/>
      <c r="J5" s="183" t="s">
        <v>13</v>
      </c>
      <c r="K5" s="183"/>
      <c r="L5" s="183"/>
      <c r="M5" s="183"/>
      <c r="N5" s="183" t="s">
        <v>115</v>
      </c>
      <c r="O5" s="183"/>
      <c r="P5" s="183"/>
      <c r="Q5" s="183"/>
      <c r="R5" s="183"/>
    </row>
    <row r="6" spans="1:18" s="9" customFormat="1" ht="157.5" x14ac:dyDescent="0.25">
      <c r="A6" s="188"/>
      <c r="B6" s="183"/>
      <c r="C6" s="84" t="s">
        <v>28</v>
      </c>
      <c r="D6" s="84" t="s">
        <v>9</v>
      </c>
      <c r="E6" s="84" t="s">
        <v>106</v>
      </c>
      <c r="F6" s="84" t="s">
        <v>11</v>
      </c>
      <c r="G6" s="84" t="s">
        <v>14</v>
      </c>
      <c r="H6" s="84" t="s">
        <v>52</v>
      </c>
      <c r="I6" s="12" t="s">
        <v>53</v>
      </c>
      <c r="J6" s="84" t="s">
        <v>28</v>
      </c>
      <c r="K6" s="84" t="s">
        <v>9</v>
      </c>
      <c r="L6" s="84" t="s">
        <v>106</v>
      </c>
      <c r="M6" s="84" t="s">
        <v>11</v>
      </c>
      <c r="N6" s="84" t="s">
        <v>14</v>
      </c>
      <c r="O6" s="84" t="s">
        <v>54</v>
      </c>
      <c r="P6" s="12" t="s">
        <v>53</v>
      </c>
      <c r="Q6" s="12" t="s">
        <v>182</v>
      </c>
      <c r="R6" s="12" t="s">
        <v>223</v>
      </c>
    </row>
    <row r="7" spans="1:18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  <c r="Q7" s="11">
        <v>17</v>
      </c>
      <c r="R7" s="11">
        <v>18</v>
      </c>
    </row>
    <row r="8" spans="1:18" s="11" customFormat="1" ht="58.5" customHeight="1" x14ac:dyDescent="0.25">
      <c r="A8" s="71">
        <v>1</v>
      </c>
      <c r="B8" s="14" t="s">
        <v>136</v>
      </c>
      <c r="C8" s="84" t="s">
        <v>114</v>
      </c>
      <c r="D8" s="84" t="s">
        <v>114</v>
      </c>
      <c r="E8" s="84" t="s">
        <v>114</v>
      </c>
      <c r="F8" s="84" t="s">
        <v>114</v>
      </c>
      <c r="G8" s="84" t="s">
        <v>114</v>
      </c>
      <c r="H8" s="84" t="s">
        <v>114</v>
      </c>
      <c r="I8" s="84" t="s">
        <v>114</v>
      </c>
      <c r="J8" s="84" t="s">
        <v>114</v>
      </c>
      <c r="K8" s="84" t="s">
        <v>114</v>
      </c>
      <c r="L8" s="84" t="s">
        <v>114</v>
      </c>
      <c r="M8" s="84" t="s">
        <v>114</v>
      </c>
      <c r="N8" s="84" t="s">
        <v>114</v>
      </c>
      <c r="O8" s="84" t="s">
        <v>114</v>
      </c>
      <c r="P8" s="84" t="s">
        <v>114</v>
      </c>
      <c r="Q8" s="152" t="s">
        <v>114</v>
      </c>
      <c r="R8" s="152" t="s">
        <v>114</v>
      </c>
    </row>
    <row r="9" spans="1:18" s="11" customFormat="1" ht="47.25" x14ac:dyDescent="0.25">
      <c r="A9" s="71" t="s">
        <v>86</v>
      </c>
      <c r="B9" s="14" t="s">
        <v>268</v>
      </c>
      <c r="C9" s="84"/>
      <c r="D9" s="37" t="s">
        <v>138</v>
      </c>
      <c r="E9" s="84"/>
      <c r="F9" s="88" t="s">
        <v>3</v>
      </c>
      <c r="G9" s="15" t="s">
        <v>41</v>
      </c>
      <c r="H9" s="84"/>
      <c r="I9" s="17"/>
      <c r="J9" s="152">
        <v>10</v>
      </c>
      <c r="K9" s="152" t="s">
        <v>269</v>
      </c>
      <c r="L9" s="152">
        <v>2.2200000000000002</v>
      </c>
      <c r="M9" s="152" t="s">
        <v>3</v>
      </c>
      <c r="N9" s="152" t="s">
        <v>270</v>
      </c>
      <c r="O9" s="152">
        <v>2214</v>
      </c>
      <c r="P9" s="152">
        <f>O9*L9</f>
        <v>4915.0800000000008</v>
      </c>
      <c r="Q9" s="152">
        <v>1</v>
      </c>
      <c r="R9" s="152">
        <f t="shared" ref="R9:R10" si="0">P9*Q9</f>
        <v>4915.0800000000008</v>
      </c>
    </row>
    <row r="10" spans="1:18" s="81" customFormat="1" ht="47.25" x14ac:dyDescent="0.25">
      <c r="A10" s="71" t="s">
        <v>87</v>
      </c>
      <c r="B10" s="14" t="s">
        <v>268</v>
      </c>
      <c r="C10" s="84"/>
      <c r="D10" s="37" t="s">
        <v>138</v>
      </c>
      <c r="E10" s="84"/>
      <c r="F10" s="88" t="s">
        <v>3</v>
      </c>
      <c r="G10" s="15" t="s">
        <v>41</v>
      </c>
      <c r="H10" s="84"/>
      <c r="I10" s="17"/>
      <c r="J10" s="152">
        <v>10</v>
      </c>
      <c r="K10" s="152" t="s">
        <v>271</v>
      </c>
      <c r="L10" s="152">
        <v>3.5190000000000001</v>
      </c>
      <c r="M10" s="152" t="s">
        <v>3</v>
      </c>
      <c r="N10" s="152" t="s">
        <v>275</v>
      </c>
      <c r="O10" s="152">
        <v>3055</v>
      </c>
      <c r="P10" s="17">
        <f>O10*L10</f>
        <v>10750.545</v>
      </c>
      <c r="Q10" s="17">
        <v>1</v>
      </c>
      <c r="R10" s="17">
        <f t="shared" si="0"/>
        <v>10750.545</v>
      </c>
    </row>
    <row r="11" spans="1:18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152"/>
      <c r="K11" s="152"/>
      <c r="L11" s="152"/>
      <c r="M11" s="152"/>
      <c r="N11" s="152"/>
      <c r="O11" s="152"/>
      <c r="P11" s="17"/>
      <c r="Q11" s="17"/>
      <c r="R11" s="17"/>
    </row>
    <row r="12" spans="1:18" s="11" customFormat="1" ht="47.25" x14ac:dyDescent="0.25">
      <c r="A12" s="71" t="s">
        <v>139</v>
      </c>
      <c r="B12" s="14" t="s">
        <v>85</v>
      </c>
      <c r="C12" s="84"/>
      <c r="D12" s="37" t="s">
        <v>138</v>
      </c>
      <c r="E12" s="84"/>
      <c r="F12" s="88" t="s">
        <v>3</v>
      </c>
      <c r="G12" s="15" t="s">
        <v>41</v>
      </c>
      <c r="H12" s="84"/>
      <c r="I12" s="17"/>
      <c r="J12" s="152"/>
      <c r="K12" s="152" t="s">
        <v>138</v>
      </c>
      <c r="L12" s="152"/>
      <c r="M12" s="152" t="s">
        <v>3</v>
      </c>
      <c r="N12" s="152" t="s">
        <v>41</v>
      </c>
      <c r="O12" s="152"/>
      <c r="P12" s="17"/>
      <c r="Q12" s="17"/>
      <c r="R12" s="17"/>
    </row>
    <row r="13" spans="1:18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152"/>
      <c r="K13" s="152"/>
      <c r="L13" s="152"/>
      <c r="M13" s="152"/>
      <c r="N13" s="152"/>
      <c r="O13" s="152"/>
      <c r="P13" s="17"/>
      <c r="Q13" s="17"/>
      <c r="R13" s="17"/>
    </row>
    <row r="14" spans="1:18" s="11" customFormat="1" x14ac:dyDescent="0.25">
      <c r="A14" s="71">
        <v>2</v>
      </c>
      <c r="B14" s="39" t="s">
        <v>118</v>
      </c>
      <c r="C14" s="84" t="s">
        <v>114</v>
      </c>
      <c r="D14" s="84" t="s">
        <v>114</v>
      </c>
      <c r="E14" s="84" t="s">
        <v>114</v>
      </c>
      <c r="F14" s="84" t="s">
        <v>114</v>
      </c>
      <c r="G14" s="84" t="s">
        <v>114</v>
      </c>
      <c r="H14" s="84" t="s">
        <v>114</v>
      </c>
      <c r="I14" s="84" t="s">
        <v>114</v>
      </c>
      <c r="J14" s="152" t="s">
        <v>114</v>
      </c>
      <c r="K14" s="152" t="s">
        <v>114</v>
      </c>
      <c r="L14" s="152" t="s">
        <v>114</v>
      </c>
      <c r="M14" s="152" t="s">
        <v>114</v>
      </c>
      <c r="N14" s="152" t="s">
        <v>114</v>
      </c>
      <c r="O14" s="152" t="s">
        <v>114</v>
      </c>
      <c r="P14" s="17" t="s">
        <v>114</v>
      </c>
      <c r="Q14" s="17"/>
      <c r="R14" s="17"/>
    </row>
    <row r="15" spans="1:18" s="11" customFormat="1" ht="31.5" x14ac:dyDescent="0.25">
      <c r="A15" s="71" t="s">
        <v>88</v>
      </c>
      <c r="B15" s="14" t="s">
        <v>84</v>
      </c>
      <c r="C15" s="84"/>
      <c r="D15" s="37" t="s">
        <v>253</v>
      </c>
      <c r="E15" s="84"/>
      <c r="F15" s="88" t="s">
        <v>3</v>
      </c>
      <c r="G15" s="15" t="s">
        <v>40</v>
      </c>
      <c r="H15" s="84"/>
      <c r="I15" s="17"/>
      <c r="J15" s="152"/>
      <c r="K15" s="152" t="s">
        <v>132</v>
      </c>
      <c r="L15" s="152">
        <f>L9+L10</f>
        <v>5.7390000000000008</v>
      </c>
      <c r="M15" s="152" t="s">
        <v>3</v>
      </c>
      <c r="N15" s="152" t="s">
        <v>40</v>
      </c>
      <c r="O15" s="152"/>
      <c r="P15" s="17">
        <f>L15*O15</f>
        <v>0</v>
      </c>
      <c r="Q15" s="17"/>
      <c r="R15" s="17"/>
    </row>
    <row r="16" spans="1:18" s="11" customFormat="1" ht="31.5" x14ac:dyDescent="0.25">
      <c r="A16" s="71" t="s">
        <v>89</v>
      </c>
      <c r="B16" s="14" t="s">
        <v>85</v>
      </c>
      <c r="C16" s="84"/>
      <c r="D16" s="37" t="s">
        <v>254</v>
      </c>
      <c r="E16" s="84"/>
      <c r="F16" s="88" t="s">
        <v>3</v>
      </c>
      <c r="G16" s="15" t="s">
        <v>40</v>
      </c>
      <c r="H16" s="84"/>
      <c r="I16" s="17"/>
      <c r="J16" s="152"/>
      <c r="K16" s="152" t="s">
        <v>132</v>
      </c>
      <c r="L16" s="152"/>
      <c r="M16" s="152" t="s">
        <v>3</v>
      </c>
      <c r="N16" s="152" t="s">
        <v>40</v>
      </c>
      <c r="O16" s="152"/>
      <c r="P16" s="17"/>
      <c r="Q16" s="17"/>
      <c r="R16" s="17"/>
    </row>
    <row r="17" spans="1:18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152"/>
      <c r="K17" s="152"/>
      <c r="L17" s="152"/>
      <c r="M17" s="152"/>
      <c r="N17" s="152"/>
      <c r="O17" s="152"/>
      <c r="P17" s="17"/>
      <c r="Q17" s="17"/>
      <c r="R17" s="17"/>
    </row>
    <row r="18" spans="1:18" s="11" customFormat="1" ht="27" customHeight="1" x14ac:dyDescent="0.25">
      <c r="A18" s="71">
        <v>3</v>
      </c>
      <c r="B18" s="40" t="s">
        <v>22</v>
      </c>
      <c r="C18" s="84" t="s">
        <v>114</v>
      </c>
      <c r="D18" s="84" t="s">
        <v>114</v>
      </c>
      <c r="E18" s="84" t="s">
        <v>114</v>
      </c>
      <c r="F18" s="84" t="s">
        <v>114</v>
      </c>
      <c r="G18" s="84" t="s">
        <v>114</v>
      </c>
      <c r="H18" s="84" t="s">
        <v>114</v>
      </c>
      <c r="I18" s="84" t="s">
        <v>114</v>
      </c>
      <c r="J18" s="152" t="s">
        <v>114</v>
      </c>
      <c r="K18" s="152" t="s">
        <v>114</v>
      </c>
      <c r="L18" s="152" t="s">
        <v>114</v>
      </c>
      <c r="M18" s="152" t="s">
        <v>114</v>
      </c>
      <c r="N18" s="152" t="s">
        <v>114</v>
      </c>
      <c r="O18" s="152" t="s">
        <v>114</v>
      </c>
      <c r="P18" s="17" t="s">
        <v>114</v>
      </c>
      <c r="Q18" s="17"/>
      <c r="R18" s="17"/>
    </row>
    <row r="19" spans="1:18" s="11" customFormat="1" ht="63" x14ac:dyDescent="0.25">
      <c r="A19" s="71" t="s">
        <v>90</v>
      </c>
      <c r="B19" s="14" t="s">
        <v>84</v>
      </c>
      <c r="C19" s="84"/>
      <c r="D19" s="37" t="s">
        <v>133</v>
      </c>
      <c r="E19" s="84"/>
      <c r="F19" s="38" t="s">
        <v>23</v>
      </c>
      <c r="G19" s="15" t="s">
        <v>42</v>
      </c>
      <c r="H19" s="84"/>
      <c r="I19" s="17"/>
      <c r="J19" s="152"/>
      <c r="K19" s="152" t="s">
        <v>133</v>
      </c>
      <c r="L19" s="152"/>
      <c r="M19" s="152" t="s">
        <v>23</v>
      </c>
      <c r="N19" s="152" t="s">
        <v>42</v>
      </c>
      <c r="O19" s="152"/>
      <c r="P19" s="17">
        <f>L19*O19</f>
        <v>0</v>
      </c>
      <c r="Q19" s="17"/>
      <c r="R19" s="17"/>
    </row>
    <row r="20" spans="1:18" s="11" customFormat="1" ht="63" x14ac:dyDescent="0.25">
      <c r="A20" s="71" t="s">
        <v>91</v>
      </c>
      <c r="B20" s="14" t="s">
        <v>85</v>
      </c>
      <c r="C20" s="84"/>
      <c r="D20" s="37" t="s">
        <v>133</v>
      </c>
      <c r="E20" s="84"/>
      <c r="F20" s="38" t="s">
        <v>23</v>
      </c>
      <c r="G20" s="15" t="s">
        <v>42</v>
      </c>
      <c r="H20" s="84"/>
      <c r="I20" s="17"/>
      <c r="J20" s="152"/>
      <c r="K20" s="152" t="s">
        <v>133</v>
      </c>
      <c r="L20" s="152"/>
      <c r="M20" s="152" t="s">
        <v>23</v>
      </c>
      <c r="N20" s="152" t="s">
        <v>42</v>
      </c>
      <c r="O20" s="152"/>
      <c r="P20" s="17"/>
      <c r="Q20" s="17"/>
      <c r="R20" s="17"/>
    </row>
    <row r="21" spans="1:18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152"/>
      <c r="K21" s="152"/>
      <c r="L21" s="152"/>
      <c r="M21" s="152"/>
      <c r="N21" s="152"/>
      <c r="O21" s="152"/>
      <c r="P21" s="17"/>
      <c r="Q21" s="17"/>
      <c r="R21" s="17"/>
    </row>
    <row r="22" spans="1:18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152"/>
      <c r="K22" s="152"/>
      <c r="L22" s="152"/>
      <c r="M22" s="152"/>
      <c r="N22" s="152"/>
      <c r="O22" s="152"/>
      <c r="P22" s="17"/>
      <c r="Q22" s="17"/>
      <c r="R22" s="17"/>
    </row>
    <row r="23" spans="1:18" s="11" customFormat="1" ht="31.5" x14ac:dyDescent="0.25">
      <c r="A23" s="71" t="s">
        <v>113</v>
      </c>
      <c r="B23" s="14" t="s">
        <v>84</v>
      </c>
      <c r="C23" s="84"/>
      <c r="D23" s="37"/>
      <c r="E23" s="84"/>
      <c r="F23" s="88" t="s">
        <v>3</v>
      </c>
      <c r="G23" s="15" t="s">
        <v>43</v>
      </c>
      <c r="H23" s="84"/>
      <c r="I23" s="17"/>
      <c r="J23" s="152"/>
      <c r="K23" s="152"/>
      <c r="L23" s="152">
        <f>L15</f>
        <v>5.7390000000000008</v>
      </c>
      <c r="M23" s="152" t="s">
        <v>3</v>
      </c>
      <c r="N23" s="152" t="s">
        <v>276</v>
      </c>
      <c r="O23" s="152">
        <v>611</v>
      </c>
      <c r="P23" s="17">
        <f>L23*O23</f>
        <v>3506.5290000000005</v>
      </c>
      <c r="Q23" s="17">
        <v>1</v>
      </c>
      <c r="R23" s="17">
        <f>P23*Q23</f>
        <v>3506.5290000000005</v>
      </c>
    </row>
    <row r="24" spans="1:18" s="11" customFormat="1" ht="31.5" x14ac:dyDescent="0.25">
      <c r="A24" s="71" t="s">
        <v>140</v>
      </c>
      <c r="B24" s="14" t="s">
        <v>85</v>
      </c>
      <c r="C24" s="84"/>
      <c r="D24" s="37"/>
      <c r="E24" s="84"/>
      <c r="F24" s="88" t="s">
        <v>3</v>
      </c>
      <c r="G24" s="15" t="s">
        <v>43</v>
      </c>
      <c r="H24" s="84"/>
      <c r="I24" s="17"/>
      <c r="J24" s="152"/>
      <c r="K24" s="152"/>
      <c r="L24" s="152"/>
      <c r="M24" s="152" t="s">
        <v>3</v>
      </c>
      <c r="N24" s="152" t="s">
        <v>43</v>
      </c>
      <c r="O24" s="152"/>
      <c r="P24" s="17"/>
      <c r="Q24" s="17"/>
      <c r="R24" s="17"/>
    </row>
    <row r="25" spans="1:18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152"/>
      <c r="K25" s="152"/>
      <c r="L25" s="152"/>
      <c r="M25" s="152"/>
      <c r="N25" s="152"/>
      <c r="O25" s="152"/>
      <c r="P25" s="17"/>
      <c r="Q25" s="17"/>
      <c r="R25" s="17"/>
    </row>
    <row r="26" spans="1:18" ht="50.25" customHeight="1" x14ac:dyDescent="0.25">
      <c r="A26" s="71"/>
      <c r="B26" s="51" t="s">
        <v>56</v>
      </c>
      <c r="C26" s="22"/>
      <c r="D26" s="84"/>
      <c r="E26" s="84"/>
      <c r="F26" s="84"/>
      <c r="G26" s="3"/>
      <c r="H26" s="3"/>
      <c r="I26" s="23"/>
      <c r="J26" s="152"/>
      <c r="K26" s="152"/>
      <c r="L26" s="152"/>
      <c r="M26" s="152"/>
      <c r="N26" s="152"/>
      <c r="O26" s="152"/>
      <c r="P26" s="17">
        <f>SUM(P9:P13,P15:P17,P19:P21,P23:P25)</f>
        <v>19172.154000000002</v>
      </c>
      <c r="Q26" s="17"/>
      <c r="R26" s="17">
        <f>SUM(R9:R13,R15:R17,R19:R21,R23:R25)</f>
        <v>19172.154000000002</v>
      </c>
    </row>
    <row r="27" spans="1:18" ht="15.75" customHeight="1" x14ac:dyDescent="0.25">
      <c r="D27" s="7"/>
      <c r="J27" s="33"/>
      <c r="K27" s="33"/>
    </row>
    <row r="28" spans="1:18" s="53" customFormat="1" ht="18.75" customHeight="1" x14ac:dyDescent="0.25">
      <c r="A28" s="203"/>
      <c r="B28" s="203"/>
      <c r="C28" s="203"/>
      <c r="D28" s="203"/>
      <c r="E28" s="203"/>
      <c r="F28" s="203"/>
      <c r="G28" s="203"/>
      <c r="H28" s="86"/>
      <c r="I28" s="36"/>
    </row>
    <row r="29" spans="1:18" s="53" customFormat="1" ht="41.25" customHeight="1" x14ac:dyDescent="0.25">
      <c r="A29" s="203"/>
      <c r="B29" s="203"/>
      <c r="C29" s="203"/>
      <c r="D29" s="203"/>
      <c r="E29" s="203"/>
      <c r="F29" s="203"/>
      <c r="G29" s="203"/>
      <c r="H29" s="86"/>
      <c r="I29" s="36"/>
    </row>
    <row r="30" spans="1:18" s="53" customFormat="1" ht="38.25" customHeight="1" x14ac:dyDescent="0.25">
      <c r="A30" s="203"/>
      <c r="B30" s="203"/>
      <c r="C30" s="203"/>
      <c r="D30" s="203"/>
      <c r="E30" s="203"/>
      <c r="F30" s="203"/>
      <c r="G30" s="203"/>
      <c r="H30" s="89"/>
      <c r="I30" s="36"/>
    </row>
    <row r="31" spans="1:18" s="53" customFormat="1" ht="18.75" customHeight="1" x14ac:dyDescent="0.25">
      <c r="A31" s="198"/>
      <c r="B31" s="198"/>
      <c r="C31" s="198"/>
      <c r="D31" s="198"/>
      <c r="E31" s="198"/>
      <c r="F31" s="198"/>
      <c r="G31" s="198"/>
      <c r="H31" s="86"/>
      <c r="I31" s="36"/>
    </row>
    <row r="32" spans="1:18" s="53" customFormat="1" ht="217.5" customHeight="1" x14ac:dyDescent="0.25">
      <c r="A32" s="199"/>
      <c r="B32" s="200"/>
      <c r="C32" s="200"/>
      <c r="D32" s="200"/>
      <c r="E32" s="200"/>
      <c r="F32" s="200"/>
      <c r="G32" s="200"/>
      <c r="H32" s="86"/>
      <c r="I32" s="36"/>
    </row>
    <row r="33" spans="1:16" ht="53.25" customHeight="1" x14ac:dyDescent="0.25">
      <c r="A33" s="199"/>
      <c r="B33" s="201"/>
      <c r="C33" s="201"/>
      <c r="D33" s="201"/>
      <c r="E33" s="201"/>
      <c r="F33" s="201"/>
      <c r="G33" s="201"/>
    </row>
    <row r="34" spans="1:16" x14ac:dyDescent="0.25">
      <c r="A34" s="202"/>
      <c r="B34" s="202"/>
      <c r="C34" s="202"/>
      <c r="D34" s="202"/>
      <c r="E34" s="202"/>
      <c r="F34" s="202"/>
      <c r="G34" s="202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  <mergeCell ref="A33:G33"/>
    <mergeCell ref="A34:G34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A7" workbookViewId="0">
      <selection activeCell="L21" sqref="L21"/>
    </sheetView>
  </sheetViews>
  <sheetFormatPr defaultRowHeight="15.75" x14ac:dyDescent="0.25"/>
  <cols>
    <col min="11" max="11" width="32.5" customWidth="1"/>
  </cols>
  <sheetData>
    <row r="1" spans="1:34" s="53" customFormat="1" ht="18.75" x14ac:dyDescent="0.25">
      <c r="A1" s="74"/>
      <c r="B1" s="116"/>
      <c r="C1" s="99"/>
      <c r="D1" s="116"/>
      <c r="E1" s="99"/>
      <c r="F1" s="99"/>
      <c r="G1" s="147"/>
      <c r="H1" s="147"/>
      <c r="J1" s="36"/>
      <c r="Q1" s="117" t="s">
        <v>48</v>
      </c>
    </row>
    <row r="2" spans="1:34" s="53" customFormat="1" ht="18.75" x14ac:dyDescent="0.3">
      <c r="A2" s="74"/>
      <c r="B2" s="116"/>
      <c r="C2" s="99"/>
      <c r="D2" s="116"/>
      <c r="E2" s="99"/>
      <c r="F2" s="99"/>
      <c r="G2" s="147"/>
      <c r="H2" s="147"/>
      <c r="J2" s="36"/>
      <c r="Q2" s="118" t="s">
        <v>46</v>
      </c>
    </row>
    <row r="3" spans="1:34" s="53" customFormat="1" ht="18.75" x14ac:dyDescent="0.3">
      <c r="A3" s="74"/>
      <c r="B3" s="116"/>
      <c r="C3" s="99"/>
      <c r="D3" s="116"/>
      <c r="E3" s="99"/>
      <c r="F3" s="99"/>
      <c r="G3" s="147"/>
      <c r="H3" s="147"/>
      <c r="J3" s="36"/>
      <c r="Q3" s="118" t="s">
        <v>47</v>
      </c>
    </row>
    <row r="4" spans="1:34" s="53" customFormat="1" ht="69.75" customHeight="1" x14ac:dyDescent="0.25">
      <c r="A4" s="190" t="s">
        <v>51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19"/>
      <c r="S4" s="119"/>
      <c r="T4" s="119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</row>
    <row r="5" spans="1:34" s="53" customFormat="1" ht="18.75" x14ac:dyDescent="0.3">
      <c r="A5" s="19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</row>
    <row r="6" spans="1:34" s="53" customFormat="1" ht="18.75" x14ac:dyDescent="0.25">
      <c r="A6" s="192" t="s">
        <v>207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</row>
    <row r="7" spans="1:34" s="53" customFormat="1" x14ac:dyDescent="0.25">
      <c r="A7" s="193" t="s">
        <v>49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23"/>
      <c r="S7" s="123"/>
      <c r="T7" s="123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</row>
    <row r="8" spans="1:34" s="53" customFormat="1" ht="18.75" x14ac:dyDescent="0.3">
      <c r="A8" s="194" t="str">
        <f>'r1-'!A8:Q8</f>
        <v>Год раскрытия информации: 2020 год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20"/>
      <c r="S8" s="120"/>
      <c r="T8" s="120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</row>
    <row r="9" spans="1:34" s="53" customFormat="1" ht="18.75" x14ac:dyDescent="0.3">
      <c r="A9" s="195" t="str">
        <f>'r1-'!A9:Q9</f>
        <v>Наименование инвестиционного проекта: Приобретение электросетевого комплекса ООО "Татэнерго"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20"/>
      <c r="S9" s="120"/>
      <c r="T9" s="120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</row>
    <row r="10" spans="1:34" s="53" customFormat="1" ht="18.75" x14ac:dyDescent="0.25">
      <c r="A10" s="195" t="str">
        <f>'r1-'!A10:Q10</f>
        <v>Идентификатор инвестиционного проекта: K 20-02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</row>
    <row r="11" spans="1:34" s="53" customFormat="1" ht="18.75" x14ac:dyDescent="0.3">
      <c r="A11" s="196" t="s">
        <v>181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20"/>
      <c r="S11" s="120"/>
      <c r="T11" s="120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</row>
    <row r="12" spans="1:34" s="126" customFormat="1" ht="22.5" customHeight="1" x14ac:dyDescent="0.3">
      <c r="A12" s="189" t="s">
        <v>50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25"/>
      <c r="S12" s="125"/>
      <c r="T12" s="125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6" customFormat="1" ht="18.75" x14ac:dyDescent="0.3">
      <c r="A13" s="197" t="s">
        <v>146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25"/>
      <c r="S13" s="125"/>
      <c r="T13" s="125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6" customFormat="1" ht="18.75" x14ac:dyDescent="0.3">
      <c r="A14" s="197" t="s">
        <v>180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25"/>
      <c r="S14" s="125"/>
      <c r="T14" s="125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6" customFormat="1" ht="18.75" customHeight="1" x14ac:dyDescent="0.3">
      <c r="A15" s="189" t="s">
        <v>57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25"/>
      <c r="S15" s="125"/>
      <c r="T15" s="125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42" customFormat="1" ht="14.25" x14ac:dyDescent="0.2">
      <c r="A17" s="218" t="s">
        <v>233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</row>
    <row r="18" spans="1:18" s="142" customFormat="1" ht="14.25" x14ac:dyDescent="0.2">
      <c r="A18" s="217" t="s">
        <v>0</v>
      </c>
      <c r="B18" s="217" t="s">
        <v>2</v>
      </c>
      <c r="C18" s="217" t="s">
        <v>44</v>
      </c>
      <c r="D18" s="217" t="s">
        <v>234</v>
      </c>
      <c r="E18" s="217" t="s">
        <v>234</v>
      </c>
      <c r="F18" s="217" t="s">
        <v>234</v>
      </c>
      <c r="G18" s="217" t="s">
        <v>234</v>
      </c>
      <c r="H18" s="217" t="s">
        <v>234</v>
      </c>
      <c r="I18" s="217" t="s">
        <v>234</v>
      </c>
      <c r="J18" s="217" t="s">
        <v>45</v>
      </c>
      <c r="K18" s="217" t="s">
        <v>234</v>
      </c>
      <c r="L18" s="217" t="s">
        <v>234</v>
      </c>
      <c r="M18" s="217" t="s">
        <v>234</v>
      </c>
      <c r="N18" s="217" t="s">
        <v>234</v>
      </c>
      <c r="O18" s="217" t="s">
        <v>234</v>
      </c>
      <c r="P18" s="217" t="s">
        <v>234</v>
      </c>
    </row>
    <row r="19" spans="1:18" s="142" customFormat="1" ht="30" customHeight="1" x14ac:dyDescent="0.2">
      <c r="A19" s="217" t="s">
        <v>234</v>
      </c>
      <c r="B19" s="217" t="s">
        <v>234</v>
      </c>
      <c r="C19" s="217" t="s">
        <v>235</v>
      </c>
      <c r="D19" s="217" t="s">
        <v>234</v>
      </c>
      <c r="E19" s="217" t="s">
        <v>234</v>
      </c>
      <c r="F19" s="217" t="s">
        <v>234</v>
      </c>
      <c r="G19" s="217" t="s">
        <v>234</v>
      </c>
      <c r="H19" s="217" t="s">
        <v>234</v>
      </c>
      <c r="I19" s="217" t="s">
        <v>234</v>
      </c>
      <c r="J19" s="217" t="s">
        <v>236</v>
      </c>
      <c r="K19" s="217" t="s">
        <v>234</v>
      </c>
      <c r="L19" s="217" t="s">
        <v>234</v>
      </c>
      <c r="M19" s="217" t="s">
        <v>234</v>
      </c>
      <c r="N19" s="217" t="s">
        <v>234</v>
      </c>
      <c r="O19" s="217" t="s">
        <v>234</v>
      </c>
      <c r="P19" s="217" t="s">
        <v>234</v>
      </c>
    </row>
    <row r="20" spans="1:18" s="142" customFormat="1" ht="30" customHeight="1" x14ac:dyDescent="0.2">
      <c r="A20" s="217" t="s">
        <v>234</v>
      </c>
      <c r="B20" s="217" t="s">
        <v>234</v>
      </c>
      <c r="C20" s="217" t="s">
        <v>13</v>
      </c>
      <c r="D20" s="217" t="s">
        <v>234</v>
      </c>
      <c r="E20" s="217" t="s">
        <v>234</v>
      </c>
      <c r="F20" s="217" t="s">
        <v>234</v>
      </c>
      <c r="G20" s="217" t="s">
        <v>115</v>
      </c>
      <c r="H20" s="217" t="s">
        <v>234</v>
      </c>
      <c r="I20" s="217" t="s">
        <v>234</v>
      </c>
      <c r="J20" s="217" t="s">
        <v>237</v>
      </c>
      <c r="K20" s="217" t="s">
        <v>234</v>
      </c>
      <c r="L20" s="217" t="s">
        <v>234</v>
      </c>
      <c r="M20" s="217" t="s">
        <v>234</v>
      </c>
      <c r="N20" s="217" t="s">
        <v>115</v>
      </c>
      <c r="O20" s="217" t="s">
        <v>234</v>
      </c>
      <c r="P20" s="217" t="s">
        <v>234</v>
      </c>
    </row>
    <row r="21" spans="1:18" s="142" customFormat="1" ht="120" x14ac:dyDescent="0.2">
      <c r="A21" s="217" t="s">
        <v>234</v>
      </c>
      <c r="B21" s="217" t="s">
        <v>234</v>
      </c>
      <c r="C21" s="143" t="s">
        <v>28</v>
      </c>
      <c r="D21" s="143" t="s">
        <v>9</v>
      </c>
      <c r="E21" s="143" t="s">
        <v>106</v>
      </c>
      <c r="F21" s="143" t="s">
        <v>11</v>
      </c>
      <c r="G21" s="143" t="s">
        <v>14</v>
      </c>
      <c r="H21" s="143" t="s">
        <v>238</v>
      </c>
      <c r="I21" s="143" t="s">
        <v>53</v>
      </c>
      <c r="J21" s="143" t="s">
        <v>28</v>
      </c>
      <c r="K21" s="143" t="s">
        <v>9</v>
      </c>
      <c r="L21" s="143" t="s">
        <v>106</v>
      </c>
      <c r="M21" s="143" t="s">
        <v>11</v>
      </c>
      <c r="N21" s="143" t="s">
        <v>14</v>
      </c>
      <c r="O21" s="143" t="s">
        <v>238</v>
      </c>
      <c r="P21" s="143" t="s">
        <v>53</v>
      </c>
      <c r="Q21" s="143" t="s">
        <v>239</v>
      </c>
      <c r="R21" s="143" t="s">
        <v>240</v>
      </c>
    </row>
    <row r="22" spans="1:18" s="142" customFormat="1" ht="15" x14ac:dyDescent="0.2">
      <c r="A22" s="143">
        <v>1</v>
      </c>
      <c r="B22" s="143">
        <v>2</v>
      </c>
      <c r="C22" s="143">
        <v>3</v>
      </c>
      <c r="D22" s="143">
        <v>4</v>
      </c>
      <c r="E22" s="143">
        <v>5</v>
      </c>
      <c r="F22" s="143">
        <v>6</v>
      </c>
      <c r="G22" s="143">
        <v>7</v>
      </c>
      <c r="H22" s="143">
        <v>8</v>
      </c>
      <c r="I22" s="143">
        <v>9</v>
      </c>
      <c r="J22" s="143">
        <v>10</v>
      </c>
      <c r="K22" s="143">
        <v>11</v>
      </c>
      <c r="L22" s="143">
        <v>12</v>
      </c>
      <c r="M22" s="143">
        <v>13</v>
      </c>
      <c r="N22" s="143">
        <v>14</v>
      </c>
      <c r="O22" s="143">
        <v>15</v>
      </c>
      <c r="P22" s="143">
        <v>16</v>
      </c>
    </row>
    <row r="23" spans="1:18" s="142" customFormat="1" ht="50.1" customHeight="1" x14ac:dyDescent="0.2">
      <c r="A23" s="144">
        <v>1</v>
      </c>
      <c r="B23" s="144" t="s">
        <v>241</v>
      </c>
      <c r="C23" s="144" t="s">
        <v>242</v>
      </c>
      <c r="D23" s="144" t="s">
        <v>242</v>
      </c>
      <c r="E23" s="145" t="s">
        <v>242</v>
      </c>
      <c r="F23" s="144" t="s">
        <v>242</v>
      </c>
      <c r="G23" s="144" t="s">
        <v>242</v>
      </c>
      <c r="H23" s="146" t="s">
        <v>242</v>
      </c>
      <c r="I23" s="146" t="s">
        <v>242</v>
      </c>
      <c r="J23" s="144">
        <v>110</v>
      </c>
      <c r="K23" s="144" t="s">
        <v>243</v>
      </c>
      <c r="L23" s="145">
        <v>2</v>
      </c>
      <c r="M23" s="144" t="s">
        <v>244</v>
      </c>
      <c r="N23" s="144" t="s">
        <v>245</v>
      </c>
      <c r="O23" s="146">
        <v>833</v>
      </c>
      <c r="P23" s="146" t="s">
        <v>234</v>
      </c>
      <c r="Q23" s="142" t="s">
        <v>234</v>
      </c>
      <c r="R23" s="142" t="s">
        <v>234</v>
      </c>
    </row>
    <row r="24" spans="1:18" s="142" customFormat="1" ht="50.1" customHeight="1" x14ac:dyDescent="0.2">
      <c r="A24" s="144">
        <v>2</v>
      </c>
      <c r="B24" s="144" t="s">
        <v>241</v>
      </c>
      <c r="C24" s="144" t="s">
        <v>242</v>
      </c>
      <c r="D24" s="144" t="s">
        <v>242</v>
      </c>
      <c r="E24" s="145" t="s">
        <v>242</v>
      </c>
      <c r="F24" s="144" t="s">
        <v>242</v>
      </c>
      <c r="G24" s="144" t="s">
        <v>242</v>
      </c>
      <c r="H24" s="146" t="s">
        <v>242</v>
      </c>
      <c r="I24" s="146" t="s">
        <v>242</v>
      </c>
      <c r="J24" s="144">
        <v>110</v>
      </c>
      <c r="K24" s="144" t="s">
        <v>246</v>
      </c>
      <c r="L24" s="145">
        <v>2</v>
      </c>
      <c r="M24" s="144" t="s">
        <v>244</v>
      </c>
      <c r="N24" s="144" t="s">
        <v>247</v>
      </c>
      <c r="O24" s="146">
        <v>100</v>
      </c>
      <c r="P24" s="146" t="s">
        <v>234</v>
      </c>
      <c r="Q24" s="142" t="s">
        <v>234</v>
      </c>
      <c r="R24" s="142" t="s">
        <v>234</v>
      </c>
    </row>
    <row r="25" spans="1:18" s="142" customFormat="1" ht="50.1" customHeight="1" x14ac:dyDescent="0.2">
      <c r="A25" s="144">
        <v>3</v>
      </c>
      <c r="B25" s="144" t="s">
        <v>241</v>
      </c>
      <c r="C25" s="144" t="s">
        <v>242</v>
      </c>
      <c r="D25" s="144" t="s">
        <v>242</v>
      </c>
      <c r="E25" s="145" t="s">
        <v>242</v>
      </c>
      <c r="F25" s="144" t="s">
        <v>242</v>
      </c>
      <c r="G25" s="144" t="s">
        <v>242</v>
      </c>
      <c r="H25" s="146" t="s">
        <v>242</v>
      </c>
      <c r="I25" s="146" t="s">
        <v>242</v>
      </c>
      <c r="J25" s="144">
        <v>110</v>
      </c>
      <c r="K25" s="144" t="s">
        <v>248</v>
      </c>
      <c r="L25" s="145">
        <v>1</v>
      </c>
      <c r="M25" s="144" t="s">
        <v>244</v>
      </c>
      <c r="N25" s="144" t="s">
        <v>249</v>
      </c>
      <c r="O25" s="146">
        <v>1220</v>
      </c>
      <c r="P25" s="146" t="s">
        <v>234</v>
      </c>
      <c r="Q25" s="142" t="s">
        <v>234</v>
      </c>
      <c r="R25" s="142" t="s">
        <v>234</v>
      </c>
    </row>
    <row r="26" spans="1:18" s="142" customFormat="1" ht="50.1" customHeight="1" x14ac:dyDescent="0.2">
      <c r="A26" s="144">
        <v>4</v>
      </c>
      <c r="B26" s="144" t="s">
        <v>241</v>
      </c>
      <c r="C26" s="144" t="s">
        <v>242</v>
      </c>
      <c r="D26" s="144" t="s">
        <v>242</v>
      </c>
      <c r="E26" s="145" t="s">
        <v>242</v>
      </c>
      <c r="F26" s="144" t="s">
        <v>242</v>
      </c>
      <c r="G26" s="144" t="s">
        <v>242</v>
      </c>
      <c r="H26" s="146" t="s">
        <v>242</v>
      </c>
      <c r="I26" s="146" t="s">
        <v>242</v>
      </c>
      <c r="J26" s="144">
        <v>110</v>
      </c>
      <c r="K26" s="144" t="s">
        <v>250</v>
      </c>
      <c r="L26" s="145">
        <v>1</v>
      </c>
      <c r="M26" s="144" t="s">
        <v>244</v>
      </c>
      <c r="N26" s="144" t="s">
        <v>251</v>
      </c>
      <c r="O26" s="146">
        <v>1275</v>
      </c>
      <c r="P26" s="146" t="s">
        <v>234</v>
      </c>
      <c r="Q26" s="142" t="s">
        <v>234</v>
      </c>
      <c r="R26" s="142" t="s">
        <v>234</v>
      </c>
    </row>
    <row r="27" spans="1:18" s="142" customFormat="1" ht="50.1" customHeight="1" x14ac:dyDescent="0.2">
      <c r="A27" s="144" t="s">
        <v>234</v>
      </c>
      <c r="B27" s="144" t="s">
        <v>56</v>
      </c>
      <c r="C27" s="144" t="s">
        <v>234</v>
      </c>
      <c r="D27" s="144" t="s">
        <v>234</v>
      </c>
      <c r="E27" s="145" t="s">
        <v>234</v>
      </c>
      <c r="F27" s="144" t="s">
        <v>234</v>
      </c>
      <c r="G27" s="144" t="s">
        <v>234</v>
      </c>
      <c r="H27" s="146" t="s">
        <v>234</v>
      </c>
      <c r="I27" s="146" t="s">
        <v>242</v>
      </c>
      <c r="J27" s="144" t="s">
        <v>234</v>
      </c>
      <c r="K27" s="144" t="s">
        <v>234</v>
      </c>
      <c r="L27" s="145" t="s">
        <v>234</v>
      </c>
      <c r="M27" s="144" t="s">
        <v>234</v>
      </c>
      <c r="N27" s="144" t="s">
        <v>234</v>
      </c>
      <c r="O27" s="146" t="s">
        <v>234</v>
      </c>
      <c r="P27" s="146">
        <v>0</v>
      </c>
    </row>
    <row r="28" spans="1:18" s="142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32" t="s">
        <v>63</v>
      </c>
      <c r="B2" s="232"/>
      <c r="C2" s="232"/>
      <c r="D2" s="232"/>
      <c r="E2" s="232"/>
      <c r="F2" s="232"/>
      <c r="G2" s="232"/>
      <c r="J2" s="33"/>
      <c r="K2" s="33"/>
    </row>
    <row r="3" spans="1:17" ht="36" customHeight="1" x14ac:dyDescent="0.25">
      <c r="A3" s="75" t="s">
        <v>0</v>
      </c>
      <c r="B3" s="1" t="s">
        <v>62</v>
      </c>
      <c r="C3" s="233" t="s">
        <v>44</v>
      </c>
      <c r="D3" s="233"/>
      <c r="E3" s="183" t="s">
        <v>45</v>
      </c>
      <c r="F3" s="183"/>
      <c r="G3" s="183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6">
        <v>1</v>
      </c>
      <c r="B4" s="56">
        <v>2</v>
      </c>
      <c r="C4" s="234">
        <v>3</v>
      </c>
      <c r="D4" s="235"/>
      <c r="E4" s="236">
        <v>4</v>
      </c>
      <c r="F4" s="237"/>
      <c r="G4" s="238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7">
        <v>1</v>
      </c>
      <c r="B5" s="52" t="s">
        <v>64</v>
      </c>
      <c r="C5" s="239"/>
      <c r="D5" s="239"/>
      <c r="E5" s="227" t="e">
        <f>#REF!+т2!P46+т3!Q13+т4!R23+т5!P26</f>
        <v>#REF!</v>
      </c>
      <c r="F5" s="228"/>
      <c r="G5" s="229"/>
      <c r="I5" s="64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7">
        <v>2</v>
      </c>
      <c r="B6" s="2" t="s">
        <v>7</v>
      </c>
      <c r="C6" s="240"/>
      <c r="D6" s="240"/>
      <c r="E6" s="227" t="e">
        <f>E5*0.18</f>
        <v>#REF!</v>
      </c>
      <c r="F6" s="228"/>
      <c r="G6" s="229"/>
      <c r="I6" s="64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7">
        <v>3</v>
      </c>
      <c r="B7" s="2" t="s">
        <v>119</v>
      </c>
      <c r="C7" s="240"/>
      <c r="D7" s="240"/>
      <c r="E7" s="227" t="e">
        <f>E5+E6</f>
        <v>#REF!</v>
      </c>
      <c r="F7" s="228"/>
      <c r="G7" s="229"/>
      <c r="I7" s="64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143</v>
      </c>
      <c r="B8" s="67" t="s">
        <v>66</v>
      </c>
      <c r="C8" s="230"/>
      <c r="D8" s="231"/>
      <c r="E8" s="227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28"/>
      <c r="G8" s="229"/>
      <c r="H8" s="79"/>
      <c r="I8" s="80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144</v>
      </c>
      <c r="B9" s="57" t="s">
        <v>120</v>
      </c>
      <c r="C9" s="214"/>
      <c r="D9" s="216"/>
      <c r="E9" s="222"/>
      <c r="F9" s="223"/>
      <c r="G9" s="224"/>
      <c r="H9" s="6"/>
      <c r="I9" s="6"/>
      <c r="J9" s="33"/>
      <c r="K9" s="33" t="s">
        <v>58</v>
      </c>
    </row>
    <row r="10" spans="1:17" ht="53.25" customHeight="1" x14ac:dyDescent="0.25">
      <c r="A10" s="55" t="s">
        <v>145</v>
      </c>
      <c r="B10" s="57" t="s">
        <v>142</v>
      </c>
      <c r="C10" s="214"/>
      <c r="D10" s="216"/>
      <c r="E10" s="227" t="e">
        <f>E7-E9</f>
        <v>#REF!</v>
      </c>
      <c r="F10" s="228"/>
      <c r="G10" s="229"/>
      <c r="H10" s="6"/>
      <c r="I10" s="6"/>
      <c r="J10" s="33"/>
      <c r="K10" s="33"/>
    </row>
    <row r="11" spans="1:17" ht="84" customHeight="1" x14ac:dyDescent="0.25">
      <c r="A11" s="55" t="s">
        <v>141</v>
      </c>
      <c r="B11" s="57" t="s">
        <v>65</v>
      </c>
      <c r="C11" s="214"/>
      <c r="D11" s="216"/>
      <c r="E11" s="227">
        <f>SUM(E12:G18)</f>
        <v>0</v>
      </c>
      <c r="F11" s="228"/>
      <c r="G11" s="229"/>
      <c r="H11" s="6"/>
      <c r="I11" s="6"/>
      <c r="J11" s="6" t="s">
        <v>151</v>
      </c>
      <c r="K11" s="94"/>
    </row>
    <row r="12" spans="1:17" ht="21" customHeight="1" x14ac:dyDescent="0.25">
      <c r="A12" s="55" t="s">
        <v>59</v>
      </c>
      <c r="B12" s="58" t="s">
        <v>147</v>
      </c>
      <c r="C12" s="214"/>
      <c r="D12" s="216"/>
      <c r="E12" s="222"/>
      <c r="F12" s="223"/>
      <c r="G12" s="224"/>
      <c r="H12" s="6"/>
      <c r="I12" s="6"/>
      <c r="J12" s="95">
        <v>114.30972260932106</v>
      </c>
      <c r="K12" s="92" t="s">
        <v>152</v>
      </c>
    </row>
    <row r="13" spans="1:17" ht="18" x14ac:dyDescent="0.25">
      <c r="A13" s="55" t="s">
        <v>60</v>
      </c>
      <c r="B13" s="58" t="s">
        <v>148</v>
      </c>
      <c r="C13" s="214"/>
      <c r="D13" s="216"/>
      <c r="E13" s="222"/>
      <c r="F13" s="223"/>
      <c r="G13" s="224"/>
      <c r="H13" s="6"/>
      <c r="I13" s="6"/>
      <c r="J13" s="95">
        <v>106.03167494679889</v>
      </c>
      <c r="K13" s="92" t="s">
        <v>153</v>
      </c>
    </row>
    <row r="14" spans="1:17" ht="18" x14ac:dyDescent="0.25">
      <c r="A14" s="55" t="s">
        <v>67</v>
      </c>
      <c r="B14" s="58" t="s">
        <v>149</v>
      </c>
      <c r="C14" s="62"/>
      <c r="D14" s="63"/>
      <c r="E14" s="222"/>
      <c r="F14" s="223"/>
      <c r="G14" s="224"/>
      <c r="H14" s="6"/>
      <c r="I14" s="6"/>
      <c r="J14" s="95">
        <v>105.04380984686162</v>
      </c>
      <c r="K14" s="92" t="s">
        <v>154</v>
      </c>
    </row>
    <row r="15" spans="1:17" ht="18" x14ac:dyDescent="0.25">
      <c r="A15" s="55" t="s">
        <v>1</v>
      </c>
      <c r="B15" s="58" t="s">
        <v>150</v>
      </c>
      <c r="C15" s="214"/>
      <c r="D15" s="216"/>
      <c r="E15" s="222"/>
      <c r="F15" s="223"/>
      <c r="G15" s="224"/>
      <c r="H15" s="6"/>
      <c r="I15" s="6"/>
      <c r="J15" s="95">
        <v>104.53189530144731</v>
      </c>
      <c r="K15" s="92" t="s">
        <v>155</v>
      </c>
    </row>
    <row r="16" spans="1:17" ht="18" x14ac:dyDescent="0.25">
      <c r="A16" s="55" t="s">
        <v>121</v>
      </c>
      <c r="B16" s="58" t="s">
        <v>122</v>
      </c>
      <c r="C16" s="214"/>
      <c r="D16" s="216"/>
      <c r="E16" s="222"/>
      <c r="F16" s="223"/>
      <c r="G16" s="224"/>
      <c r="H16" s="6"/>
      <c r="I16" s="6"/>
      <c r="J16" s="95">
        <v>104.16560516944568</v>
      </c>
      <c r="K16" s="92" t="s">
        <v>156</v>
      </c>
    </row>
    <row r="17" spans="1:11" ht="18" x14ac:dyDescent="0.25">
      <c r="A17" s="55" t="s">
        <v>61</v>
      </c>
      <c r="B17" s="58" t="s">
        <v>123</v>
      </c>
      <c r="C17" s="225"/>
      <c r="D17" s="226"/>
      <c r="E17" s="222"/>
      <c r="F17" s="223"/>
      <c r="G17" s="224"/>
      <c r="H17" s="24"/>
      <c r="I17" s="28"/>
      <c r="J17" s="95">
        <v>103.9</v>
      </c>
      <c r="K17" s="92" t="s">
        <v>157</v>
      </c>
    </row>
    <row r="18" spans="1:11" x14ac:dyDescent="0.25">
      <c r="A18" s="78"/>
      <c r="B18" s="60"/>
      <c r="C18" s="178"/>
      <c r="D18" s="178"/>
      <c r="E18" s="222"/>
      <c r="F18" s="223"/>
      <c r="G18" s="224"/>
      <c r="J18" s="95">
        <v>104</v>
      </c>
      <c r="K18" s="93" t="s">
        <v>158</v>
      </c>
    </row>
    <row r="19" spans="1:11" ht="18" x14ac:dyDescent="0.25">
      <c r="A19" s="220" t="s">
        <v>127</v>
      </c>
      <c r="B19" s="220"/>
      <c r="C19" s="220"/>
      <c r="D19" s="220"/>
      <c r="E19" s="220"/>
      <c r="F19" s="220"/>
      <c r="G19" s="220"/>
    </row>
    <row r="20" spans="1:11" ht="36" customHeight="1" x14ac:dyDescent="0.25">
      <c r="A20" s="221" t="s">
        <v>124</v>
      </c>
      <c r="B20" s="221"/>
      <c r="C20" s="221"/>
      <c r="D20" s="221"/>
      <c r="E20" s="221"/>
      <c r="F20" s="221"/>
      <c r="G20" s="221"/>
    </row>
    <row r="21" spans="1:11" ht="31.5" customHeight="1" x14ac:dyDescent="0.25">
      <c r="A21" s="221" t="s">
        <v>125</v>
      </c>
      <c r="B21" s="221"/>
      <c r="C21" s="221"/>
      <c r="D21" s="221"/>
      <c r="E21" s="221"/>
      <c r="F21" s="221"/>
      <c r="G21" s="221"/>
      <c r="H21" s="59" t="s">
        <v>58</v>
      </c>
    </row>
    <row r="22" spans="1:11" s="53" customFormat="1" ht="69.75" customHeight="1" x14ac:dyDescent="0.25">
      <c r="A22" s="221" t="s">
        <v>126</v>
      </c>
      <c r="B22" s="221"/>
      <c r="C22" s="221"/>
      <c r="D22" s="221"/>
      <c r="E22" s="221"/>
      <c r="F22" s="221"/>
      <c r="G22" s="221"/>
      <c r="H22" s="64"/>
      <c r="I22" s="36"/>
    </row>
    <row r="23" spans="1:11" s="53" customFormat="1" ht="18.75" customHeight="1" x14ac:dyDescent="0.25">
      <c r="A23" s="203"/>
      <c r="B23" s="203"/>
      <c r="C23" s="203"/>
      <c r="D23" s="203"/>
      <c r="E23" s="203"/>
      <c r="F23" s="203"/>
      <c r="G23" s="203"/>
      <c r="H23" s="64"/>
      <c r="I23" s="36"/>
    </row>
    <row r="24" spans="1:11" s="53" customFormat="1" ht="41.25" customHeight="1" x14ac:dyDescent="0.25">
      <c r="A24" s="203"/>
      <c r="B24" s="203"/>
      <c r="C24" s="203"/>
      <c r="D24" s="203"/>
      <c r="E24" s="203"/>
      <c r="F24" s="203"/>
      <c r="G24" s="203"/>
      <c r="H24" s="64"/>
      <c r="I24" s="36"/>
    </row>
    <row r="25" spans="1:11" s="53" customFormat="1" ht="38.25" customHeight="1" x14ac:dyDescent="0.25">
      <c r="A25" s="203"/>
      <c r="B25" s="203"/>
      <c r="C25" s="203"/>
      <c r="D25" s="203"/>
      <c r="E25" s="203"/>
      <c r="F25" s="203"/>
      <c r="G25" s="203"/>
      <c r="H25"/>
      <c r="I25" s="36"/>
    </row>
    <row r="26" spans="1:11" s="53" customFormat="1" ht="18.75" customHeight="1" x14ac:dyDescent="0.25">
      <c r="A26" s="198"/>
      <c r="B26" s="198"/>
      <c r="C26" s="198"/>
      <c r="D26" s="198"/>
      <c r="E26" s="198"/>
      <c r="F26" s="198"/>
      <c r="G26" s="198"/>
      <c r="H26" s="64"/>
      <c r="I26" s="36"/>
    </row>
    <row r="27" spans="1:11" s="53" customFormat="1" ht="217.5" customHeight="1" x14ac:dyDescent="0.25">
      <c r="A27" s="199"/>
      <c r="B27" s="200"/>
      <c r="C27" s="200"/>
      <c r="D27" s="200"/>
      <c r="E27" s="200"/>
      <c r="F27" s="200"/>
      <c r="G27" s="200"/>
      <c r="H27" s="64"/>
      <c r="I27" s="36"/>
    </row>
    <row r="28" spans="1:11" ht="53.25" customHeight="1" x14ac:dyDescent="0.25">
      <c r="A28" s="199"/>
      <c r="B28" s="201"/>
      <c r="C28" s="201"/>
      <c r="D28" s="201"/>
      <c r="E28" s="201"/>
      <c r="F28" s="201"/>
      <c r="G28" s="201"/>
    </row>
    <row r="29" spans="1:11" x14ac:dyDescent="0.25">
      <c r="A29" s="202"/>
      <c r="B29" s="202"/>
      <c r="C29" s="202"/>
      <c r="D29" s="202"/>
      <c r="E29" s="202"/>
      <c r="F29" s="202"/>
      <c r="G29" s="202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tabSelected="1" topLeftCell="A22" zoomScale="90" zoomScaleNormal="90" workbookViewId="0">
      <selection activeCell="F22" sqref="F22"/>
    </sheetView>
  </sheetViews>
  <sheetFormatPr defaultRowHeight="15.75" x14ac:dyDescent="0.25"/>
  <cols>
    <col min="1" max="1" width="11" style="68" customWidth="1"/>
    <col min="2" max="3" width="26.375" style="4" customWidth="1"/>
    <col min="4" max="4" width="14" style="7" customWidth="1"/>
    <col min="5" max="5" width="23.5" style="4" customWidth="1"/>
    <col min="6" max="6" width="16.75" style="96" customWidth="1"/>
    <col min="7" max="7" width="15.125" style="5" customWidth="1"/>
    <col min="8" max="8" width="8.875" style="6" hidden="1" customWidth="1"/>
    <col min="9" max="14" width="9" style="6" hidden="1" customWidth="1"/>
    <col min="15" max="25" width="0" style="6" hidden="1" customWidth="1"/>
    <col min="26" max="16384" width="9" style="6"/>
  </cols>
  <sheetData>
    <row r="1" spans="1:31" ht="18.75" x14ac:dyDescent="0.25">
      <c r="N1" s="43" t="s">
        <v>159</v>
      </c>
    </row>
    <row r="2" spans="1:31" ht="18.75" x14ac:dyDescent="0.3">
      <c r="N2" s="44" t="s">
        <v>46</v>
      </c>
    </row>
    <row r="3" spans="1:31" ht="18.75" x14ac:dyDescent="0.3">
      <c r="N3" s="44" t="s">
        <v>160</v>
      </c>
    </row>
    <row r="4" spans="1:31" ht="45" customHeight="1" x14ac:dyDescent="0.25">
      <c r="A4" s="246" t="s">
        <v>51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</row>
    <row r="5" spans="1:31" ht="18.75" customHeight="1" x14ac:dyDescent="0.3">
      <c r="A5" s="247"/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8.75" x14ac:dyDescent="0.25">
      <c r="A6" s="248" t="str">
        <f>'r1-'!A6:Q6</f>
        <v>Инвестиционная программа АО "Западные энергетическая компания"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ht="15.75" customHeight="1" x14ac:dyDescent="0.25">
      <c r="A7" s="249" t="s">
        <v>49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49"/>
      <c r="N7" s="249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</row>
    <row r="8" spans="1:31" ht="18.75" x14ac:dyDescent="0.3">
      <c r="A8" s="250" t="str">
        <f>'r1-'!A8:Q8</f>
        <v>Год раскрытия информации: 2020 год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31" ht="35.25" customHeight="1" x14ac:dyDescent="0.3">
      <c r="A9" s="251" t="str">
        <f>'r1-'!A9:Q9</f>
        <v>Наименование инвестиционного проекта: Приобретение электросетевого комплекса ООО "Татэнерго"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31" ht="18.75" x14ac:dyDescent="0.25">
      <c r="A10" s="252" t="str">
        <f>'r1-'!A10:Q10</f>
        <v>Идентификатор инвестиционного проекта: K 20-02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</row>
    <row r="11" spans="1:31" ht="18.75" x14ac:dyDescent="0.3">
      <c r="A11" s="253" t="str">
        <f>'r1-'!A11:Q11</f>
        <v xml:space="preserve">Утвержденные плановые значения показателей приведены в соответствии 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50"/>
      <c r="P11" s="50"/>
      <c r="Q11" s="50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31" s="41" customFormat="1" ht="22.5" customHeight="1" x14ac:dyDescent="0.3">
      <c r="A12" s="254" t="s">
        <v>50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18"/>
      <c r="P12" s="18"/>
      <c r="Q12" s="1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s="41" customFormat="1" ht="18.75" x14ac:dyDescent="0.3">
      <c r="A13" s="25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18"/>
      <c r="P13" s="18"/>
      <c r="Q13" s="1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s="41" customFormat="1" ht="18.75" x14ac:dyDescent="0.3">
      <c r="A14" s="255" t="str">
        <f>'r1-'!A14:Q14</f>
        <v>Тип инвестиционного проекта: строительство</v>
      </c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18"/>
      <c r="P14" s="18"/>
      <c r="Q14" s="1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s="41" customFormat="1" ht="18.75" customHeight="1" x14ac:dyDescent="0.3">
      <c r="A15" s="254" t="s">
        <v>57</v>
      </c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18"/>
      <c r="P15" s="18"/>
      <c r="Q15" s="1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7" spans="1:23" ht="42" customHeight="1" x14ac:dyDescent="0.25">
      <c r="A17" s="232" t="s">
        <v>63</v>
      </c>
      <c r="B17" s="232"/>
      <c r="C17" s="232"/>
      <c r="D17" s="232"/>
      <c r="E17" s="232"/>
      <c r="H17" s="33"/>
      <c r="I17" s="33"/>
    </row>
    <row r="18" spans="1:23" ht="36" customHeight="1" x14ac:dyDescent="0.25">
      <c r="A18" s="75" t="s">
        <v>0</v>
      </c>
      <c r="B18" s="1" t="s">
        <v>62</v>
      </c>
      <c r="C18" s="1" t="s">
        <v>44</v>
      </c>
      <c r="D18" s="233" t="s">
        <v>45</v>
      </c>
      <c r="E18" s="233"/>
      <c r="G18" s="54"/>
      <c r="H18" s="54"/>
      <c r="I18" s="99"/>
      <c r="J18" s="24"/>
      <c r="K18" s="27"/>
      <c r="L18" s="24"/>
      <c r="M18" s="33"/>
      <c r="N18" s="24"/>
      <c r="O18" s="53"/>
    </row>
    <row r="19" spans="1:23" ht="15" customHeight="1" x14ac:dyDescent="0.25">
      <c r="A19" s="76">
        <v>1</v>
      </c>
      <c r="B19" s="56">
        <v>2</v>
      </c>
      <c r="C19" s="56">
        <v>3</v>
      </c>
      <c r="D19" s="234">
        <v>4</v>
      </c>
      <c r="E19" s="235"/>
      <c r="G19" s="98"/>
      <c r="H19" s="36"/>
      <c r="I19" s="98"/>
      <c r="J19" s="36"/>
      <c r="K19" s="98"/>
      <c r="L19" s="36"/>
      <c r="M19" s="98"/>
      <c r="N19" s="36"/>
      <c r="O19" s="98"/>
    </row>
    <row r="20" spans="1:23" ht="90.75" customHeight="1" x14ac:dyDescent="0.25">
      <c r="A20" s="77">
        <v>1</v>
      </c>
      <c r="B20" s="52" t="s">
        <v>64</v>
      </c>
      <c r="C20" s="157" t="s">
        <v>114</v>
      </c>
      <c r="D20" s="244">
        <f>'r1-'!R49+т2!P46+т3!Q13+т4!T27+т5!R26</f>
        <v>275817.38460000005</v>
      </c>
      <c r="E20" s="244"/>
      <c r="G20" s="98"/>
      <c r="H20" s="36"/>
      <c r="I20" s="33"/>
      <c r="J20" s="163"/>
      <c r="K20" s="164"/>
      <c r="L20" s="164"/>
      <c r="M20" s="164"/>
      <c r="N20" s="164"/>
      <c r="O20" s="164"/>
      <c r="P20" s="164"/>
      <c r="Q20" s="165"/>
      <c r="R20" s="166"/>
      <c r="S20" s="166"/>
      <c r="T20" s="166"/>
      <c r="U20" s="166"/>
      <c r="V20" s="166"/>
      <c r="W20" s="166"/>
    </row>
    <row r="21" spans="1:23" x14ac:dyDescent="0.25">
      <c r="A21" s="77">
        <v>2</v>
      </c>
      <c r="B21" s="2" t="s">
        <v>221</v>
      </c>
      <c r="C21" s="1" t="s">
        <v>114</v>
      </c>
      <c r="D21" s="245">
        <v>70569.318000000014</v>
      </c>
      <c r="E21" s="245"/>
      <c r="G21" s="98"/>
      <c r="H21" s="34"/>
      <c r="I21" s="102"/>
      <c r="J21" s="102"/>
      <c r="K21" s="103">
        <v>2018</v>
      </c>
      <c r="L21" s="103">
        <v>2019</v>
      </c>
      <c r="M21" s="103">
        <v>2020</v>
      </c>
      <c r="N21" s="34">
        <v>2021</v>
      </c>
      <c r="O21" s="102">
        <v>2022</v>
      </c>
      <c r="P21" s="102">
        <v>2023</v>
      </c>
      <c r="Q21" s="103">
        <v>2024</v>
      </c>
      <c r="R21" s="103">
        <v>2025</v>
      </c>
      <c r="S21" s="103">
        <v>2026</v>
      </c>
      <c r="T21" s="34">
        <v>2027</v>
      </c>
      <c r="U21" s="102">
        <v>2028</v>
      </c>
      <c r="V21" s="102">
        <v>2029</v>
      </c>
      <c r="W21" s="103">
        <v>2030</v>
      </c>
    </row>
    <row r="22" spans="1:23" ht="112.5" customHeight="1" x14ac:dyDescent="0.25">
      <c r="A22" s="77">
        <v>3</v>
      </c>
      <c r="B22" s="2" t="s">
        <v>119</v>
      </c>
      <c r="C22" s="1" t="s">
        <v>114</v>
      </c>
      <c r="D22" s="242">
        <f>D20+D21</f>
        <v>346386.70260000008</v>
      </c>
      <c r="E22" s="243"/>
      <c r="F22" s="141">
        <f>D22/1000</f>
        <v>346.38670260000009</v>
      </c>
      <c r="G22" s="98"/>
      <c r="H22" s="111"/>
      <c r="I22" s="111"/>
      <c r="J22" s="167">
        <v>103.7</v>
      </c>
      <c r="K22" s="168">
        <v>105.3</v>
      </c>
      <c r="L22" s="168">
        <v>107.4</v>
      </c>
      <c r="M22" s="168">
        <v>103.6</v>
      </c>
      <c r="N22" s="168">
        <v>103.7</v>
      </c>
      <c r="O22" s="168">
        <v>103.7</v>
      </c>
      <c r="P22" s="168">
        <v>103.8</v>
      </c>
      <c r="Q22" s="169">
        <v>103.8</v>
      </c>
      <c r="R22" s="170">
        <v>103.8</v>
      </c>
      <c r="S22" s="170">
        <v>103.8</v>
      </c>
      <c r="T22" s="170">
        <v>103.8</v>
      </c>
      <c r="U22" s="170">
        <v>103.8</v>
      </c>
      <c r="V22" s="170">
        <v>103.8</v>
      </c>
      <c r="W22" s="170">
        <v>103.8</v>
      </c>
    </row>
    <row r="23" spans="1:23" ht="53.25" customHeight="1" x14ac:dyDescent="0.25">
      <c r="A23" s="55" t="s">
        <v>143</v>
      </c>
      <c r="B23" s="67" t="s">
        <v>66</v>
      </c>
      <c r="C23" s="158" t="s">
        <v>114</v>
      </c>
      <c r="D23" s="241">
        <f>D24+(D22-D24)*((D27/D26*(L22+100)/200)+D28/D26*(M22+100)/200*L22/100+D29/D26*((N22+100)/200*M22/100*L22/100)+D30/D26*((O22+100)/200*N22/100*M22/100*L22/100)+D31/D26*((P22+100)/200*O22/100*N22/100*M22/100*L22/100)+D32/D26*((Q22+100)/200*P22/100*O22/100*N22/100*M22/100*L22/100))</f>
        <v>392542.13632186851</v>
      </c>
      <c r="E23" s="241"/>
      <c r="F23" s="141"/>
      <c r="G23" s="141"/>
      <c r="H23" s="36"/>
      <c r="I23" s="33"/>
      <c r="J23" s="33"/>
      <c r="K23" s="53"/>
      <c r="L23" s="53"/>
      <c r="M23" s="53"/>
      <c r="N23" s="53"/>
      <c r="O23" s="53"/>
    </row>
    <row r="24" spans="1:23" ht="69" customHeight="1" x14ac:dyDescent="0.25">
      <c r="A24" s="55" t="s">
        <v>144</v>
      </c>
      <c r="B24" s="57" t="s">
        <v>120</v>
      </c>
      <c r="C24" s="159" t="s">
        <v>114</v>
      </c>
      <c r="D24" s="241">
        <v>0</v>
      </c>
      <c r="E24" s="241"/>
      <c r="F24" s="141"/>
      <c r="G24" s="141"/>
      <c r="H24" s="33"/>
      <c r="I24" s="33" t="s">
        <v>58</v>
      </c>
    </row>
    <row r="25" spans="1:23" ht="53.25" customHeight="1" x14ac:dyDescent="0.25">
      <c r="A25" s="55" t="s">
        <v>145</v>
      </c>
      <c r="B25" s="57" t="s">
        <v>142</v>
      </c>
      <c r="C25" s="159" t="s">
        <v>114</v>
      </c>
      <c r="D25" s="241">
        <f>D22-D24</f>
        <v>346386.70260000008</v>
      </c>
      <c r="E25" s="241"/>
      <c r="F25" s="141"/>
      <c r="G25" s="141"/>
      <c r="H25" s="33"/>
      <c r="I25" s="33"/>
    </row>
    <row r="26" spans="1:23" ht="84" customHeight="1" x14ac:dyDescent="0.25">
      <c r="A26" s="55" t="s">
        <v>141</v>
      </c>
      <c r="B26" s="57" t="s">
        <v>65</v>
      </c>
      <c r="C26" s="159" t="s">
        <v>114</v>
      </c>
      <c r="D26" s="241">
        <f>SUM(D27:F32)</f>
        <v>337335</v>
      </c>
      <c r="E26" s="241"/>
      <c r="F26" s="141"/>
      <c r="G26" s="141"/>
      <c r="H26" s="104"/>
      <c r="I26" s="104"/>
    </row>
    <row r="27" spans="1:23" x14ac:dyDescent="0.25">
      <c r="A27" s="55" t="s">
        <v>59</v>
      </c>
      <c r="B27" s="105" t="s">
        <v>155</v>
      </c>
      <c r="C27" s="160" t="s">
        <v>114</v>
      </c>
      <c r="D27" s="241">
        <v>0</v>
      </c>
      <c r="E27" s="241"/>
      <c r="F27" s="141"/>
      <c r="G27" s="141"/>
    </row>
    <row r="28" spans="1:23" x14ac:dyDescent="0.25">
      <c r="A28" s="55" t="s">
        <v>60</v>
      </c>
      <c r="B28" s="105" t="s">
        <v>156</v>
      </c>
      <c r="C28" s="160" t="s">
        <v>114</v>
      </c>
      <c r="D28" s="241">
        <v>0</v>
      </c>
      <c r="E28" s="241"/>
      <c r="F28" s="141"/>
      <c r="G28" s="141"/>
    </row>
    <row r="29" spans="1:23" x14ac:dyDescent="0.25">
      <c r="A29" s="55" t="s">
        <v>67</v>
      </c>
      <c r="B29" s="105" t="s">
        <v>157</v>
      </c>
      <c r="C29" s="160" t="s">
        <v>114</v>
      </c>
      <c r="D29" s="241">
        <v>337335</v>
      </c>
      <c r="E29" s="241"/>
      <c r="F29" s="141"/>
      <c r="G29" s="141"/>
    </row>
    <row r="30" spans="1:23" x14ac:dyDescent="0.25">
      <c r="A30" s="55" t="s">
        <v>161</v>
      </c>
      <c r="B30" s="105" t="s">
        <v>165</v>
      </c>
      <c r="C30" s="161" t="s">
        <v>114</v>
      </c>
      <c r="D30" s="241">
        <v>0</v>
      </c>
      <c r="E30" s="241"/>
      <c r="F30" s="141"/>
      <c r="G30" s="141"/>
    </row>
    <row r="31" spans="1:23" ht="15.75" customHeight="1" x14ac:dyDescent="0.25">
      <c r="A31" s="55" t="s">
        <v>162</v>
      </c>
      <c r="B31" s="105" t="s">
        <v>166</v>
      </c>
      <c r="C31" s="161" t="s">
        <v>114</v>
      </c>
      <c r="D31" s="241">
        <v>0</v>
      </c>
      <c r="E31" s="241"/>
      <c r="F31" s="141"/>
      <c r="G31" s="141"/>
    </row>
    <row r="32" spans="1:23" ht="15.75" customHeight="1" x14ac:dyDescent="0.25">
      <c r="A32" s="55" t="s">
        <v>163</v>
      </c>
      <c r="B32" s="105" t="s">
        <v>166</v>
      </c>
      <c r="C32" s="161" t="s">
        <v>114</v>
      </c>
      <c r="D32" s="241">
        <v>0</v>
      </c>
      <c r="E32" s="241"/>
      <c r="F32" s="141"/>
      <c r="G32" s="141"/>
    </row>
    <row r="33" spans="1:18" ht="15.75" customHeight="1" x14ac:dyDescent="0.25">
      <c r="A33" s="55" t="s">
        <v>164</v>
      </c>
      <c r="B33" s="105" t="s">
        <v>167</v>
      </c>
      <c r="C33" s="161" t="s">
        <v>114</v>
      </c>
      <c r="D33" s="241">
        <v>0</v>
      </c>
      <c r="E33" s="241"/>
      <c r="F33" s="141"/>
      <c r="G33" s="141"/>
    </row>
    <row r="34" spans="1:18" ht="63.75" x14ac:dyDescent="0.25">
      <c r="A34" s="55" t="s">
        <v>168</v>
      </c>
      <c r="B34" s="106" t="s">
        <v>169</v>
      </c>
      <c r="C34" s="162" t="s">
        <v>114</v>
      </c>
      <c r="D34" s="241">
        <f>D23/1000</f>
        <v>392.5421363218685</v>
      </c>
      <c r="E34" s="241"/>
      <c r="F34" s="141"/>
      <c r="G34" s="141"/>
      <c r="H34" s="6">
        <v>406.74256799138061</v>
      </c>
    </row>
    <row r="35" spans="1:18" x14ac:dyDescent="0.25">
      <c r="A35" s="107"/>
      <c r="B35" s="108"/>
      <c r="C35" s="108"/>
      <c r="D35" s="109"/>
      <c r="E35" s="109"/>
      <c r="F35" s="141"/>
      <c r="G35" s="141"/>
    </row>
    <row r="36" spans="1:18" x14ac:dyDescent="0.25">
      <c r="A36" s="97" t="s">
        <v>170</v>
      </c>
      <c r="F36" s="141"/>
      <c r="G36" s="141"/>
      <c r="I36" s="97"/>
      <c r="J36" s="97"/>
      <c r="K36" s="97"/>
      <c r="L36" s="97"/>
      <c r="M36" s="97"/>
      <c r="N36" s="89"/>
      <c r="O36" s="36"/>
      <c r="P36" s="53"/>
      <c r="Q36" s="53"/>
      <c r="R36" s="53"/>
    </row>
    <row r="37" spans="1:18" ht="36" customHeight="1" x14ac:dyDescent="0.25">
      <c r="A37" s="97" t="s">
        <v>171</v>
      </c>
      <c r="G37" s="203"/>
      <c r="H37" s="203"/>
      <c r="I37" s="203"/>
      <c r="J37" s="203"/>
      <c r="K37" s="203"/>
      <c r="L37" s="203"/>
      <c r="M37" s="203"/>
      <c r="N37" s="89"/>
      <c r="O37" s="36"/>
      <c r="P37" s="53"/>
      <c r="Q37" s="53"/>
      <c r="R37" s="53"/>
    </row>
    <row r="38" spans="1:18" ht="31.5" customHeight="1" x14ac:dyDescent="0.25">
      <c r="F38" s="96" t="s">
        <v>58</v>
      </c>
    </row>
    <row r="39" spans="1:18" s="53" customFormat="1" ht="69.75" customHeight="1" x14ac:dyDescent="0.25">
      <c r="F39" s="98"/>
      <c r="G39" s="36"/>
    </row>
    <row r="40" spans="1:18" s="53" customFormat="1" ht="18.75" customHeight="1" x14ac:dyDescent="0.25">
      <c r="A40" s="203"/>
      <c r="B40" s="203"/>
      <c r="C40" s="203"/>
      <c r="D40" s="203"/>
      <c r="E40" s="203"/>
      <c r="F40" s="98"/>
      <c r="G40" s="36"/>
    </row>
    <row r="41" spans="1:18" s="53" customFormat="1" ht="41.25" customHeight="1" x14ac:dyDescent="0.25">
      <c r="A41" s="220" t="s">
        <v>127</v>
      </c>
      <c r="B41" s="220"/>
      <c r="C41" s="220"/>
      <c r="D41" s="220"/>
      <c r="E41" s="220"/>
      <c r="F41" s="98"/>
      <c r="G41" s="36"/>
    </row>
    <row r="42" spans="1:18" s="53" customFormat="1" ht="38.25" customHeight="1" x14ac:dyDescent="0.25">
      <c r="A42" s="221" t="s">
        <v>124</v>
      </c>
      <c r="B42" s="221"/>
      <c r="C42" s="221"/>
      <c r="D42" s="221"/>
      <c r="E42" s="221"/>
      <c r="F42"/>
      <c r="G42" s="36"/>
    </row>
    <row r="43" spans="1:18" s="53" customFormat="1" ht="18.75" customHeight="1" x14ac:dyDescent="0.25">
      <c r="A43" s="221" t="s">
        <v>125</v>
      </c>
      <c r="B43" s="221"/>
      <c r="C43" s="221"/>
      <c r="D43" s="221"/>
      <c r="E43" s="221"/>
      <c r="F43" s="98"/>
      <c r="G43" s="36"/>
    </row>
    <row r="44" spans="1:18" s="53" customFormat="1" ht="217.5" customHeight="1" x14ac:dyDescent="0.25">
      <c r="A44" s="221" t="s">
        <v>126</v>
      </c>
      <c r="B44" s="221"/>
      <c r="C44" s="221"/>
      <c r="D44" s="221"/>
      <c r="E44" s="221"/>
      <c r="F44" s="98"/>
      <c r="G44" s="36"/>
    </row>
    <row r="45" spans="1:18" ht="53.25" customHeight="1" x14ac:dyDescent="0.25">
      <c r="A45" s="199"/>
      <c r="B45" s="201"/>
      <c r="C45" s="201"/>
      <c r="D45" s="201"/>
      <c r="E45" s="201"/>
    </row>
    <row r="46" spans="1:18" x14ac:dyDescent="0.25">
      <c r="A46" s="202"/>
      <c r="B46" s="202"/>
      <c r="C46" s="202"/>
      <c r="D46" s="202"/>
      <c r="E46" s="202"/>
    </row>
    <row r="47" spans="1:18" x14ac:dyDescent="0.25">
      <c r="B47"/>
      <c r="C47"/>
    </row>
    <row r="51" spans="2:3" x14ac:dyDescent="0.25">
      <c r="B51"/>
      <c r="C51"/>
    </row>
  </sheetData>
  <mergeCells count="38">
    <mergeCell ref="A4:N4"/>
    <mergeCell ref="A5:N5"/>
    <mergeCell ref="A6:N6"/>
    <mergeCell ref="A7:N7"/>
    <mergeCell ref="D19:E19"/>
    <mergeCell ref="A8:N8"/>
    <mergeCell ref="A9:N9"/>
    <mergeCell ref="A10:N10"/>
    <mergeCell ref="A11:N11"/>
    <mergeCell ref="A12:N12"/>
    <mergeCell ref="A13:N13"/>
    <mergeCell ref="A14:N14"/>
    <mergeCell ref="A15:N15"/>
    <mergeCell ref="A17:E17"/>
    <mergeCell ref="D18:E18"/>
    <mergeCell ref="D22:E22"/>
    <mergeCell ref="D23:E23"/>
    <mergeCell ref="D24:E24"/>
    <mergeCell ref="D20:E20"/>
    <mergeCell ref="D21:E21"/>
    <mergeCell ref="D28:E28"/>
    <mergeCell ref="D29:E29"/>
    <mergeCell ref="D30:E30"/>
    <mergeCell ref="D27:E27"/>
    <mergeCell ref="D25:E25"/>
    <mergeCell ref="D26:E26"/>
    <mergeCell ref="D34:E34"/>
    <mergeCell ref="A45:E45"/>
    <mergeCell ref="A46:E46"/>
    <mergeCell ref="A44:E44"/>
    <mergeCell ref="D31:E31"/>
    <mergeCell ref="D32:E32"/>
    <mergeCell ref="D33:E33"/>
    <mergeCell ref="G37:M37"/>
    <mergeCell ref="A40:E40"/>
    <mergeCell ref="A41:E41"/>
    <mergeCell ref="A42:E42"/>
    <mergeCell ref="A43:E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2020-03-27T07:06:37Z</dcterms:modified>
</cp:coreProperties>
</file>