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M 22-02 15-190  обоснСтоим\"/>
    </mc:Choice>
  </mc:AlternateContent>
  <xr:revisionPtr revIDLastSave="0" documentId="13_ncr:1_{9997A5EE-D6FE-41D9-B470-BB0E46144CC4}" xr6:coauthVersionLast="47" xr6:coauthVersionMax="47" xr10:uidLastSave="{00000000-0000-0000-0000-000000000000}"/>
  <bookViews>
    <workbookView xWindow="90" yWindow="3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7" l="1"/>
  <c r="A9" i="7"/>
  <c r="A8" i="7"/>
  <c r="A7" i="7"/>
  <c r="A6" i="7"/>
  <c r="A4" i="7"/>
  <c r="A3" i="7"/>
  <c r="A2" i="7"/>
  <c r="A1" i="7"/>
  <c r="D25" i="7"/>
  <c r="D24" i="7"/>
  <c r="L21" i="3" l="1"/>
  <c r="R37" i="4"/>
  <c r="R38" i="4"/>
  <c r="R22" i="4"/>
  <c r="R24" i="4"/>
  <c r="P35" i="4"/>
  <c r="R35" i="4" s="1"/>
  <c r="P38" i="4"/>
  <c r="P39" i="4"/>
  <c r="R39" i="4" s="1"/>
  <c r="P36" i="4"/>
  <c r="R36" i="4" s="1"/>
  <c r="P37" i="4"/>
  <c r="P34" i="4"/>
  <c r="R34" i="4" s="1"/>
  <c r="P32" i="4"/>
  <c r="R32" i="4" s="1"/>
  <c r="P31" i="4"/>
  <c r="R31" i="4" s="1"/>
  <c r="P30" i="4"/>
  <c r="R30" i="4" s="1"/>
  <c r="P26" i="4"/>
  <c r="R26" i="4" s="1"/>
  <c r="P27" i="4"/>
  <c r="R27" i="4" s="1"/>
  <c r="P28" i="4"/>
  <c r="R28" i="4" s="1"/>
  <c r="P29" i="4"/>
  <c r="R29" i="4" s="1"/>
  <c r="P33" i="4"/>
  <c r="R33" i="4" s="1"/>
  <c r="P23" i="4"/>
  <c r="R23" i="4" s="1"/>
  <c r="P24" i="4"/>
  <c r="P22" i="4"/>
  <c r="P25" i="4"/>
  <c r="R25" i="4" s="1"/>
  <c r="P21" i="4"/>
  <c r="R21" i="4" s="1"/>
  <c r="P20" i="4"/>
  <c r="R20" i="4" s="1"/>
  <c r="R40" i="4" l="1"/>
  <c r="R22" i="3"/>
  <c r="R23" i="3"/>
  <c r="P22" i="3"/>
  <c r="P23" i="3"/>
  <c r="P21" i="3"/>
  <c r="R21" i="3" s="1"/>
  <c r="P20" i="3"/>
  <c r="R20" i="3" s="1"/>
  <c r="A8" i="6"/>
  <c r="A8" i="5"/>
  <c r="A8" i="4"/>
  <c r="A8" i="2"/>
  <c r="A8" i="3"/>
  <c r="A11" i="2"/>
  <c r="R24" i="3" l="1"/>
  <c r="D13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D19" i="7" l="1"/>
  <c r="P25" i="2" l="1"/>
  <c r="D14" i="7" s="1"/>
  <c r="D15" i="7" s="1"/>
  <c r="D16" i="7" s="1"/>
  <c r="H15" i="7" l="1"/>
  <c r="D18" i="7"/>
  <c r="D27" i="7" l="1"/>
  <c r="D29" i="7" s="1"/>
  <c r="H29" i="7" s="1"/>
  <c r="H16" i="7"/>
</calcChain>
</file>

<file path=xl/sharedStrings.xml><?xml version="1.0" encoding="utf-8"?>
<sst xmlns="http://schemas.openxmlformats.org/spreadsheetml/2006/main" count="1081" uniqueCount="125">
  <si>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</si>
  <si>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</si>
  <si>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</si>
  <si>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</si>
  <si>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</si>
  <si>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</si>
  <si>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</si>
  <si>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</si>
  <si>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</si>
  <si>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</si>
  <si>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</si>
  <si>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</si>
  <si>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</si>
  <si>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</si>
  <si>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</si>
  <si>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</si>
  <si>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</si>
  <si>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</si>
  <si>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</si>
  <si>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</si>
  <si>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</si>
  <si>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</si>
  <si>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</si>
  <si>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</si>
  <si>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</si>
  <si>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</si>
  <si>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</si>
  <si>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</si>
  <si>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</si>
  <si>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</si>
  <si>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УНЦ ИВКЭ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</si>
  <si>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</si>
  <si>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</si>
  <si>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</si>
  <si>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</si>
  <si>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</si>
  <si>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</si>
  <si>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</si>
  <si>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</si>
  <si>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</si>
  <si>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</si>
  <si>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</si>
  <si>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</si>
  <si>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</si>
  <si>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</si>
  <si>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</si>
  <si>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</si>
  <si>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</si>
  <si>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</si>
  <si>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</si>
  <si>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</si>
  <si>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</si>
  <si>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</si>
  <si>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</si>
  <si>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</si>
  <si>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</si>
  <si>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>Год раскрытия информации: 2022</t>
  </si>
  <si>
    <t>Утвержденные плановые значения показателей приведены в соответствии с приказом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</si>
  <si>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</si>
  <si>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</si>
  <si>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</si>
  <si>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</si>
  <si>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</si>
  <si>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единиц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</si>
  <si>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</si>
  <si>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</si>
  <si>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</si>
  <si>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</si>
  <si>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</si>
  <si>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</si>
  <si>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</si>
  <si>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</si>
  <si>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</si>
  <si>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</si>
  <si>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</si>
  <si>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</si>
  <si>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</si>
  <si>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</si>
  <si>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</si>
  <si>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</si>
  <si>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</si>
  <si>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</si>
  <si>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</si>
  <si>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</si>
  <si>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</si>
  <si>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</si>
  <si>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</si>
  <si>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</si>
  <si>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</si>
  <si>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</si>
  <si>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</si>
  <si>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</si>
  <si>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</si>
  <si>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</si>
  <si>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</si>
  <si>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</si>
  <si>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</si>
  <si>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</si>
  <si>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</si>
  <si>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</si>
  <si>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</si>
  <si>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</si>
  <si>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</si>
  <si>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</si>
  <si>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</si>
  <si>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</si>
  <si>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</si>
  <si>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</si>
  <si>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</si>
  <si>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</si>
  <si>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</si>
  <si>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</si>
  <si>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</si>
  <si>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</si>
  <si>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</si>
  <si>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</si>
  <si>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</si>
  <si>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</si>
  <si>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Идентификатор инвестиционного проекта: M 22-02</t>
  </si>
  <si>
    <t>Трансформатор 15/0,4кВ 630 кВА</t>
  </si>
  <si>
    <t>Э3-08-2</t>
  </si>
  <si>
    <t>Т5-17-1</t>
  </si>
  <si>
    <t>АПвВПу2г -20  сеч.240 мм2</t>
  </si>
  <si>
    <t>К1-08-2</t>
  </si>
  <si>
    <t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</si>
</sst>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.00"/>
    <numFmt numFmtId="165" formatCode="_-* #,##0.0\ _₽_-;\-* #,##0.0\ _₽_-;_-* &quot;-&quot;?\ _₽_-;_-@_-"/>
    <numFmt numFmtId="166" formatCode="#,##0.00_ ;\-#,##0.00\ 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8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1"/>
    </font>
    <font>
      <sz val="9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90">
    <xf numFmtId="0" fontId="0" fillId="0" borderId="0" xfId="0"/>
    <xf numFmtId="1" fontId="4" fillId="0" borderId="8" xfId="0" applyNumberFormat="1" applyFont="1" applyFill="1" applyBorder="1" applyAlignment="1">
      <alignment horizontal="center" vertical="center"/>
    </xf>
    <xf numFmtId="166" fontId="5" fillId="0" borderId="8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6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0" fontId="6" fillId="0" borderId="0" xfId="0" applyFont="1"/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 wrapText="1"/>
    </xf>
    <xf numFmtId="167" fontId="4" fillId="0" borderId="8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3" fontId="4" fillId="0" borderId="8" xfId="2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Fill="1" applyBorder="1" applyAlignment="1">
      <alignment vertical="center" wrapText="1"/>
    </xf>
    <xf numFmtId="0" fontId="6" fillId="0" borderId="0" xfId="0" applyFont="1"/>
    <xf numFmtId="0" fontId="12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37" fillId="0" borderId="0" xfId="0" applyFont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">
        <v>56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tr">
        <f>т2!A10</f>
        <v>Идентификатор инвестиционного проекта: M 22-02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">
        <v>57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46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4" t="s">
        <v>0</v>
      </c>
      <c r="B20" s="24" t="s">
        <v>26</v>
      </c>
      <c r="C20" s="24" t="s">
        <v>0</v>
      </c>
      <c r="D20" s="24" t="s">
        <v>0</v>
      </c>
      <c r="E20" s="25" t="s">
        <v>0</v>
      </c>
      <c r="F20" s="24" t="s">
        <v>0</v>
      </c>
      <c r="G20" s="24" t="s">
        <v>0</v>
      </c>
      <c r="H20" s="26" t="s">
        <v>0</v>
      </c>
      <c r="I20" s="26" t="s">
        <v>27</v>
      </c>
      <c r="J20" s="24" t="s">
        <v>0</v>
      </c>
      <c r="K20" s="24" t="s">
        <v>0</v>
      </c>
      <c r="L20" s="25" t="s">
        <v>0</v>
      </c>
      <c r="M20" s="24" t="s">
        <v>0</v>
      </c>
      <c r="N20" s="24" t="s">
        <v>0</v>
      </c>
      <c r="O20" s="26" t="s">
        <v>0</v>
      </c>
      <c r="P20" s="26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">
        <v>47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">
        <v>124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">
        <v>118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28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58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9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9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28.5" customHeight="1" x14ac:dyDescent="0.25">
      <c r="A20" s="24">
        <v>1</v>
      </c>
      <c r="B20" s="24" t="s">
        <v>29</v>
      </c>
      <c r="C20" s="24" t="s">
        <v>27</v>
      </c>
      <c r="D20" s="24" t="s">
        <v>27</v>
      </c>
      <c r="E20" s="25" t="s">
        <v>27</v>
      </c>
      <c r="F20" s="24" t="s">
        <v>27</v>
      </c>
      <c r="G20" s="24" t="s">
        <v>27</v>
      </c>
      <c r="H20" s="26" t="s">
        <v>27</v>
      </c>
      <c r="I20" s="26" t="s">
        <v>27</v>
      </c>
      <c r="J20" s="24"/>
      <c r="K20" s="24"/>
      <c r="L20" s="2"/>
      <c r="M20" s="24"/>
      <c r="N20" s="24"/>
      <c r="O20" s="26"/>
      <c r="P20" s="26"/>
      <c r="Q20" s="3">
        <v>1.04</v>
      </c>
      <c r="R20" s="3" t="s">
        <v>0</v>
      </c>
    </row>
    <row r="21" spans="1:19" ht="28.5" customHeight="1" x14ac:dyDescent="0.25">
      <c r="A21" s="24">
        <v>2</v>
      </c>
      <c r="B21" s="24" t="s">
        <v>29</v>
      </c>
      <c r="C21" s="24" t="s">
        <v>27</v>
      </c>
      <c r="D21" s="24" t="s">
        <v>27</v>
      </c>
      <c r="E21" s="25" t="s">
        <v>27</v>
      </c>
      <c r="F21" s="24" t="s">
        <v>27</v>
      </c>
      <c r="G21" s="24" t="s">
        <v>27</v>
      </c>
      <c r="H21" s="26" t="s">
        <v>27</v>
      </c>
      <c r="I21" s="26" t="s">
        <v>27</v>
      </c>
      <c r="J21" s="24"/>
      <c r="K21" s="24"/>
      <c r="L21" s="25"/>
      <c r="M21" s="24"/>
      <c r="N21" s="24"/>
      <c r="O21" s="26"/>
      <c r="P21" s="26"/>
      <c r="Q21" s="3">
        <v>1.04</v>
      </c>
      <c r="R21" s="3" t="s">
        <v>0</v>
      </c>
    </row>
    <row r="22" spans="1:19" ht="28.5" customHeight="1" x14ac:dyDescent="0.25">
      <c r="A22" s="24">
        <v>3</v>
      </c>
      <c r="B22" s="24" t="s">
        <v>29</v>
      </c>
      <c r="C22" s="24" t="s">
        <v>27</v>
      </c>
      <c r="D22" s="24" t="s">
        <v>27</v>
      </c>
      <c r="E22" s="25" t="s">
        <v>27</v>
      </c>
      <c r="F22" s="24" t="s">
        <v>27</v>
      </c>
      <c r="G22" s="24" t="s">
        <v>27</v>
      </c>
      <c r="H22" s="26" t="s">
        <v>27</v>
      </c>
      <c r="I22" s="26" t="s">
        <v>27</v>
      </c>
      <c r="J22" s="24"/>
      <c r="K22" s="24"/>
      <c r="L22" s="25"/>
      <c r="M22" s="24"/>
      <c r="N22" s="24"/>
      <c r="O22" s="26"/>
      <c r="P22" s="26"/>
      <c r="Q22" s="3">
        <v>1.04</v>
      </c>
      <c r="R22" s="3" t="s">
        <v>0</v>
      </c>
    </row>
    <row r="23" spans="1:19" ht="28.5" customHeight="1" x14ac:dyDescent="0.25">
      <c r="A23" s="24">
        <v>4</v>
      </c>
      <c r="B23" s="24" t="s">
        <v>30</v>
      </c>
      <c r="C23" s="24" t="s">
        <v>27</v>
      </c>
      <c r="D23" s="24" t="s">
        <v>27</v>
      </c>
      <c r="E23" s="25" t="s">
        <v>27</v>
      </c>
      <c r="F23" s="24" t="s">
        <v>27</v>
      </c>
      <c r="G23" s="24" t="s">
        <v>27</v>
      </c>
      <c r="H23" s="26" t="s">
        <v>27</v>
      </c>
      <c r="I23" s="26" t="s">
        <v>27</v>
      </c>
      <c r="J23" s="24"/>
      <c r="K23" s="24"/>
      <c r="L23" s="25"/>
      <c r="M23" s="24"/>
      <c r="N23" s="24"/>
      <c r="O23" s="26"/>
      <c r="P23" s="26"/>
      <c r="Q23" s="3">
        <v>1.04</v>
      </c>
      <c r="R23" s="3" t="s">
        <v>0</v>
      </c>
    </row>
    <row r="24" spans="1:19" ht="28.5" customHeight="1" x14ac:dyDescent="0.25">
      <c r="A24" s="24">
        <v>5</v>
      </c>
      <c r="B24" s="24" t="s">
        <v>31</v>
      </c>
      <c r="C24" s="24" t="s">
        <v>27</v>
      </c>
      <c r="D24" s="24" t="s">
        <v>27</v>
      </c>
      <c r="E24" s="25" t="s">
        <v>27</v>
      </c>
      <c r="F24" s="24" t="s">
        <v>27</v>
      </c>
      <c r="G24" s="24" t="s">
        <v>27</v>
      </c>
      <c r="H24" s="26" t="s">
        <v>27</v>
      </c>
      <c r="I24" s="26" t="s">
        <v>27</v>
      </c>
      <c r="J24" s="24"/>
      <c r="K24" s="24"/>
      <c r="L24" s="25"/>
      <c r="M24" s="24"/>
      <c r="N24" s="24"/>
      <c r="O24" s="26"/>
      <c r="P24" s="26"/>
      <c r="Q24" s="3">
        <v>1</v>
      </c>
      <c r="R24" s="3" t="s">
        <v>0</v>
      </c>
      <c r="S24" s="27"/>
    </row>
    <row r="25" spans="1:19" ht="28.5" customHeight="1" x14ac:dyDescent="0.25">
      <c r="A25" s="24" t="s">
        <v>0</v>
      </c>
      <c r="B25" s="24" t="s">
        <v>26</v>
      </c>
      <c r="C25" s="24" t="s">
        <v>0</v>
      </c>
      <c r="D25" s="24" t="s">
        <v>0</v>
      </c>
      <c r="E25" s="25" t="s">
        <v>0</v>
      </c>
      <c r="F25" s="24" t="s">
        <v>0</v>
      </c>
      <c r="G25" s="24" t="s">
        <v>0</v>
      </c>
      <c r="H25" s="26" t="s">
        <v>0</v>
      </c>
      <c r="I25" s="26" t="s">
        <v>27</v>
      </c>
      <c r="J25" s="24" t="s">
        <v>0</v>
      </c>
      <c r="K25" s="24" t="s">
        <v>0</v>
      </c>
      <c r="L25" s="25" t="s">
        <v>0</v>
      </c>
      <c r="M25" s="24" t="s">
        <v>0</v>
      </c>
      <c r="N25" s="24" t="s">
        <v>0</v>
      </c>
      <c r="O25" s="26" t="s">
        <v>0</v>
      </c>
      <c r="P25" s="26">
        <f>SUM(P20:P24)</f>
        <v>0</v>
      </c>
      <c r="S25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A5" workbookViewId="0">
      <selection activeCell="O23" sqref="O23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8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8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8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3" t="s">
        <v>0</v>
      </c>
    </row>
    <row r="6" spans="1:18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59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ht="15.75" x14ac:dyDescent="0.25">
      <c r="A10" s="59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60" t="s">
        <v>32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4" t="s">
        <v>0</v>
      </c>
      <c r="J15" s="66" t="s">
        <v>12</v>
      </c>
      <c r="K15" s="67"/>
      <c r="L15" s="67"/>
      <c r="M15" s="67"/>
      <c r="N15" s="67"/>
      <c r="O15" s="67"/>
      <c r="P15" s="67"/>
      <c r="Q15" s="67"/>
      <c r="R15" s="68"/>
    </row>
    <row r="16" spans="1:18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4" t="s">
        <v>0</v>
      </c>
      <c r="J16" s="65" t="s">
        <v>13</v>
      </c>
      <c r="K16" s="65"/>
      <c r="L16" s="65"/>
      <c r="M16" s="65"/>
      <c r="N16" s="65"/>
      <c r="O16" s="65"/>
      <c r="P16" s="65"/>
      <c r="Q16" s="65"/>
      <c r="R16" s="65"/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4" t="s">
        <v>0</v>
      </c>
      <c r="J17" s="65" t="s">
        <v>16</v>
      </c>
      <c r="K17" s="65" t="s">
        <v>0</v>
      </c>
      <c r="L17" s="65" t="s">
        <v>0</v>
      </c>
      <c r="M17" s="65" t="s">
        <v>0</v>
      </c>
      <c r="N17" s="65" t="s">
        <v>15</v>
      </c>
      <c r="O17" s="65"/>
      <c r="P17" s="65"/>
      <c r="Q17" s="65"/>
      <c r="R17" s="65"/>
    </row>
    <row r="18" spans="1:18" ht="78.75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9" t="s">
        <v>17</v>
      </c>
      <c r="K18" s="39" t="s">
        <v>18</v>
      </c>
      <c r="L18" s="39" t="s">
        <v>19</v>
      </c>
      <c r="M18" s="39" t="s">
        <v>20</v>
      </c>
      <c r="N18" s="39" t="s">
        <v>21</v>
      </c>
      <c r="O18" s="39" t="s">
        <v>22</v>
      </c>
      <c r="P18" s="39" t="s">
        <v>23</v>
      </c>
      <c r="Q18" s="39" t="s">
        <v>24</v>
      </c>
      <c r="R18" s="46" t="s">
        <v>64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1">
        <v>10</v>
      </c>
      <c r="K19" s="51">
        <v>11</v>
      </c>
      <c r="L19" s="51">
        <v>12</v>
      </c>
      <c r="M19" s="51">
        <v>13</v>
      </c>
      <c r="N19" s="51">
        <v>14</v>
      </c>
      <c r="O19" s="51">
        <v>15</v>
      </c>
      <c r="P19" s="51">
        <v>16</v>
      </c>
      <c r="Q19" s="3">
        <v>17</v>
      </c>
      <c r="R19" s="50">
        <v>18</v>
      </c>
    </row>
    <row r="20" spans="1:18" s="35" customFormat="1" ht="76.5" customHeight="1" x14ac:dyDescent="0.25">
      <c r="A20" s="47"/>
      <c r="B20" s="55" t="s">
        <v>70</v>
      </c>
      <c r="C20" s="47"/>
      <c r="D20" s="47"/>
      <c r="E20" s="47"/>
      <c r="F20" s="47"/>
      <c r="G20" s="47"/>
      <c r="H20" s="47"/>
      <c r="I20" s="40"/>
      <c r="J20" s="44">
        <v>15</v>
      </c>
      <c r="K20" s="44" t="s">
        <v>68</v>
      </c>
      <c r="L20" s="44">
        <v>1</v>
      </c>
      <c r="M20" s="44" t="s">
        <v>63</v>
      </c>
      <c r="N20" s="43" t="s">
        <v>120</v>
      </c>
      <c r="O20" s="41">
        <v>7166</v>
      </c>
      <c r="P20" s="42">
        <f>L20+O20</f>
        <v>7167</v>
      </c>
      <c r="Q20" s="38">
        <v>1.05</v>
      </c>
      <c r="R20" s="42">
        <f>P20*Q20</f>
        <v>7525.35</v>
      </c>
    </row>
    <row r="21" spans="1:18" s="35" customFormat="1" ht="31.5" customHeight="1" x14ac:dyDescent="0.25">
      <c r="A21" s="47"/>
      <c r="B21" s="35" t="s">
        <v>66</v>
      </c>
      <c r="C21" s="47"/>
      <c r="D21" s="47"/>
      <c r="E21" s="47"/>
      <c r="F21" s="47"/>
      <c r="G21" s="47"/>
      <c r="H21" s="47"/>
      <c r="I21" s="40"/>
      <c r="J21" s="38">
        <v>15</v>
      </c>
      <c r="K21" s="38" t="s">
        <v>119</v>
      </c>
      <c r="L21" s="38">
        <f>2*0</f>
        <v>0</v>
      </c>
      <c r="M21" s="38" t="s">
        <v>63</v>
      </c>
      <c r="N21" s="38" t="s">
        <v>121</v>
      </c>
      <c r="O21" s="38">
        <v>532</v>
      </c>
      <c r="P21" s="38">
        <f>L21*O21</f>
        <v>0</v>
      </c>
      <c r="Q21" s="38">
        <v>1.05</v>
      </c>
      <c r="R21" s="38">
        <f>P21*Q21</f>
        <v>0</v>
      </c>
    </row>
    <row r="22" spans="1:18" s="35" customFormat="1" ht="31.5" customHeight="1" x14ac:dyDescent="0.25">
      <c r="A22" s="47"/>
      <c r="B22" s="55" t="s">
        <v>65</v>
      </c>
      <c r="C22" s="47"/>
      <c r="D22" s="55"/>
      <c r="E22" s="47"/>
      <c r="F22" s="47"/>
      <c r="G22" s="47"/>
      <c r="H22" s="47"/>
      <c r="I22" s="40"/>
      <c r="J22" s="44">
        <v>15</v>
      </c>
      <c r="K22" s="44"/>
      <c r="L22" s="44"/>
      <c r="M22" s="44"/>
      <c r="N22" s="43"/>
      <c r="O22" s="41"/>
      <c r="P22" s="38">
        <f t="shared" ref="P22:P23" si="0">L22*O22</f>
        <v>0</v>
      </c>
      <c r="Q22" s="45"/>
      <c r="R22" s="38">
        <f t="shared" ref="R22:R23" si="1">P22*Q22</f>
        <v>0</v>
      </c>
    </row>
    <row r="23" spans="1:18" s="35" customFormat="1" ht="31.5" x14ac:dyDescent="0.25">
      <c r="A23" s="47"/>
      <c r="B23" s="55" t="s">
        <v>67</v>
      </c>
      <c r="C23" s="47"/>
      <c r="D23" s="47"/>
      <c r="E23" s="47"/>
      <c r="F23" s="47"/>
      <c r="G23" s="47"/>
      <c r="H23" s="47"/>
      <c r="I23" s="40"/>
      <c r="J23" s="38"/>
      <c r="K23" s="38" t="s">
        <v>69</v>
      </c>
      <c r="L23" s="44">
        <v>1</v>
      </c>
      <c r="M23" s="44" t="s">
        <v>63</v>
      </c>
      <c r="N23" s="38" t="s">
        <v>48</v>
      </c>
      <c r="O23" s="38">
        <v>500</v>
      </c>
      <c r="P23" s="38">
        <f t="shared" si="0"/>
        <v>500</v>
      </c>
      <c r="Q23" s="38">
        <v>1</v>
      </c>
      <c r="R23" s="38">
        <f t="shared" si="1"/>
        <v>500</v>
      </c>
    </row>
    <row r="24" spans="1:18" ht="71.25" customHeight="1" x14ac:dyDescent="0.25">
      <c r="A24" s="24" t="s">
        <v>0</v>
      </c>
      <c r="B24" s="24" t="s">
        <v>26</v>
      </c>
      <c r="C24" s="24" t="s">
        <v>0</v>
      </c>
      <c r="D24" s="24" t="s">
        <v>0</v>
      </c>
      <c r="E24" s="25" t="s">
        <v>0</v>
      </c>
      <c r="F24" s="24" t="s">
        <v>0</v>
      </c>
      <c r="G24" s="24" t="s">
        <v>0</v>
      </c>
      <c r="H24" s="26" t="s">
        <v>0</v>
      </c>
      <c r="I24" s="52" t="s">
        <v>27</v>
      </c>
      <c r="J24" s="44"/>
      <c r="K24" s="24" t="s">
        <v>26</v>
      </c>
      <c r="L24" s="44"/>
      <c r="M24" s="44"/>
      <c r="N24" s="43"/>
      <c r="O24" s="41"/>
      <c r="P24" s="42"/>
      <c r="Q24" s="45"/>
      <c r="R24" s="42">
        <f>SUM(R20:R23)</f>
        <v>8025.35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35" zoomScale="73" zoomScaleNormal="73" workbookViewId="0">
      <selection activeCell="N25" sqref="N2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8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8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8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8" x14ac:dyDescent="0.25">
      <c r="A5" s="3" t="s">
        <v>0</v>
      </c>
    </row>
    <row r="6" spans="1:18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8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8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 ht="45" customHeight="1" x14ac:dyDescent="0.25">
      <c r="A9" s="59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8" x14ac:dyDescent="0.25">
      <c r="A10" s="59" t="str">
        <f>т2!A10</f>
        <v>Идентификатор инвестиционного проекта: M 22-02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8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8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8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8" x14ac:dyDescent="0.25">
      <c r="A14" s="60" t="s">
        <v>33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8" ht="15" customHeight="1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4" t="s">
        <v>0</v>
      </c>
      <c r="J15" s="65" t="s">
        <v>12</v>
      </c>
      <c r="K15" s="65"/>
      <c r="L15" s="65"/>
      <c r="M15" s="65"/>
      <c r="N15" s="65"/>
      <c r="O15" s="65"/>
      <c r="P15" s="65"/>
      <c r="Q15" s="65"/>
      <c r="R15" s="65"/>
    </row>
    <row r="16" spans="1:18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4" t="s">
        <v>0</v>
      </c>
      <c r="J16" s="65" t="s">
        <v>13</v>
      </c>
      <c r="K16" s="65"/>
      <c r="L16" s="65"/>
      <c r="M16" s="65"/>
      <c r="N16" s="65"/>
      <c r="O16" s="65"/>
      <c r="P16" s="65"/>
      <c r="Q16" s="65"/>
      <c r="R16" s="65"/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73" t="s">
        <v>16</v>
      </c>
      <c r="K17" s="73" t="s">
        <v>0</v>
      </c>
      <c r="L17" s="73" t="s">
        <v>0</v>
      </c>
      <c r="M17" s="73" t="s">
        <v>0</v>
      </c>
      <c r="N17" s="73" t="s">
        <v>15</v>
      </c>
      <c r="O17" s="73" t="s">
        <v>0</v>
      </c>
      <c r="P17" s="74" t="s">
        <v>0</v>
      </c>
      <c r="Q17" s="69" t="s">
        <v>24</v>
      </c>
      <c r="R17" s="71" t="s">
        <v>64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40" t="s">
        <v>23</v>
      </c>
      <c r="Q18" s="70"/>
      <c r="R18" s="72"/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40">
        <v>16</v>
      </c>
      <c r="Q19" s="53">
        <v>17</v>
      </c>
      <c r="R19" s="53">
        <v>18</v>
      </c>
    </row>
    <row r="20" spans="1:18" s="35" customFormat="1" ht="38.25" customHeight="1" x14ac:dyDescent="0.25">
      <c r="A20" s="47"/>
      <c r="B20" s="47" t="s">
        <v>71</v>
      </c>
      <c r="C20" s="47" t="s">
        <v>61</v>
      </c>
      <c r="D20" s="47" t="s">
        <v>61</v>
      </c>
      <c r="E20" s="47" t="s">
        <v>61</v>
      </c>
      <c r="F20" s="47" t="s">
        <v>61</v>
      </c>
      <c r="G20" s="47" t="s">
        <v>61</v>
      </c>
      <c r="H20" s="47" t="s">
        <v>61</v>
      </c>
      <c r="I20" s="47" t="s">
        <v>61</v>
      </c>
      <c r="J20" s="47">
        <v>15</v>
      </c>
      <c r="K20" s="47" t="s">
        <v>122</v>
      </c>
      <c r="L20" s="47">
        <v>0.7</v>
      </c>
      <c r="M20" s="47" t="s">
        <v>95</v>
      </c>
      <c r="N20" s="47" t="s">
        <v>123</v>
      </c>
      <c r="O20" s="47">
        <v>3055</v>
      </c>
      <c r="P20" s="40">
        <f>O20*L20</f>
        <v>2138.5</v>
      </c>
      <c r="Q20" s="40">
        <v>1.1100000000000001</v>
      </c>
      <c r="R20" s="38">
        <f>P20*Q20</f>
        <v>2373.7350000000001</v>
      </c>
    </row>
    <row r="21" spans="1:18" s="35" customFormat="1" ht="63" x14ac:dyDescent="0.25">
      <c r="A21" s="47"/>
      <c r="B21" s="47" t="s">
        <v>72</v>
      </c>
      <c r="C21" s="47" t="s">
        <v>61</v>
      </c>
      <c r="D21" s="47" t="s">
        <v>61</v>
      </c>
      <c r="E21" s="47" t="s">
        <v>61</v>
      </c>
      <c r="F21" s="47" t="s">
        <v>61</v>
      </c>
      <c r="G21" s="47" t="s">
        <v>61</v>
      </c>
      <c r="H21" s="47" t="s">
        <v>61</v>
      </c>
      <c r="I21" s="47" t="s">
        <v>61</v>
      </c>
      <c r="J21" s="47">
        <v>15</v>
      </c>
      <c r="K21" s="47"/>
      <c r="L21" s="47">
        <v>0.7</v>
      </c>
      <c r="M21" s="47" t="s">
        <v>95</v>
      </c>
      <c r="N21" s="47" t="s">
        <v>117</v>
      </c>
      <c r="O21" s="47">
        <v>1428</v>
      </c>
      <c r="P21" s="40">
        <f>O21*L21</f>
        <v>999.59999999999991</v>
      </c>
      <c r="Q21" s="40">
        <v>1</v>
      </c>
      <c r="R21" s="38">
        <f t="shared" ref="R21:R39" si="0">P21*Q21</f>
        <v>999.59999999999991</v>
      </c>
    </row>
    <row r="22" spans="1:18" s="35" customFormat="1" ht="47.25" x14ac:dyDescent="0.25">
      <c r="A22" s="47"/>
      <c r="B22" s="47" t="s">
        <v>73</v>
      </c>
      <c r="C22" s="47" t="s">
        <v>61</v>
      </c>
      <c r="D22" s="47" t="s">
        <v>61</v>
      </c>
      <c r="E22" s="47" t="s">
        <v>61</v>
      </c>
      <c r="F22" s="47" t="s">
        <v>61</v>
      </c>
      <c r="G22" s="47" t="s">
        <v>61</v>
      </c>
      <c r="H22" s="47" t="s">
        <v>61</v>
      </c>
      <c r="I22" s="47" t="s">
        <v>61</v>
      </c>
      <c r="J22" s="47">
        <v>15</v>
      </c>
      <c r="K22" s="47"/>
      <c r="L22" s="47">
        <v>0</v>
      </c>
      <c r="M22" s="47" t="s">
        <v>96</v>
      </c>
      <c r="N22" s="47" t="s">
        <v>97</v>
      </c>
      <c r="O22" s="47">
        <v>2.3199999999999998</v>
      </c>
      <c r="P22" s="40">
        <f>O22*L22</f>
        <v>0</v>
      </c>
      <c r="Q22" s="40">
        <v>1</v>
      </c>
      <c r="R22" s="38">
        <f t="shared" si="0"/>
        <v>0</v>
      </c>
    </row>
    <row r="23" spans="1:18" s="35" customFormat="1" ht="47.25" x14ac:dyDescent="0.25">
      <c r="A23" s="47"/>
      <c r="B23" s="47" t="s">
        <v>74</v>
      </c>
      <c r="C23" s="47" t="s">
        <v>61</v>
      </c>
      <c r="D23" s="47" t="s">
        <v>61</v>
      </c>
      <c r="E23" s="47" t="s">
        <v>61</v>
      </c>
      <c r="F23" s="47" t="s">
        <v>61</v>
      </c>
      <c r="G23" s="47" t="s">
        <v>61</v>
      </c>
      <c r="H23" s="47" t="s">
        <v>61</v>
      </c>
      <c r="I23" s="47" t="s">
        <v>61</v>
      </c>
      <c r="J23" s="47">
        <v>15</v>
      </c>
      <c r="K23" s="47"/>
      <c r="L23" s="47">
        <v>0</v>
      </c>
      <c r="M23" s="47" t="s">
        <v>99</v>
      </c>
      <c r="N23" s="47" t="s">
        <v>98</v>
      </c>
      <c r="O23" s="47">
        <v>1410</v>
      </c>
      <c r="P23" s="40">
        <f t="shared" ref="P23:P24" si="1">O23*L23</f>
        <v>0</v>
      </c>
      <c r="Q23" s="40">
        <v>1.1100000000000001</v>
      </c>
      <c r="R23" s="38">
        <f t="shared" si="0"/>
        <v>0</v>
      </c>
    </row>
    <row r="24" spans="1:18" s="35" customFormat="1" ht="31.5" x14ac:dyDescent="0.25">
      <c r="A24" s="47"/>
      <c r="B24" s="47" t="s">
        <v>83</v>
      </c>
      <c r="C24" s="47" t="s">
        <v>61</v>
      </c>
      <c r="D24" s="47" t="s">
        <v>61</v>
      </c>
      <c r="E24" s="47" t="s">
        <v>61</v>
      </c>
      <c r="F24" s="47" t="s">
        <v>61</v>
      </c>
      <c r="G24" s="47" t="s">
        <v>61</v>
      </c>
      <c r="H24" s="47" t="s">
        <v>61</v>
      </c>
      <c r="I24" s="47" t="s">
        <v>61</v>
      </c>
      <c r="J24" s="47">
        <v>15</v>
      </c>
      <c r="K24" s="47"/>
      <c r="L24" s="47"/>
      <c r="M24" s="47"/>
      <c r="N24" s="47" t="s">
        <v>75</v>
      </c>
      <c r="O24" s="47"/>
      <c r="P24" s="40">
        <f t="shared" si="1"/>
        <v>0</v>
      </c>
      <c r="Q24" s="40">
        <v>1</v>
      </c>
      <c r="R24" s="38">
        <f t="shared" si="0"/>
        <v>0</v>
      </c>
    </row>
    <row r="25" spans="1:18" s="35" customFormat="1" ht="78.75" x14ac:dyDescent="0.25">
      <c r="A25" s="47"/>
      <c r="B25" s="47" t="s">
        <v>76</v>
      </c>
      <c r="C25" s="47" t="s">
        <v>61</v>
      </c>
      <c r="D25" s="47" t="s">
        <v>61</v>
      </c>
      <c r="E25" s="47" t="s">
        <v>61</v>
      </c>
      <c r="F25" s="47" t="s">
        <v>61</v>
      </c>
      <c r="G25" s="47" t="s">
        <v>61</v>
      </c>
      <c r="H25" s="47" t="s">
        <v>61</v>
      </c>
      <c r="I25" s="47" t="s">
        <v>61</v>
      </c>
      <c r="J25" s="47">
        <v>15</v>
      </c>
      <c r="K25" s="47"/>
      <c r="L25" s="47">
        <v>0.1</v>
      </c>
      <c r="M25" s="47" t="s">
        <v>95</v>
      </c>
      <c r="N25" s="47" t="s">
        <v>112</v>
      </c>
      <c r="O25" s="47">
        <v>18517</v>
      </c>
      <c r="P25" s="40">
        <f>O25*L25</f>
        <v>1851.7</v>
      </c>
      <c r="Q25" s="40">
        <v>1.1100000000000001</v>
      </c>
      <c r="R25" s="54">
        <f>P25*Q25</f>
        <v>2055.3870000000002</v>
      </c>
    </row>
    <row r="26" spans="1:18" s="35" customFormat="1" ht="47.25" x14ac:dyDescent="0.25">
      <c r="A26" s="47"/>
      <c r="B26" s="47" t="s">
        <v>77</v>
      </c>
      <c r="C26" s="47" t="s">
        <v>61</v>
      </c>
      <c r="D26" s="47" t="s">
        <v>61</v>
      </c>
      <c r="E26" s="47" t="s">
        <v>61</v>
      </c>
      <c r="F26" s="47" t="s">
        <v>61</v>
      </c>
      <c r="G26" s="47" t="s">
        <v>61</v>
      </c>
      <c r="H26" s="47" t="s">
        <v>61</v>
      </c>
      <c r="I26" s="47" t="s">
        <v>61</v>
      </c>
      <c r="J26" s="47">
        <v>15</v>
      </c>
      <c r="K26" s="47"/>
      <c r="L26" s="47">
        <v>0.7</v>
      </c>
      <c r="M26" s="47" t="s">
        <v>95</v>
      </c>
      <c r="N26" s="47" t="s">
        <v>78</v>
      </c>
      <c r="O26" s="47">
        <v>611</v>
      </c>
      <c r="P26" s="40">
        <f t="shared" ref="P26:P39" si="2">O26*L26</f>
        <v>427.7</v>
      </c>
      <c r="Q26" s="40">
        <v>1</v>
      </c>
      <c r="R26" s="38">
        <f t="shared" si="0"/>
        <v>427.7</v>
      </c>
    </row>
    <row r="27" spans="1:18" s="35" customFormat="1" ht="31.5" x14ac:dyDescent="0.25">
      <c r="A27" s="47"/>
      <c r="B27" s="47" t="s">
        <v>88</v>
      </c>
      <c r="C27" s="47" t="s">
        <v>61</v>
      </c>
      <c r="D27" s="47" t="s">
        <v>61</v>
      </c>
      <c r="E27" s="47" t="s">
        <v>61</v>
      </c>
      <c r="F27" s="47" t="s">
        <v>61</v>
      </c>
      <c r="G27" s="47" t="s">
        <v>61</v>
      </c>
      <c r="H27" s="47" t="s">
        <v>61</v>
      </c>
      <c r="I27" s="47" t="s">
        <v>61</v>
      </c>
      <c r="J27" s="47">
        <v>15</v>
      </c>
      <c r="K27" s="47"/>
      <c r="L27" s="47">
        <v>0</v>
      </c>
      <c r="M27" s="47" t="s">
        <v>95</v>
      </c>
      <c r="N27" s="47" t="s">
        <v>103</v>
      </c>
      <c r="O27" s="47">
        <v>336</v>
      </c>
      <c r="P27" s="40">
        <f t="shared" si="2"/>
        <v>0</v>
      </c>
      <c r="Q27" s="40">
        <v>1</v>
      </c>
      <c r="R27" s="38">
        <f t="shared" si="0"/>
        <v>0</v>
      </c>
    </row>
    <row r="28" spans="1:18" s="35" customFormat="1" ht="31.5" x14ac:dyDescent="0.25">
      <c r="A28" s="47"/>
      <c r="B28" s="47" t="s">
        <v>79</v>
      </c>
      <c r="C28" s="47" t="s">
        <v>61</v>
      </c>
      <c r="D28" s="47" t="s">
        <v>61</v>
      </c>
      <c r="E28" s="47" t="s">
        <v>61</v>
      </c>
      <c r="F28" s="47" t="s">
        <v>61</v>
      </c>
      <c r="G28" s="47" t="s">
        <v>61</v>
      </c>
      <c r="H28" s="47" t="s">
        <v>61</v>
      </c>
      <c r="I28" s="47" t="s">
        <v>61</v>
      </c>
      <c r="J28" s="47">
        <v>15</v>
      </c>
      <c r="K28" s="47"/>
      <c r="L28" s="47">
        <v>0</v>
      </c>
      <c r="M28" s="47" t="s">
        <v>95</v>
      </c>
      <c r="N28" s="47" t="s">
        <v>113</v>
      </c>
      <c r="O28" s="47">
        <v>767</v>
      </c>
      <c r="P28" s="40">
        <f t="shared" si="2"/>
        <v>0</v>
      </c>
      <c r="Q28" s="40">
        <v>1.23</v>
      </c>
      <c r="R28" s="49">
        <f t="shared" si="0"/>
        <v>0</v>
      </c>
    </row>
    <row r="29" spans="1:18" s="35" customFormat="1" ht="30" customHeight="1" x14ac:dyDescent="0.25">
      <c r="A29" s="47"/>
      <c r="B29" s="47" t="s">
        <v>80</v>
      </c>
      <c r="C29" s="47" t="s">
        <v>61</v>
      </c>
      <c r="D29" s="47" t="s">
        <v>61</v>
      </c>
      <c r="E29" s="47" t="s">
        <v>61</v>
      </c>
      <c r="F29" s="47" t="s">
        <v>61</v>
      </c>
      <c r="G29" s="47" t="s">
        <v>61</v>
      </c>
      <c r="H29" s="47" t="s">
        <v>61</v>
      </c>
      <c r="I29" s="47" t="s">
        <v>61</v>
      </c>
      <c r="J29" s="47">
        <v>15</v>
      </c>
      <c r="K29" s="47" t="s">
        <v>100</v>
      </c>
      <c r="L29" s="47">
        <v>0</v>
      </c>
      <c r="M29" s="47" t="s">
        <v>95</v>
      </c>
      <c r="N29" s="47" t="s">
        <v>114</v>
      </c>
      <c r="O29" s="47">
        <v>699</v>
      </c>
      <c r="P29" s="40">
        <f t="shared" si="2"/>
        <v>0</v>
      </c>
      <c r="Q29" s="40">
        <v>1.05</v>
      </c>
      <c r="R29" s="38">
        <f t="shared" si="0"/>
        <v>0</v>
      </c>
    </row>
    <row r="30" spans="1:18" s="35" customFormat="1" ht="31.5" x14ac:dyDescent="0.25">
      <c r="A30" s="47"/>
      <c r="B30" s="47" t="s">
        <v>81</v>
      </c>
      <c r="C30" s="47" t="s">
        <v>61</v>
      </c>
      <c r="D30" s="47" t="s">
        <v>61</v>
      </c>
      <c r="E30" s="47" t="s">
        <v>61</v>
      </c>
      <c r="F30" s="47" t="s">
        <v>61</v>
      </c>
      <c r="G30" s="47" t="s">
        <v>61</v>
      </c>
      <c r="H30" s="47" t="s">
        <v>61</v>
      </c>
      <c r="I30" s="47" t="s">
        <v>61</v>
      </c>
      <c r="J30" s="47">
        <v>15</v>
      </c>
      <c r="K30" s="47" t="s">
        <v>101</v>
      </c>
      <c r="L30" s="47">
        <v>0</v>
      </c>
      <c r="M30" s="47" t="s">
        <v>95</v>
      </c>
      <c r="N30" s="47" t="s">
        <v>115</v>
      </c>
      <c r="O30" s="47">
        <v>413</v>
      </c>
      <c r="P30" s="40">
        <f t="shared" si="2"/>
        <v>0</v>
      </c>
      <c r="Q30" s="40">
        <v>1.05</v>
      </c>
      <c r="R30" s="38">
        <f t="shared" si="0"/>
        <v>0</v>
      </c>
    </row>
    <row r="31" spans="1:18" s="35" customFormat="1" ht="31.5" x14ac:dyDescent="0.25">
      <c r="A31" s="47"/>
      <c r="B31" s="47" t="s">
        <v>81</v>
      </c>
      <c r="C31" s="47" t="s">
        <v>61</v>
      </c>
      <c r="D31" s="47" t="s">
        <v>61</v>
      </c>
      <c r="E31" s="47" t="s">
        <v>61</v>
      </c>
      <c r="F31" s="47" t="s">
        <v>61</v>
      </c>
      <c r="G31" s="47" t="s">
        <v>61</v>
      </c>
      <c r="H31" s="47" t="s">
        <v>61</v>
      </c>
      <c r="I31" s="47" t="s">
        <v>61</v>
      </c>
      <c r="J31" s="47">
        <v>15</v>
      </c>
      <c r="K31" s="47" t="s">
        <v>102</v>
      </c>
      <c r="L31" s="47">
        <v>0</v>
      </c>
      <c r="M31" s="47" t="s">
        <v>95</v>
      </c>
      <c r="N31" s="47" t="s">
        <v>116</v>
      </c>
      <c r="O31" s="47">
        <v>400</v>
      </c>
      <c r="P31" s="40">
        <f t="shared" si="2"/>
        <v>0</v>
      </c>
      <c r="Q31" s="40">
        <v>1.05</v>
      </c>
      <c r="R31" s="38">
        <f t="shared" si="0"/>
        <v>0</v>
      </c>
    </row>
    <row r="32" spans="1:18" s="35" customFormat="1" ht="68.25" customHeight="1" x14ac:dyDescent="0.25">
      <c r="A32" s="47"/>
      <c r="B32" s="47" t="s">
        <v>82</v>
      </c>
      <c r="C32" s="47" t="s">
        <v>61</v>
      </c>
      <c r="D32" s="47" t="s">
        <v>61</v>
      </c>
      <c r="E32" s="47" t="s">
        <v>61</v>
      </c>
      <c r="F32" s="47" t="s">
        <v>61</v>
      </c>
      <c r="G32" s="47" t="s">
        <v>61</v>
      </c>
      <c r="H32" s="47" t="s">
        <v>61</v>
      </c>
      <c r="I32" s="47" t="s">
        <v>61</v>
      </c>
      <c r="J32" s="47">
        <v>15</v>
      </c>
      <c r="K32" s="47"/>
      <c r="L32" s="47">
        <v>0</v>
      </c>
      <c r="M32" s="47" t="s">
        <v>104</v>
      </c>
      <c r="N32" s="47" t="s">
        <v>105</v>
      </c>
      <c r="O32" s="47">
        <v>261</v>
      </c>
      <c r="P32" s="40">
        <f t="shared" si="2"/>
        <v>0</v>
      </c>
      <c r="Q32" s="40">
        <v>1</v>
      </c>
      <c r="R32" s="38">
        <f t="shared" si="0"/>
        <v>0</v>
      </c>
    </row>
    <row r="33" spans="1:18" s="35" customFormat="1" ht="68.25" customHeight="1" x14ac:dyDescent="0.25">
      <c r="A33" s="47"/>
      <c r="B33" s="47" t="s">
        <v>84</v>
      </c>
      <c r="C33" s="47" t="s">
        <v>61</v>
      </c>
      <c r="D33" s="47" t="s">
        <v>61</v>
      </c>
      <c r="E33" s="47" t="s">
        <v>61</v>
      </c>
      <c r="F33" s="47" t="s">
        <v>61</v>
      </c>
      <c r="G33" s="47" t="s">
        <v>61</v>
      </c>
      <c r="H33" s="47" t="s">
        <v>61</v>
      </c>
      <c r="I33" s="47" t="s">
        <v>61</v>
      </c>
      <c r="J33" s="47">
        <v>15</v>
      </c>
      <c r="K33" s="47"/>
      <c r="L33" s="47">
        <v>0</v>
      </c>
      <c r="M33" s="47" t="s">
        <v>106</v>
      </c>
      <c r="N33" s="47" t="s">
        <v>85</v>
      </c>
      <c r="O33" s="47">
        <v>6.9</v>
      </c>
      <c r="P33" s="40">
        <f t="shared" si="2"/>
        <v>0</v>
      </c>
      <c r="Q33" s="40">
        <v>1.24</v>
      </c>
      <c r="R33" s="38">
        <f t="shared" si="0"/>
        <v>0</v>
      </c>
    </row>
    <row r="34" spans="1:18" s="35" customFormat="1" ht="68.25" customHeight="1" x14ac:dyDescent="0.25">
      <c r="A34" s="47"/>
      <c r="B34" s="47" t="s">
        <v>86</v>
      </c>
      <c r="C34" s="47" t="s">
        <v>61</v>
      </c>
      <c r="D34" s="47" t="s">
        <v>61</v>
      </c>
      <c r="E34" s="47" t="s">
        <v>61</v>
      </c>
      <c r="F34" s="47" t="s">
        <v>61</v>
      </c>
      <c r="G34" s="47" t="s">
        <v>61</v>
      </c>
      <c r="H34" s="47" t="s">
        <v>61</v>
      </c>
      <c r="I34" s="47" t="s">
        <v>61</v>
      </c>
      <c r="J34" s="47">
        <v>15</v>
      </c>
      <c r="K34" s="47"/>
      <c r="L34" s="47">
        <v>0</v>
      </c>
      <c r="M34" s="47" t="s">
        <v>108</v>
      </c>
      <c r="N34" s="47" t="s">
        <v>107</v>
      </c>
      <c r="O34" s="47">
        <v>1803</v>
      </c>
      <c r="P34" s="40">
        <f t="shared" si="2"/>
        <v>0</v>
      </c>
      <c r="Q34" s="40">
        <v>1.1100000000000001</v>
      </c>
      <c r="R34" s="38">
        <f t="shared" si="0"/>
        <v>0</v>
      </c>
    </row>
    <row r="35" spans="1:18" s="35" customFormat="1" ht="68.25" customHeight="1" x14ac:dyDescent="0.25">
      <c r="A35" s="47"/>
      <c r="B35" s="47" t="s">
        <v>109</v>
      </c>
      <c r="C35" s="47" t="s">
        <v>61</v>
      </c>
      <c r="D35" s="47" t="s">
        <v>61</v>
      </c>
      <c r="E35" s="47" t="s">
        <v>61</v>
      </c>
      <c r="F35" s="47" t="s">
        <v>61</v>
      </c>
      <c r="G35" s="47" t="s">
        <v>61</v>
      </c>
      <c r="H35" s="47" t="s">
        <v>61</v>
      </c>
      <c r="I35" s="47" t="s">
        <v>61</v>
      </c>
      <c r="J35" s="47">
        <v>15</v>
      </c>
      <c r="K35" s="47"/>
      <c r="L35" s="47">
        <v>0</v>
      </c>
      <c r="M35" s="47" t="s">
        <v>95</v>
      </c>
      <c r="N35" s="47" t="s">
        <v>110</v>
      </c>
      <c r="O35" s="47">
        <v>184</v>
      </c>
      <c r="P35" s="40">
        <f t="shared" si="2"/>
        <v>0</v>
      </c>
      <c r="Q35" s="40">
        <v>1</v>
      </c>
      <c r="R35" s="38">
        <f t="shared" si="0"/>
        <v>0</v>
      </c>
    </row>
    <row r="36" spans="1:18" s="35" customFormat="1" ht="68.25" customHeight="1" x14ac:dyDescent="0.25">
      <c r="A36" s="47"/>
      <c r="B36" s="47" t="s">
        <v>89</v>
      </c>
      <c r="C36" s="47" t="s">
        <v>61</v>
      </c>
      <c r="D36" s="47" t="s">
        <v>61</v>
      </c>
      <c r="E36" s="47" t="s">
        <v>61</v>
      </c>
      <c r="F36" s="47" t="s">
        <v>61</v>
      </c>
      <c r="G36" s="47" t="s">
        <v>61</v>
      </c>
      <c r="H36" s="47" t="s">
        <v>61</v>
      </c>
      <c r="I36" s="47" t="s">
        <v>61</v>
      </c>
      <c r="J36" s="47">
        <v>15</v>
      </c>
      <c r="K36" s="47"/>
      <c r="L36" s="47">
        <v>0</v>
      </c>
      <c r="M36" s="47"/>
      <c r="N36" s="47" t="s">
        <v>90</v>
      </c>
      <c r="O36" s="47"/>
      <c r="P36" s="40">
        <f t="shared" si="2"/>
        <v>0</v>
      </c>
      <c r="Q36" s="40">
        <v>1</v>
      </c>
      <c r="R36" s="38">
        <f t="shared" si="0"/>
        <v>0</v>
      </c>
    </row>
    <row r="37" spans="1:18" s="35" customFormat="1" ht="68.25" customHeight="1" x14ac:dyDescent="0.25">
      <c r="A37" s="47"/>
      <c r="B37" s="47" t="s">
        <v>91</v>
      </c>
      <c r="C37" s="47" t="s">
        <v>61</v>
      </c>
      <c r="D37" s="47" t="s">
        <v>61</v>
      </c>
      <c r="E37" s="47" t="s">
        <v>61</v>
      </c>
      <c r="F37" s="47" t="s">
        <v>61</v>
      </c>
      <c r="G37" s="47" t="s">
        <v>61</v>
      </c>
      <c r="H37" s="47" t="s">
        <v>61</v>
      </c>
      <c r="I37" s="47" t="s">
        <v>61</v>
      </c>
      <c r="J37" s="47">
        <v>15</v>
      </c>
      <c r="K37" s="47"/>
      <c r="L37" s="47">
        <v>0</v>
      </c>
      <c r="M37" s="47"/>
      <c r="N37" s="47" t="s">
        <v>92</v>
      </c>
      <c r="O37" s="47"/>
      <c r="P37" s="40">
        <f t="shared" si="2"/>
        <v>0</v>
      </c>
      <c r="Q37" s="40">
        <v>1</v>
      </c>
      <c r="R37" s="38">
        <f t="shared" si="0"/>
        <v>0</v>
      </c>
    </row>
    <row r="38" spans="1:18" s="35" customFormat="1" ht="68.25" customHeight="1" x14ac:dyDescent="0.25">
      <c r="B38" s="47" t="s">
        <v>93</v>
      </c>
      <c r="C38" s="47" t="s">
        <v>61</v>
      </c>
      <c r="D38" s="47" t="s">
        <v>61</v>
      </c>
      <c r="E38" s="47" t="s">
        <v>61</v>
      </c>
      <c r="F38" s="47" t="s">
        <v>61</v>
      </c>
      <c r="G38" s="47" t="s">
        <v>61</v>
      </c>
      <c r="H38" s="47" t="s">
        <v>61</v>
      </c>
      <c r="I38" s="47" t="s">
        <v>61</v>
      </c>
      <c r="J38" s="47">
        <v>15</v>
      </c>
      <c r="K38" s="47"/>
      <c r="L38" s="47">
        <v>0</v>
      </c>
      <c r="M38" s="47"/>
      <c r="N38" s="47" t="s">
        <v>94</v>
      </c>
      <c r="O38" s="47"/>
      <c r="P38" s="40">
        <f t="shared" si="2"/>
        <v>0</v>
      </c>
      <c r="Q38" s="40">
        <v>1</v>
      </c>
      <c r="R38" s="38">
        <f t="shared" si="0"/>
        <v>0</v>
      </c>
    </row>
    <row r="39" spans="1:18" s="35" customFormat="1" ht="68.25" customHeight="1" x14ac:dyDescent="0.25">
      <c r="A39" s="47"/>
      <c r="B39" s="47" t="s">
        <v>87</v>
      </c>
      <c r="C39" s="47" t="s">
        <v>61</v>
      </c>
      <c r="D39" s="47" t="s">
        <v>61</v>
      </c>
      <c r="E39" s="47" t="s">
        <v>61</v>
      </c>
      <c r="F39" s="47" t="s">
        <v>61</v>
      </c>
      <c r="G39" s="47" t="s">
        <v>61</v>
      </c>
      <c r="H39" s="47" t="s">
        <v>61</v>
      </c>
      <c r="I39" s="47" t="s">
        <v>61</v>
      </c>
      <c r="J39" s="47">
        <v>15</v>
      </c>
      <c r="K39" s="47"/>
      <c r="L39" s="47">
        <v>0</v>
      </c>
      <c r="M39" s="47" t="s">
        <v>95</v>
      </c>
      <c r="N39" s="47" t="s">
        <v>111</v>
      </c>
      <c r="O39" s="47">
        <v>561</v>
      </c>
      <c r="P39" s="40">
        <f t="shared" si="2"/>
        <v>0</v>
      </c>
      <c r="Q39" s="40">
        <v>1</v>
      </c>
      <c r="R39" s="38">
        <f t="shared" si="0"/>
        <v>0</v>
      </c>
    </row>
    <row r="40" spans="1:18" ht="50.1" customHeight="1" x14ac:dyDescent="0.25">
      <c r="A40" s="24" t="s">
        <v>0</v>
      </c>
      <c r="B40" s="24" t="s">
        <v>26</v>
      </c>
      <c r="C40" s="47" t="s">
        <v>61</v>
      </c>
      <c r="D40" s="47" t="s">
        <v>61</v>
      </c>
      <c r="E40" s="47" t="s">
        <v>61</v>
      </c>
      <c r="F40" s="47" t="s">
        <v>61</v>
      </c>
      <c r="G40" s="47" t="s">
        <v>61</v>
      </c>
      <c r="H40" s="47" t="s">
        <v>61</v>
      </c>
      <c r="I40" s="47" t="s">
        <v>61</v>
      </c>
      <c r="J40" s="24" t="s">
        <v>0</v>
      </c>
      <c r="K40" s="24" t="s">
        <v>0</v>
      </c>
      <c r="L40" s="25" t="s">
        <v>0</v>
      </c>
      <c r="M40" s="24" t="s">
        <v>0</v>
      </c>
      <c r="N40" s="24" t="s">
        <v>0</v>
      </c>
      <c r="O40" s="26" t="s">
        <v>0</v>
      </c>
      <c r="P40" s="52">
        <v>0</v>
      </c>
      <c r="Q40" s="40"/>
      <c r="R40" s="38">
        <f>SUM(R20:R39)</f>
        <v>5856.4219999999996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78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75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75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75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76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76" t="str">
        <f>т2!A10</f>
        <v>Идентификатор инвестиционного проекта: M 22-02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76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75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76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75" t="s">
        <v>34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77" t="s">
        <v>9</v>
      </c>
      <c r="B15" s="77" t="s">
        <v>10</v>
      </c>
      <c r="C15" s="77" t="s">
        <v>11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12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5">
      <c r="A16" s="77" t="s">
        <v>0</v>
      </c>
      <c r="B16" s="77" t="s">
        <v>0</v>
      </c>
      <c r="C16" s="77" t="s">
        <v>13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">
        <v>46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5">
      <c r="A17" s="77" t="s">
        <v>0</v>
      </c>
      <c r="B17" s="77" t="s">
        <v>0</v>
      </c>
      <c r="C17" s="77" t="s">
        <v>14</v>
      </c>
      <c r="D17" s="77" t="s">
        <v>0</v>
      </c>
      <c r="E17" s="77" t="s">
        <v>0</v>
      </c>
      <c r="F17" s="77" t="s">
        <v>0</v>
      </c>
      <c r="G17" s="77" t="s">
        <v>15</v>
      </c>
      <c r="H17" s="77" t="s">
        <v>0</v>
      </c>
      <c r="I17" s="77" t="s">
        <v>0</v>
      </c>
      <c r="J17" s="77" t="s">
        <v>16</v>
      </c>
      <c r="K17" s="77" t="s">
        <v>0</v>
      </c>
      <c r="L17" s="77" t="s">
        <v>0</v>
      </c>
      <c r="M17" s="77" t="s">
        <v>0</v>
      </c>
      <c r="N17" s="77" t="s">
        <v>15</v>
      </c>
      <c r="O17" s="77" t="s">
        <v>0</v>
      </c>
      <c r="P17" s="77" t="s">
        <v>0</v>
      </c>
    </row>
    <row r="18" spans="1:18" ht="60" x14ac:dyDescent="0.25">
      <c r="A18" s="77" t="s">
        <v>0</v>
      </c>
      <c r="B18" s="77" t="s">
        <v>0</v>
      </c>
      <c r="C18" s="29" t="s">
        <v>17</v>
      </c>
      <c r="D18" s="29" t="s">
        <v>18</v>
      </c>
      <c r="E18" s="29" t="s">
        <v>19</v>
      </c>
      <c r="F18" s="29" t="s">
        <v>20</v>
      </c>
      <c r="G18" s="29" t="s">
        <v>21</v>
      </c>
      <c r="H18" s="29" t="s">
        <v>22</v>
      </c>
      <c r="I18" s="29" t="s">
        <v>23</v>
      </c>
      <c r="J18" s="29" t="s">
        <v>17</v>
      </c>
      <c r="K18" s="29" t="s">
        <v>18</v>
      </c>
      <c r="L18" s="29" t="s">
        <v>19</v>
      </c>
      <c r="M18" s="29" t="s">
        <v>20</v>
      </c>
      <c r="N18" s="29" t="s">
        <v>21</v>
      </c>
      <c r="O18" s="29" t="s">
        <v>22</v>
      </c>
      <c r="P18" s="29" t="s">
        <v>23</v>
      </c>
      <c r="Q18" s="29" t="s">
        <v>24</v>
      </c>
      <c r="R18" s="29" t="s">
        <v>25</v>
      </c>
    </row>
    <row r="19" spans="1:18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29">
        <v>6</v>
      </c>
      <c r="G19" s="29">
        <v>7</v>
      </c>
      <c r="H19" s="29">
        <v>8</v>
      </c>
      <c r="I19" s="29">
        <v>9</v>
      </c>
      <c r="J19" s="29">
        <v>10</v>
      </c>
      <c r="K19" s="29">
        <v>11</v>
      </c>
      <c r="L19" s="29">
        <v>12</v>
      </c>
      <c r="M19" s="29">
        <v>13</v>
      </c>
      <c r="N19" s="29">
        <v>14</v>
      </c>
      <c r="O19" s="29">
        <v>15</v>
      </c>
      <c r="P19" s="29">
        <v>16</v>
      </c>
    </row>
    <row r="20" spans="1:18" ht="50.1" customHeight="1" x14ac:dyDescent="0.25">
      <c r="A20" s="30" t="s">
        <v>0</v>
      </c>
      <c r="B20" s="30" t="s">
        <v>26</v>
      </c>
      <c r="C20" s="30" t="s">
        <v>0</v>
      </c>
      <c r="D20" s="30" t="s">
        <v>0</v>
      </c>
      <c r="E20" s="31" t="s">
        <v>0</v>
      </c>
      <c r="F20" s="30" t="s">
        <v>0</v>
      </c>
      <c r="G20" s="30" t="s">
        <v>0</v>
      </c>
      <c r="H20" s="32" t="s">
        <v>0</v>
      </c>
      <c r="I20" s="32" t="s">
        <v>27</v>
      </c>
      <c r="J20" s="30" t="s">
        <v>0</v>
      </c>
      <c r="K20" s="30" t="s">
        <v>0</v>
      </c>
      <c r="L20" s="31" t="s">
        <v>0</v>
      </c>
      <c r="M20" s="30" t="s">
        <v>0</v>
      </c>
      <c r="N20" s="30" t="s">
        <v>0</v>
      </c>
      <c r="O20" s="32" t="s">
        <v>0</v>
      </c>
      <c r="P20" s="3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62" t="s">
        <v>1</v>
      </c>
      <c r="P1" s="62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62" t="s">
        <v>2</v>
      </c>
      <c r="P2" s="62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62" t="s">
        <v>3</v>
      </c>
      <c r="P3" s="62" t="s">
        <v>0</v>
      </c>
    </row>
    <row r="4" spans="1:16" ht="45" customHeight="1" x14ac:dyDescent="0.25">
      <c r="A4" s="63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5">
      <c r="A5" s="3" t="s">
        <v>0</v>
      </c>
    </row>
    <row r="6" spans="1:16" x14ac:dyDescent="0.25">
      <c r="A6" s="60" t="str">
        <f>т2!A6</f>
        <v>Инвестиционная программа Акционерного общества "Западная энергетическая компания"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60" t="str">
        <f>т1!A8</f>
        <v>Год раскрытия информации: 2022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5">
      <c r="A9" s="59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5">
      <c r="A10" s="59" t="str">
        <f>т2!A10</f>
        <v>Идентификатор инвестиционного проекта: M 22-02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5">
      <c r="A11" s="59" t="str">
        <f>т2!A11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5">
      <c r="A12" s="57" t="s">
        <v>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59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60" t="s">
        <v>35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5">
      <c r="A15" s="61" t="s">
        <v>9</v>
      </c>
      <c r="B15" s="61" t="s">
        <v>10</v>
      </c>
      <c r="C15" s="61" t="s">
        <v>11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12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30" customHeight="1" x14ac:dyDescent="0.25">
      <c r="A16" s="61" t="s">
        <v>0</v>
      </c>
      <c r="B16" s="61" t="s">
        <v>0</v>
      </c>
      <c r="C16" s="61" t="s">
        <v>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46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5">
      <c r="A17" s="61" t="s">
        <v>0</v>
      </c>
      <c r="B17" s="61" t="s">
        <v>0</v>
      </c>
      <c r="C17" s="61" t="s">
        <v>14</v>
      </c>
      <c r="D17" s="61" t="s">
        <v>0</v>
      </c>
      <c r="E17" s="61" t="s">
        <v>0</v>
      </c>
      <c r="F17" s="61" t="s">
        <v>0</v>
      </c>
      <c r="G17" s="61" t="s">
        <v>15</v>
      </c>
      <c r="H17" s="61" t="s">
        <v>0</v>
      </c>
      <c r="I17" s="61" t="s">
        <v>0</v>
      </c>
      <c r="J17" s="61" t="s">
        <v>16</v>
      </c>
      <c r="K17" s="61" t="s">
        <v>0</v>
      </c>
      <c r="L17" s="61" t="s">
        <v>0</v>
      </c>
      <c r="M17" s="61" t="s">
        <v>0</v>
      </c>
      <c r="N17" s="61" t="s">
        <v>15</v>
      </c>
      <c r="O17" s="61" t="s">
        <v>0</v>
      </c>
      <c r="P17" s="61" t="s">
        <v>0</v>
      </c>
    </row>
    <row r="18" spans="1:18" ht="63" x14ac:dyDescent="0.25">
      <c r="A18" s="61" t="s">
        <v>0</v>
      </c>
      <c r="B18" s="61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4" t="s">
        <v>0</v>
      </c>
      <c r="B20" s="24" t="s">
        <v>26</v>
      </c>
      <c r="C20" s="24" t="s">
        <v>0</v>
      </c>
      <c r="D20" s="24" t="s">
        <v>0</v>
      </c>
      <c r="E20" s="25" t="s">
        <v>0</v>
      </c>
      <c r="F20" s="24" t="s">
        <v>0</v>
      </c>
      <c r="G20" s="24" t="s">
        <v>0</v>
      </c>
      <c r="H20" s="26" t="s">
        <v>0</v>
      </c>
      <c r="I20" s="26" t="s">
        <v>27</v>
      </c>
      <c r="J20" s="24" t="s">
        <v>0</v>
      </c>
      <c r="K20" s="24" t="s">
        <v>0</v>
      </c>
      <c r="L20" s="25" t="s">
        <v>0</v>
      </c>
      <c r="M20" s="24" t="s">
        <v>0</v>
      </c>
      <c r="N20" s="24" t="s">
        <v>0</v>
      </c>
      <c r="O20" s="26" t="s">
        <v>0</v>
      </c>
      <c r="P20" s="26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29"/>
  <sheetViews>
    <sheetView tabSelected="1" showOutlineSymbols="0" showWhiteSpace="0" topLeftCell="A10" workbookViewId="0">
      <selection activeCell="AM13" sqref="AM13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6" style="33" customWidth="1"/>
    <col min="4" max="4" width="7" style="3" customWidth="1"/>
    <col min="5" max="5" width="4.25" style="3" customWidth="1"/>
    <col min="6" max="6" width="5.25" style="3" customWidth="1"/>
    <col min="7" max="7" width="9.125" style="3" customWidth="1"/>
    <col min="8" max="10" width="9.125" style="4" hidden="1" customWidth="1"/>
    <col min="11" max="11" width="9.5" style="3" hidden="1" customWidth="1"/>
    <col min="12" max="27" width="9" style="3" hidden="1" customWidth="1"/>
    <col min="28" max="37" width="0" style="3" hidden="1" customWidth="1"/>
    <col min="38" max="16384" width="9" style="3"/>
  </cols>
  <sheetData>
    <row r="1" spans="1:27" s="56" customFormat="1" ht="72" customHeight="1" x14ac:dyDescent="0.25">
      <c r="A1" s="85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85"/>
      <c r="C1" s="85"/>
      <c r="D1" s="85"/>
      <c r="E1" s="85"/>
      <c r="F1" s="85"/>
      <c r="H1" s="4"/>
      <c r="I1" s="4"/>
      <c r="J1" s="4"/>
    </row>
    <row r="2" spans="1:27" s="56" customFormat="1" ht="21" customHeight="1" x14ac:dyDescent="0.25">
      <c r="A2" s="87" t="str">
        <f>т2!A6</f>
        <v>Инвестиционная программа Акционерного общества "Западная энергетическая компания"</v>
      </c>
      <c r="B2" s="87"/>
      <c r="C2" s="87"/>
      <c r="D2" s="87"/>
      <c r="E2" s="87"/>
      <c r="F2" s="87"/>
      <c r="H2" s="4"/>
      <c r="I2" s="4"/>
      <c r="J2" s="4"/>
    </row>
    <row r="3" spans="1:27" s="56" customFormat="1" ht="15" customHeight="1" x14ac:dyDescent="0.25">
      <c r="A3" s="88" t="str">
        <f>т1!A7</f>
        <v>полное наименование субъекта электроэнергетики</v>
      </c>
      <c r="B3" s="88"/>
      <c r="C3" s="88"/>
      <c r="D3" s="88"/>
      <c r="E3" s="88"/>
      <c r="F3" s="88"/>
      <c r="H3" s="4"/>
      <c r="I3" s="4"/>
      <c r="J3" s="4"/>
    </row>
    <row r="4" spans="1:27" s="56" customFormat="1" x14ac:dyDescent="0.25">
      <c r="A4" s="84" t="str">
        <f>т1!A8</f>
        <v>Год раскрытия информации: 2022</v>
      </c>
      <c r="B4" s="84"/>
      <c r="C4" s="84"/>
      <c r="D4" s="84"/>
      <c r="E4" s="84"/>
      <c r="F4" s="84"/>
      <c r="H4" s="4"/>
      <c r="I4" s="4"/>
      <c r="J4" s="4"/>
    </row>
    <row r="5" spans="1:27" s="56" customFormat="1" ht="54.75" customHeight="1" x14ac:dyDescent="0.25">
      <c r="A5" s="86" t="str">
        <f>т1!A9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5" s="86"/>
      <c r="C5" s="86"/>
      <c r="D5" s="86"/>
      <c r="E5" s="86"/>
      <c r="F5" s="86"/>
      <c r="H5" s="4"/>
      <c r="I5" s="4"/>
      <c r="J5" s="4"/>
    </row>
    <row r="6" spans="1:27" s="56" customFormat="1" ht="15" customHeight="1" x14ac:dyDescent="0.25">
      <c r="A6" s="85" t="str">
        <f>т1!A10</f>
        <v>Идентификатор инвестиционного проекта: M 22-02</v>
      </c>
      <c r="B6" s="85"/>
      <c r="C6" s="85"/>
      <c r="D6" s="85"/>
      <c r="E6" s="85"/>
      <c r="F6" s="85"/>
      <c r="H6" s="4"/>
      <c r="I6" s="4"/>
      <c r="J6" s="4"/>
    </row>
    <row r="7" spans="1:27" s="56" customFormat="1" ht="30" customHeight="1" x14ac:dyDescent="0.25">
      <c r="A7" s="89" t="str">
        <f>т1!A11</f>
        <v>Утвержденные плановые значения показателей приведены в соответствии с приказом СГРЦТ Калининградской области №50-04э/21 от 28.10.2021</v>
      </c>
      <c r="B7" s="89"/>
      <c r="C7" s="89"/>
      <c r="D7" s="89"/>
      <c r="E7" s="89"/>
      <c r="F7" s="89"/>
      <c r="H7" s="4"/>
      <c r="I7" s="4"/>
      <c r="J7" s="4"/>
    </row>
    <row r="8" spans="1:27" s="56" customFormat="1" ht="15" customHeight="1" x14ac:dyDescent="0.25">
      <c r="A8" s="88" t="str">
        <f>т1!A12</f>
        <v>реквизиты решения органа исполнительной власти, утвердившего инвестиционную программу</v>
      </c>
      <c r="B8" s="88"/>
      <c r="C8" s="88"/>
      <c r="D8" s="88"/>
      <c r="E8" s="88"/>
      <c r="F8" s="88"/>
      <c r="H8" s="4"/>
      <c r="I8" s="4"/>
      <c r="J8" s="4"/>
    </row>
    <row r="9" spans="1:27" s="56" customFormat="1" ht="31.5" customHeight="1" x14ac:dyDescent="0.25">
      <c r="A9" s="85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85"/>
      <c r="C9" s="85"/>
      <c r="D9" s="85"/>
      <c r="E9" s="85"/>
      <c r="F9" s="85"/>
      <c r="H9" s="4"/>
      <c r="I9" s="4"/>
      <c r="J9" s="4"/>
    </row>
    <row r="10" spans="1:27" s="56" customFormat="1" x14ac:dyDescent="0.25">
      <c r="H10" s="4"/>
      <c r="I10" s="4"/>
      <c r="J10" s="4"/>
    </row>
    <row r="11" spans="1:27" ht="28.5" customHeight="1" x14ac:dyDescent="0.25">
      <c r="A11" s="79" t="s">
        <v>36</v>
      </c>
      <c r="B11" s="79"/>
      <c r="C11" s="79"/>
      <c r="D11" s="79"/>
      <c r="E11" s="79"/>
      <c r="F11" s="79"/>
    </row>
    <row r="12" spans="1:27" ht="60" customHeight="1" x14ac:dyDescent="0.25">
      <c r="A12" s="5" t="s">
        <v>9</v>
      </c>
      <c r="B12" s="36" t="s">
        <v>37</v>
      </c>
      <c r="C12" s="37" t="s">
        <v>11</v>
      </c>
      <c r="D12" s="82" t="s">
        <v>59</v>
      </c>
      <c r="E12" s="82"/>
      <c r="F12" s="83"/>
      <c r="G12" s="21"/>
      <c r="H12" s="6"/>
      <c r="I12" s="6"/>
      <c r="J12" s="6"/>
    </row>
    <row r="13" spans="1:27" ht="94.5" x14ac:dyDescent="0.25">
      <c r="A13" s="5">
        <v>1</v>
      </c>
      <c r="B13" s="36" t="s">
        <v>38</v>
      </c>
      <c r="C13" s="37" t="s">
        <v>61</v>
      </c>
      <c r="D13" s="80">
        <f>т3!R24+т4!R40</f>
        <v>13881.772000000001</v>
      </c>
      <c r="E13" s="80"/>
      <c r="F13" s="81"/>
      <c r="G13" s="22"/>
      <c r="H13" s="7"/>
      <c r="I13" s="7"/>
      <c r="J13" s="7"/>
      <c r="K13" s="8"/>
    </row>
    <row r="14" spans="1:27" ht="15.75" x14ac:dyDescent="0.25">
      <c r="A14" s="5">
        <v>2</v>
      </c>
      <c r="B14" s="36" t="s">
        <v>39</v>
      </c>
      <c r="C14" s="37" t="s">
        <v>61</v>
      </c>
      <c r="D14" s="80">
        <f>D13*20%</f>
        <v>2776.3544000000002</v>
      </c>
      <c r="E14" s="80"/>
      <c r="F14" s="81"/>
      <c r="G14" s="22"/>
      <c r="H14" s="7"/>
      <c r="I14" s="9">
        <v>2015</v>
      </c>
      <c r="J14" s="9">
        <v>2016</v>
      </c>
      <c r="K14" s="10">
        <v>2017</v>
      </c>
      <c r="L14" s="1">
        <v>2018</v>
      </c>
      <c r="M14" s="1">
        <v>2019</v>
      </c>
      <c r="N14" s="1">
        <v>2020</v>
      </c>
      <c r="O14" s="1">
        <v>2021</v>
      </c>
      <c r="P14" s="10">
        <v>2022</v>
      </c>
      <c r="Q14" s="10">
        <v>2023</v>
      </c>
      <c r="R14" s="1">
        <v>2024</v>
      </c>
      <c r="S14" s="1">
        <v>2025</v>
      </c>
      <c r="T14" s="1">
        <v>2026</v>
      </c>
      <c r="U14" s="1">
        <v>2027</v>
      </c>
      <c r="V14" s="10">
        <v>2028</v>
      </c>
      <c r="W14" s="10">
        <v>2029</v>
      </c>
      <c r="X14" s="1">
        <v>2030</v>
      </c>
      <c r="Y14" s="10"/>
      <c r="Z14" s="10"/>
      <c r="AA14" s="1"/>
    </row>
    <row r="15" spans="1:27" ht="110.25" x14ac:dyDescent="0.25">
      <c r="A15" s="5">
        <v>3</v>
      </c>
      <c r="B15" s="36" t="s">
        <v>60</v>
      </c>
      <c r="C15" s="37" t="s">
        <v>61</v>
      </c>
      <c r="D15" s="80">
        <f>D14+D13</f>
        <v>16658.126400000001</v>
      </c>
      <c r="E15" s="80"/>
      <c r="F15" s="81"/>
      <c r="G15" s="22"/>
      <c r="H15" s="7">
        <f>D15/1000</f>
        <v>16.6581264</v>
      </c>
      <c r="I15" s="11">
        <v>114.3</v>
      </c>
      <c r="J15" s="11">
        <v>106.3</v>
      </c>
      <c r="K15" s="12">
        <v>103.7</v>
      </c>
      <c r="L15" s="14">
        <v>104.9</v>
      </c>
      <c r="M15" s="14">
        <v>105</v>
      </c>
      <c r="N15" s="13">
        <v>105.6</v>
      </c>
      <c r="O15" s="13">
        <v>105.4</v>
      </c>
      <c r="P15" s="13">
        <v>105.1</v>
      </c>
      <c r="Q15" s="13">
        <v>104.9</v>
      </c>
      <c r="R15" s="48">
        <v>104.7</v>
      </c>
      <c r="S15" s="14">
        <v>104.7</v>
      </c>
      <c r="T15" s="14">
        <v>104.7</v>
      </c>
      <c r="U15" s="14">
        <v>104.7</v>
      </c>
      <c r="V15" s="14">
        <v>104.7</v>
      </c>
      <c r="W15" s="14">
        <v>104.7</v>
      </c>
      <c r="X15" s="14">
        <v>104.7</v>
      </c>
      <c r="Y15" s="14">
        <v>104.7</v>
      </c>
      <c r="Z15" s="14"/>
      <c r="AA15" s="14"/>
    </row>
    <row r="16" spans="1:27" ht="47.25" x14ac:dyDescent="0.25">
      <c r="A16" s="5">
        <v>4</v>
      </c>
      <c r="B16" s="36" t="s">
        <v>40</v>
      </c>
      <c r="C16" s="37" t="s">
        <v>61</v>
      </c>
      <c r="D16" s="80">
        <f>D17+(D15-D17)*((D20/D19*(L15+100)/200)+D21/D19*(M15+100)/200*L15/100+D22/D19*((N15+100)/200*M15/100*L15/100)+D23/D19*((O15+100)/200*N15/100*M15/100*L15/100)+D24/D19*((P15+100)/200*O15/100*N15/100*M15/100*L15/100)+D25/D19*((Q15+100)/200*P15/100*O15/100*N15/100*M15/100*L15/100))</f>
        <v>21167.694692225359</v>
      </c>
      <c r="E16" s="80"/>
      <c r="F16" s="81"/>
      <c r="G16" s="22"/>
      <c r="H16" s="7">
        <f>D16/1000</f>
        <v>21.167694692225361</v>
      </c>
      <c r="I16" s="7"/>
      <c r="J16" s="7"/>
      <c r="K16" s="15"/>
    </row>
    <row r="17" spans="1:29" ht="63" x14ac:dyDescent="0.25">
      <c r="A17" s="5">
        <v>5</v>
      </c>
      <c r="B17" s="36" t="s">
        <v>41</v>
      </c>
      <c r="C17" s="37" t="s">
        <v>61</v>
      </c>
      <c r="D17" s="80">
        <v>0</v>
      </c>
      <c r="E17" s="80"/>
      <c r="F17" s="81"/>
      <c r="G17" s="22"/>
      <c r="H17" s="7"/>
      <c r="I17" s="7"/>
      <c r="J17" s="7"/>
    </row>
    <row r="18" spans="1:29" ht="47.25" x14ac:dyDescent="0.25">
      <c r="A18" s="5">
        <v>6</v>
      </c>
      <c r="B18" s="36" t="s">
        <v>42</v>
      </c>
      <c r="C18" s="37" t="s">
        <v>61</v>
      </c>
      <c r="D18" s="80">
        <f>D15-D17</f>
        <v>16658.126400000001</v>
      </c>
      <c r="E18" s="80"/>
      <c r="F18" s="81"/>
      <c r="G18" s="22"/>
      <c r="H18" s="7"/>
      <c r="I18" s="7"/>
      <c r="J18" s="7"/>
    </row>
    <row r="19" spans="1:29" ht="78.75" x14ac:dyDescent="0.25">
      <c r="A19" s="5">
        <v>7</v>
      </c>
      <c r="B19" s="36" t="s">
        <v>62</v>
      </c>
      <c r="C19" s="37" t="s">
        <v>61</v>
      </c>
      <c r="D19" s="80">
        <f>SUM(D20:F25)</f>
        <v>14268.341962210099</v>
      </c>
      <c r="E19" s="80"/>
      <c r="F19" s="81"/>
      <c r="G19" s="22"/>
      <c r="H19" s="7"/>
      <c r="I19" s="7"/>
      <c r="J19" s="7"/>
      <c r="L19" s="16"/>
    </row>
    <row r="20" spans="1:29" ht="15.75" x14ac:dyDescent="0.25">
      <c r="A20" s="5">
        <v>7.1</v>
      </c>
      <c r="B20" s="36" t="s">
        <v>55</v>
      </c>
      <c r="C20" s="37" t="s">
        <v>61</v>
      </c>
      <c r="D20" s="80">
        <v>0</v>
      </c>
      <c r="E20" s="80"/>
      <c r="F20" s="81"/>
      <c r="G20" s="22"/>
      <c r="H20" s="7"/>
      <c r="I20" s="7"/>
      <c r="J20" s="7"/>
      <c r="L20" s="16"/>
    </row>
    <row r="21" spans="1:29" ht="15.75" x14ac:dyDescent="0.25">
      <c r="A21" s="5">
        <v>7.2</v>
      </c>
      <c r="B21" s="36" t="s">
        <v>54</v>
      </c>
      <c r="C21" s="37" t="s">
        <v>61</v>
      </c>
      <c r="D21" s="80">
        <v>0</v>
      </c>
      <c r="E21" s="80"/>
      <c r="F21" s="81"/>
      <c r="G21" s="22"/>
      <c r="H21" s="7"/>
      <c r="I21" s="7"/>
      <c r="J21" s="7"/>
      <c r="K21" s="17"/>
      <c r="L21" s="16"/>
    </row>
    <row r="22" spans="1:29" ht="15.75" x14ac:dyDescent="0.25">
      <c r="A22" s="5">
        <v>7.3</v>
      </c>
      <c r="B22" s="36" t="s">
        <v>53</v>
      </c>
      <c r="C22" s="37" t="s">
        <v>61</v>
      </c>
      <c r="D22" s="80">
        <v>0</v>
      </c>
      <c r="E22" s="80"/>
      <c r="F22" s="81"/>
      <c r="G22" s="22"/>
      <c r="H22" s="7"/>
      <c r="I22" s="7"/>
      <c r="J22" s="7"/>
      <c r="L22" s="16"/>
    </row>
    <row r="23" spans="1:29" ht="15.75" x14ac:dyDescent="0.25">
      <c r="A23" s="5">
        <v>7.4</v>
      </c>
      <c r="B23" s="36" t="s">
        <v>52</v>
      </c>
      <c r="C23" s="37" t="s">
        <v>61</v>
      </c>
      <c r="D23" s="80">
        <v>0</v>
      </c>
      <c r="E23" s="80"/>
      <c r="F23" s="81"/>
      <c r="G23" s="22"/>
      <c r="H23" s="7"/>
      <c r="I23" s="7"/>
      <c r="J23" s="7"/>
    </row>
    <row r="24" spans="1:29" ht="15.75" x14ac:dyDescent="0.25">
      <c r="A24" s="5">
        <v>7.5</v>
      </c>
      <c r="B24" s="36" t="s">
        <v>51</v>
      </c>
      <c r="C24" s="37" t="s">
        <v>61</v>
      </c>
      <c r="D24" s="80">
        <f>AC24*1000</f>
        <v>11200</v>
      </c>
      <c r="E24" s="80"/>
      <c r="F24" s="81"/>
      <c r="G24" s="22"/>
      <c r="H24" s="7"/>
      <c r="I24" s="7"/>
      <c r="J24" s="7"/>
      <c r="AC24" s="3">
        <v>11.2</v>
      </c>
    </row>
    <row r="25" spans="1:29" ht="15.75" x14ac:dyDescent="0.25">
      <c r="A25" s="5">
        <v>7.6</v>
      </c>
      <c r="B25" s="36" t="s">
        <v>50</v>
      </c>
      <c r="C25" s="37" t="s">
        <v>61</v>
      </c>
      <c r="D25" s="80">
        <f>AC25*1000</f>
        <v>3068.3419622101001</v>
      </c>
      <c r="E25" s="80"/>
      <c r="F25" s="81"/>
      <c r="G25" s="22"/>
      <c r="H25" s="7"/>
      <c r="I25" s="7"/>
      <c r="J25" s="7"/>
      <c r="K25" s="18"/>
      <c r="AC25" s="3">
        <v>3.0683419622101002</v>
      </c>
    </row>
    <row r="26" spans="1:29" ht="15.75" x14ac:dyDescent="0.25">
      <c r="A26" s="5">
        <v>7.7</v>
      </c>
      <c r="B26" s="36" t="s">
        <v>49</v>
      </c>
      <c r="C26" s="37" t="s">
        <v>61</v>
      </c>
      <c r="D26" s="34"/>
      <c r="E26" s="19"/>
      <c r="F26" s="20">
        <v>0</v>
      </c>
      <c r="G26" s="22"/>
      <c r="H26" s="7"/>
      <c r="I26" s="7"/>
      <c r="J26" s="7"/>
    </row>
    <row r="27" spans="1:29" ht="63" x14ac:dyDescent="0.25">
      <c r="A27" s="5">
        <v>8</v>
      </c>
      <c r="B27" s="36" t="s">
        <v>43</v>
      </c>
      <c r="C27" s="37" t="s">
        <v>61</v>
      </c>
      <c r="D27" s="80">
        <f>D16/1000</f>
        <v>21.167694692225361</v>
      </c>
      <c r="E27" s="80"/>
      <c r="F27" s="81"/>
      <c r="G27" s="22"/>
      <c r="H27" s="7"/>
      <c r="I27" s="7"/>
      <c r="J27" s="7"/>
    </row>
    <row r="28" spans="1:29" ht="78.75" x14ac:dyDescent="0.25">
      <c r="A28" s="5">
        <v>9</v>
      </c>
      <c r="B28" s="36" t="s">
        <v>44</v>
      </c>
      <c r="C28" s="37" t="s">
        <v>61</v>
      </c>
      <c r="D28" s="80">
        <v>0</v>
      </c>
      <c r="E28" s="80"/>
      <c r="F28" s="81"/>
      <c r="G28" s="22"/>
    </row>
    <row r="29" spans="1:29" ht="31.5" x14ac:dyDescent="0.25">
      <c r="A29" s="5">
        <v>10</v>
      </c>
      <c r="B29" s="36" t="s">
        <v>45</v>
      </c>
      <c r="C29" s="37" t="s">
        <v>61</v>
      </c>
      <c r="D29" s="80">
        <f>(D28+D27)*1000</f>
        <v>21167.694692225359</v>
      </c>
      <c r="E29" s="80"/>
      <c r="F29" s="81"/>
      <c r="G29" s="22"/>
      <c r="H29" s="4">
        <f>D29/1000</f>
        <v>21.167694692225361</v>
      </c>
    </row>
  </sheetData>
  <mergeCells count="27">
    <mergeCell ref="A2:F2"/>
    <mergeCell ref="A3:F3"/>
    <mergeCell ref="A4:F4"/>
    <mergeCell ref="A5:F5"/>
    <mergeCell ref="A6:F6"/>
    <mergeCell ref="A7:F7"/>
    <mergeCell ref="A8:F8"/>
    <mergeCell ref="A9:F9"/>
    <mergeCell ref="A1:F1"/>
    <mergeCell ref="D24:F24"/>
    <mergeCell ref="D25:F25"/>
    <mergeCell ref="D27:F27"/>
    <mergeCell ref="D28:F28"/>
    <mergeCell ref="D29:F29"/>
    <mergeCell ref="A11:F11"/>
    <mergeCell ref="D23:F23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2022-02-22T14:14:56Z</dcterms:modified>
</cp:coreProperties>
</file>