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21-02 факт 2021\"/>
    </mc:Choice>
  </mc:AlternateContent>
  <xr:revisionPtr revIDLastSave="0" documentId="13_ncr:1_{8563066E-F4E1-4DC0-B48C-FD4CE3386E4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7" l="1"/>
  <c r="D27" i="7"/>
  <c r="D29" i="7"/>
  <c r="C28" i="7"/>
  <c r="C17" i="7"/>
  <c r="C18" i="7"/>
  <c r="C19" i="7"/>
  <c r="C20" i="7"/>
  <c r="C21" i="7"/>
  <c r="C22" i="7"/>
  <c r="C23" i="7"/>
  <c r="C24" i="7"/>
  <c r="C25" i="7"/>
  <c r="C26" i="7"/>
  <c r="C14" i="7"/>
  <c r="C15" i="7"/>
  <c r="C13" i="7"/>
  <c r="A10" i="2"/>
  <c r="A9" i="2"/>
  <c r="A11" i="2" l="1"/>
  <c r="A9" i="7"/>
  <c r="A8" i="7"/>
  <c r="A7" i="7"/>
  <c r="A6" i="7"/>
  <c r="A4" i="7"/>
  <c r="A3" i="7"/>
  <c r="B1" i="7"/>
  <c r="A8" i="2" l="1"/>
  <c r="A8" i="5" s="1"/>
  <c r="A10" i="3"/>
  <c r="A8" i="3" l="1"/>
  <c r="A8" i="4"/>
  <c r="A8" i="6"/>
  <c r="D19" i="7" l="1"/>
  <c r="A11" i="6" l="1"/>
  <c r="A9" i="6"/>
  <c r="A6" i="6"/>
  <c r="A11" i="5"/>
  <c r="A10" i="5"/>
  <c r="A6" i="5"/>
  <c r="A9" i="5"/>
  <c r="A11" i="4"/>
  <c r="A10" i="4"/>
  <c r="A9" i="4"/>
  <c r="A6" i="4"/>
  <c r="A11" i="3"/>
  <c r="A6" i="3"/>
  <c r="A9" i="3"/>
  <c r="A5" i="7"/>
  <c r="A6" i="1"/>
  <c r="A2" i="7" s="1"/>
  <c r="Q21" i="2" l="1"/>
  <c r="Q20" i="2"/>
  <c r="Q22" i="2" l="1"/>
  <c r="D13" i="7" s="1"/>
  <c r="D14" i="7" s="1"/>
  <c r="D15" i="7" s="1"/>
  <c r="H15" i="7" l="1"/>
  <c r="D18" i="7"/>
  <c r="C16" i="7"/>
  <c r="H16" i="7" l="1"/>
  <c r="C29" i="7" l="1"/>
  <c r="C27" i="7"/>
</calcChain>
</file>

<file path=xl/sharedStrings.xml><?xml version="1.0" encoding="utf-8"?>
<sst xmlns="http://schemas.openxmlformats.org/spreadsheetml/2006/main" count="853" uniqueCount="71">
  <si>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</si>
  <si>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</si>
  <si>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</si>
  <si>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</si>
  <si>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</si>
  <si>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</si>
  <si>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</si>
  <si>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</si>
  <si>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</si>
  <si>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</si>
  <si>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</si>
  <si>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</si>
  <si>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</si>
  <si>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</si>
  <si>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</si>
  <si>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</si>
  <si>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</si>
  <si>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</si>
  <si>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</si>
  <si>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</si>
  <si>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</si>
  <si>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</si>
  <si>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</si>
  <si>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</si>
  <si>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</si>
  <si>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</si>
  <si>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</si>
  <si>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</si>
  <si>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</si>
  <si>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</si>
  <si>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</si>
  <si>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</si>
  <si>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</si>
  <si>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</si>
  <si>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</si>
  <si>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</si>
  <si>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</si>
  <si>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</si>
  <si>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</si>
  <si>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</si>
  <si>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</si>
  <si>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</si>
  <si>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</si>
  <si>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</si>
  <si>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</si>
  <si>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</si>
  <si>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</si>
  <si>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</si>
  <si>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</si>
  <si>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</si>
  <si>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от 6 до 10,9</t>
  </si>
  <si>
    <t>2024 г</t>
  </si>
  <si>
    <t>2023 г.</t>
  </si>
  <si>
    <t>2022 г.</t>
  </si>
  <si>
    <t>2021 г.</t>
  </si>
  <si>
    <t>2020 г.</t>
  </si>
  <si>
    <t>2019 г.</t>
  </si>
  <si>
    <t>2018 г.</t>
  </si>
  <si>
    <t>Утверж. План</t>
  </si>
  <si>
    <t>Идентификатор инвестиционного проекта: K 20-01</t>
  </si>
  <si>
    <t>Идентификатор инвестиционного проекта: L 21-02</t>
  </si>
  <si>
    <t>нд</t>
  </si>
  <si>
    <t>аппаратура громкоговорящей и радиопоисковой связи</t>
  </si>
  <si>
    <t>И1 4-05</t>
  </si>
  <si>
    <t>П6-01</t>
  </si>
  <si>
    <t>Утвержденные плановые значения показателей приведены в соответствии с приказом  СГРЦТ Калининградской области №50-04 э /21 от 28.10.2021</t>
  </si>
  <si>
    <t>факт</t>
  </si>
  <si>
    <t>Год раскрытия информации: 2022</t>
  </si>
  <si>
    <t>Организация каналов  оперативной голосовой связи между Калининградской ТЭЦ-2 и ПС 110 кВ Луговая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</si>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</sst>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"/>
    <numFmt numFmtId="165" formatCode="_-* #,##0.0\ _₽_-;\-* #,##0.0\ _₽_-;_-* &quot;-&quot;?\ _₽_-;_-@_-"/>
    <numFmt numFmtId="166" formatCode="#,##0.00_ ;\-#,##0.00\ "/>
    <numFmt numFmtId="167" formatCode="#,##0.000"/>
  </numFmts>
  <fonts count="11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8">
    <xf numFmtId="0" fontId="0" fillId="0" borderId="0" xfId="0"/>
    <xf numFmtId="1" fontId="2" fillId="0" borderId="7" xfId="0" applyNumberFormat="1" applyFont="1" applyFill="1" applyBorder="1" applyAlignment="1">
      <alignment horizontal="center" vertical="center"/>
    </xf>
    <xf numFmtId="166" fontId="3" fillId="0" borderId="7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0" applyFont="1"/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0" fontId="4" fillId="0" borderId="0" xfId="0" applyFont="1" applyFill="1"/>
    <xf numFmtId="0" fontId="8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165" fontId="2" fillId="0" borderId="7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167" fontId="2" fillId="0" borderId="7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right" vertical="center"/>
    </xf>
    <xf numFmtId="167" fontId="2" fillId="0" borderId="6" xfId="0" applyNumberFormat="1" applyFont="1" applyFill="1" applyBorder="1" applyAlignment="1">
      <alignment horizontal="right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J17" sqref="J17:M17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5" t="s">
        <v>1</v>
      </c>
      <c r="P1" s="3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5" t="s">
        <v>2</v>
      </c>
      <c r="P2" s="3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5" t="s">
        <v>3</v>
      </c>
      <c r="P3" s="35" t="s">
        <v>0</v>
      </c>
    </row>
    <row r="4" spans="1:16" ht="45" customHeight="1" x14ac:dyDescent="0.25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39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5">
      <c r="A8" s="38" t="s">
        <v>67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1" customHeight="1" x14ac:dyDescent="0.25">
      <c r="A9" s="40" t="s">
        <v>68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5">
      <c r="A10" s="40" t="s">
        <v>60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5">
      <c r="A11" s="40" t="s">
        <v>65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5">
      <c r="A12" s="39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5">
      <c r="A13" s="40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5">
      <c r="A14" s="38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5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5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">
        <v>69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5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3" x14ac:dyDescent="0.25">
      <c r="A18" s="41" t="s">
        <v>0</v>
      </c>
      <c r="B18" s="41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61</v>
      </c>
      <c r="D20" s="10" t="s">
        <v>61</v>
      </c>
      <c r="E20" s="10" t="s">
        <v>61</v>
      </c>
      <c r="F20" s="10" t="s">
        <v>61</v>
      </c>
      <c r="G20" s="10" t="s">
        <v>61</v>
      </c>
      <c r="H20" s="10" t="s">
        <v>61</v>
      </c>
      <c r="I20" s="10" t="s">
        <v>61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"/>
  <sheetViews>
    <sheetView showOutlineSymbols="0" showWhiteSpace="0" topLeftCell="E5" workbookViewId="0">
      <selection activeCell="M21" sqref="M2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4" style="9" customWidth="1"/>
    <col min="11" max="11" width="13" style="3" bestFit="1" customWidth="1"/>
    <col min="12" max="12" width="22" style="3" bestFit="1" customWidth="1"/>
    <col min="13" max="13" width="13" style="3" bestFit="1" customWidth="1"/>
    <col min="14" max="14" width="10" style="3" bestFit="1" customWidth="1"/>
    <col min="15" max="15" width="13" style="3" bestFit="1" customWidth="1"/>
    <col min="16" max="16" width="16" style="3" bestFit="1" customWidth="1"/>
    <col min="17" max="17" width="14" style="3" bestFit="1" customWidth="1"/>
    <col min="18" max="18" width="8.375" style="3" bestFit="1" customWidth="1"/>
    <col min="19" max="19" width="15.625" style="3" bestFit="1" customWidth="1"/>
    <col min="20" max="20" width="11.75" style="3" customWidth="1"/>
    <col min="21" max="16384" width="9" style="3"/>
  </cols>
  <sheetData>
    <row r="1" spans="1:17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8"/>
      <c r="K1" s="7" t="s">
        <v>0</v>
      </c>
      <c r="L1" s="7" t="s">
        <v>0</v>
      </c>
      <c r="M1" s="7" t="s">
        <v>0</v>
      </c>
      <c r="N1" s="7" t="s">
        <v>0</v>
      </c>
      <c r="O1" s="7" t="s">
        <v>0</v>
      </c>
      <c r="P1" s="35" t="s">
        <v>1</v>
      </c>
      <c r="Q1" s="35" t="s">
        <v>0</v>
      </c>
    </row>
    <row r="2" spans="1:17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8"/>
      <c r="K2" s="7" t="s">
        <v>0</v>
      </c>
      <c r="L2" s="7" t="s">
        <v>0</v>
      </c>
      <c r="M2" s="7" t="s">
        <v>0</v>
      </c>
      <c r="N2" s="7" t="s">
        <v>0</v>
      </c>
      <c r="O2" s="7" t="s">
        <v>0</v>
      </c>
      <c r="P2" s="35" t="s">
        <v>2</v>
      </c>
      <c r="Q2" s="35" t="s">
        <v>0</v>
      </c>
    </row>
    <row r="3" spans="1:17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8"/>
      <c r="K3" s="7" t="s">
        <v>0</v>
      </c>
      <c r="L3" s="7" t="s">
        <v>0</v>
      </c>
      <c r="M3" s="7" t="s">
        <v>0</v>
      </c>
      <c r="N3" s="7" t="s">
        <v>0</v>
      </c>
      <c r="O3" s="7" t="s">
        <v>0</v>
      </c>
      <c r="P3" s="35" t="s">
        <v>3</v>
      </c>
      <c r="Q3" s="35" t="s">
        <v>0</v>
      </c>
    </row>
    <row r="4" spans="1:17" ht="45" customHeight="1" x14ac:dyDescent="0.25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x14ac:dyDescent="0.25">
      <c r="A5" s="3" t="s">
        <v>0</v>
      </c>
    </row>
    <row r="6" spans="1:17" x14ac:dyDescent="0.25">
      <c r="A6" s="38" t="s">
        <v>49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1:17" x14ac:dyDescent="0.25">
      <c r="A7" s="39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1:17" x14ac:dyDescent="0.25">
      <c r="A8" s="38" t="str">
        <f>т1!A8</f>
        <v>Год раскрытия информации: 2022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spans="1:17" ht="27.75" customHeight="1" x14ac:dyDescent="0.25">
      <c r="A9" s="40" t="str">
        <f>т1!A9</f>
        <v>Организация каналов  оперативной голосовой связи между Калининградской ТЭЦ-2 и ПС 110 кВ Луговая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x14ac:dyDescent="0.25">
      <c r="A10" s="40" t="str">
        <f>т1!A10</f>
        <v>Идентификатор инвестиционного проекта: L 21-02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</row>
    <row r="11" spans="1:17" x14ac:dyDescent="0.25">
      <c r="A11" s="40" t="str">
        <f>т1!A11</f>
        <v>Утвержденные плановые значения показателей приведены в соответствии с приказом  СГРЦТ Калининградской области №50-04 э /21 от 28.10.2021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17" x14ac:dyDescent="0.25">
      <c r="A12" s="39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x14ac:dyDescent="0.25">
      <c r="A13" s="40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x14ac:dyDescent="0.25">
      <c r="A14" s="38" t="s">
        <v>28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 x14ac:dyDescent="0.25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19"/>
      <c r="K15" s="41" t="s">
        <v>66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  <c r="Q15" s="41" t="s">
        <v>0</v>
      </c>
    </row>
    <row r="16" spans="1:17" ht="30" customHeight="1" x14ac:dyDescent="0.25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19"/>
      <c r="K16" s="41" t="s">
        <v>69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  <c r="Q16" s="41" t="s">
        <v>0</v>
      </c>
    </row>
    <row r="17" spans="1:20" ht="30" customHeight="1" x14ac:dyDescent="0.25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19"/>
      <c r="K17" s="41" t="s">
        <v>16</v>
      </c>
      <c r="L17" s="41" t="s">
        <v>0</v>
      </c>
      <c r="M17" s="41" t="s">
        <v>0</v>
      </c>
      <c r="N17" s="41" t="s">
        <v>0</v>
      </c>
      <c r="O17" s="41" t="s">
        <v>15</v>
      </c>
      <c r="P17" s="41" t="s">
        <v>0</v>
      </c>
      <c r="Q17" s="41" t="s">
        <v>0</v>
      </c>
    </row>
    <row r="18" spans="1:20" ht="63" x14ac:dyDescent="0.25">
      <c r="A18" s="41" t="s">
        <v>0</v>
      </c>
      <c r="B18" s="41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19"/>
      <c r="K18" s="4" t="s">
        <v>17</v>
      </c>
      <c r="L18" s="4" t="s">
        <v>18</v>
      </c>
      <c r="M18" s="4" t="s">
        <v>19</v>
      </c>
      <c r="N18" s="4" t="s">
        <v>20</v>
      </c>
      <c r="O18" s="4" t="s">
        <v>21</v>
      </c>
      <c r="P18" s="4" t="s">
        <v>22</v>
      </c>
      <c r="Q18" s="4" t="s">
        <v>23</v>
      </c>
      <c r="R18" s="4" t="s">
        <v>24</v>
      </c>
      <c r="S18" s="4" t="s">
        <v>25</v>
      </c>
    </row>
    <row r="19" spans="1:20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19"/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</row>
    <row r="20" spans="1:20" ht="50.1" customHeight="1" x14ac:dyDescent="0.25">
      <c r="A20" s="10">
        <v>1</v>
      </c>
      <c r="B20" s="10" t="s">
        <v>29</v>
      </c>
      <c r="C20" s="10">
        <v>0.23</v>
      </c>
      <c r="D20" s="10" t="s">
        <v>62</v>
      </c>
      <c r="E20" s="2">
        <v>1</v>
      </c>
      <c r="F20" s="10" t="s">
        <v>31</v>
      </c>
      <c r="G20" s="10" t="s">
        <v>63</v>
      </c>
      <c r="H20" s="12">
        <v>575</v>
      </c>
      <c r="I20" s="12">
        <v>598</v>
      </c>
      <c r="J20" s="12">
        <v>1.04</v>
      </c>
      <c r="K20" s="10">
        <v>0.23</v>
      </c>
      <c r="L20" s="10" t="s">
        <v>62</v>
      </c>
      <c r="M20" s="11">
        <v>1</v>
      </c>
      <c r="N20" s="10" t="s">
        <v>31</v>
      </c>
      <c r="O20" s="10" t="s">
        <v>63</v>
      </c>
      <c r="P20" s="12">
        <v>575</v>
      </c>
      <c r="Q20" s="12">
        <f>P20*R20*M20</f>
        <v>598</v>
      </c>
      <c r="R20" s="3">
        <v>1.04</v>
      </c>
      <c r="S20" s="3" t="s">
        <v>0</v>
      </c>
    </row>
    <row r="21" spans="1:20" ht="71.25" customHeight="1" x14ac:dyDescent="0.25">
      <c r="A21" s="10">
        <v>6</v>
      </c>
      <c r="B21" s="10" t="s">
        <v>30</v>
      </c>
      <c r="C21" s="10"/>
      <c r="D21" s="10" t="s">
        <v>50</v>
      </c>
      <c r="E21" s="11">
        <v>1</v>
      </c>
      <c r="F21" s="10" t="s">
        <v>31</v>
      </c>
      <c r="G21" s="10" t="s">
        <v>64</v>
      </c>
      <c r="H21" s="12">
        <v>3</v>
      </c>
      <c r="I21" s="12">
        <v>3</v>
      </c>
      <c r="J21" s="12">
        <v>1</v>
      </c>
      <c r="K21" s="10"/>
      <c r="L21" s="10" t="s">
        <v>50</v>
      </c>
      <c r="M21" s="11">
        <v>1</v>
      </c>
      <c r="N21" s="10" t="s">
        <v>31</v>
      </c>
      <c r="O21" s="10" t="s">
        <v>64</v>
      </c>
      <c r="P21" s="12">
        <v>3</v>
      </c>
      <c r="Q21" s="12">
        <f t="shared" ref="Q21" si="0">P21*R21*M21</f>
        <v>3</v>
      </c>
      <c r="R21" s="3">
        <v>1</v>
      </c>
      <c r="S21" s="3" t="s">
        <v>0</v>
      </c>
      <c r="T21" s="13"/>
    </row>
    <row r="22" spans="1:20" ht="50.1" customHeight="1" x14ac:dyDescent="0.25">
      <c r="A22" s="10" t="s">
        <v>0</v>
      </c>
      <c r="B22" s="10" t="s">
        <v>26</v>
      </c>
      <c r="C22" s="10" t="s">
        <v>0</v>
      </c>
      <c r="D22" s="10" t="s">
        <v>0</v>
      </c>
      <c r="E22" s="11" t="s">
        <v>0</v>
      </c>
      <c r="F22" s="10" t="s">
        <v>0</v>
      </c>
      <c r="G22" s="10" t="s">
        <v>0</v>
      </c>
      <c r="H22" s="12" t="s">
        <v>0</v>
      </c>
      <c r="I22" s="12">
        <v>601</v>
      </c>
      <c r="J22" s="12"/>
      <c r="K22" s="10" t="s">
        <v>0</v>
      </c>
      <c r="L22" s="10" t="s">
        <v>0</v>
      </c>
      <c r="M22" s="11" t="s">
        <v>0</v>
      </c>
      <c r="N22" s="10" t="s">
        <v>0</v>
      </c>
      <c r="O22" s="10" t="s">
        <v>0</v>
      </c>
      <c r="P22" s="12" t="s">
        <v>0</v>
      </c>
      <c r="Q22" s="12">
        <f>SUM(Q20:Q21)</f>
        <v>601</v>
      </c>
      <c r="T22" s="14"/>
    </row>
  </sheetData>
  <mergeCells count="23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conditionalFormatting sqref="E20">
    <cfRule type="cellIs" dxfId="0" priority="1" operator="notEqual">
      <formula>0</formula>
    </cfRule>
  </conditionalFormatting>
  <pageMargins left="0.75" right="0.75" top="1" bottom="1" header="0.5" footer="0.5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K18" sqref="K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5" t="s">
        <v>1</v>
      </c>
      <c r="P1" s="3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5" t="s">
        <v>2</v>
      </c>
      <c r="P2" s="3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5" t="s">
        <v>3</v>
      </c>
      <c r="P3" s="35" t="s">
        <v>0</v>
      </c>
    </row>
    <row r="4" spans="1:16" ht="45" customHeight="1" x14ac:dyDescent="0.25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39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5">
      <c r="A8" s="38" t="str">
        <f>т2!A8</f>
        <v>Год раскрытия информации: 2022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4" customHeight="1" x14ac:dyDescent="0.25">
      <c r="A9" s="40" t="str">
        <f>т2!A9</f>
        <v>Организация каналов  оперативной голосовой связи между Калининградской ТЭЦ-2 и ПС 110 кВ Луговая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5">
      <c r="A10" s="40" t="str">
        <f>т2!A10</f>
        <v>Идентификатор инвестиционного проекта: L 21-02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5">
      <c r="A11" s="40" t="str">
        <f>т2!A11</f>
        <v>Утвержденные плановые значения показателей приведены в соответствии с приказом  СГРЦТ Калининградской области №50-04 э /21 от 28.10.2021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5">
      <c r="A12" s="39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5">
      <c r="A13" s="40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5">
      <c r="A14" s="38" t="s">
        <v>32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5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5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">
        <v>69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5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3" x14ac:dyDescent="0.25">
      <c r="A18" s="41" t="s">
        <v>0</v>
      </c>
      <c r="B18" s="41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I20" sqref="I2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5" t="s">
        <v>1</v>
      </c>
      <c r="P1" s="3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5" t="s">
        <v>2</v>
      </c>
      <c r="P2" s="3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5" t="s">
        <v>3</v>
      </c>
      <c r="P3" s="35" t="s">
        <v>0</v>
      </c>
    </row>
    <row r="4" spans="1:16" ht="45" customHeight="1" x14ac:dyDescent="0.25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39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5">
      <c r="A8" s="38" t="str">
        <f>т2!A8</f>
        <v>Год раскрытия информации: 2022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2.5" customHeight="1" x14ac:dyDescent="0.25">
      <c r="A9" s="40" t="str">
        <f>т2!A9</f>
        <v>Организация каналов  оперативной голосовой связи между Калининградской ТЭЦ-2 и ПС 110 кВ Луговая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5">
      <c r="A10" s="40" t="str">
        <f>т2!A10</f>
        <v>Идентификатор инвестиционного проекта: L 21-02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5">
      <c r="A11" s="40" t="str">
        <f>т2!A11</f>
        <v>Утвержденные плановые значения показателей приведены в соответствии с приказом  СГРЦТ Калининградской области №50-04 э /21 от 28.10.2021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5">
      <c r="A12" s="39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5">
      <c r="A13" s="40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5">
      <c r="A14" s="38" t="s">
        <v>33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5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5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">
        <v>69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5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3" x14ac:dyDescent="0.25">
      <c r="A18" s="41" t="s">
        <v>0</v>
      </c>
      <c r="B18" s="41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L18" sqref="L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5" t="s">
        <v>1</v>
      </c>
      <c r="P1" s="3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5" t="s">
        <v>2</v>
      </c>
      <c r="P2" s="3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5" t="s">
        <v>3</v>
      </c>
      <c r="P3" s="35" t="s">
        <v>0</v>
      </c>
    </row>
    <row r="4" spans="1:16" ht="45" customHeight="1" x14ac:dyDescent="0.25">
      <c r="A4" s="42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5">
      <c r="A5" s="3" t="s">
        <v>0</v>
      </c>
    </row>
    <row r="6" spans="1:16" x14ac:dyDescent="0.25">
      <c r="A6" s="43" t="str">
        <f>т2!A6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43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5">
      <c r="A8" s="43" t="str">
        <f>т2!A8</f>
        <v>Год раскрытия информации: 2022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5">
      <c r="A9" s="44" t="str">
        <f>т2!A9</f>
        <v>Организация каналов  оперативной голосовой связи между Калининградской ТЭЦ-2 и ПС 110 кВ Луговая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5">
      <c r="A10" s="44" t="str">
        <f>т2!A10</f>
        <v>Идентификатор инвестиционного проекта: L 21-02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5">
      <c r="A11" s="44" t="str">
        <f>т2!A11</f>
        <v>Утвержденные плановые значения показателей приведены в соответствии с приказом  СГРЦТ Калининградской области №50-04 э /21 от 28.10.2021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5">
      <c r="A12" s="43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5">
      <c r="A13" s="44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5">
      <c r="A14" s="43" t="s">
        <v>34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5">
      <c r="A15" s="45" t="s">
        <v>9</v>
      </c>
      <c r="B15" s="45" t="s">
        <v>10</v>
      </c>
      <c r="C15" s="45" t="s">
        <v>11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12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5">
      <c r="A16" s="45" t="s">
        <v>0</v>
      </c>
      <c r="B16" s="45" t="s">
        <v>0</v>
      </c>
      <c r="C16" s="45" t="s">
        <v>13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">
        <v>69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5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5">
      <c r="A18" s="45" t="s">
        <v>0</v>
      </c>
      <c r="B18" s="45" t="s">
        <v>0</v>
      </c>
      <c r="C18" s="15" t="s">
        <v>17</v>
      </c>
      <c r="D18" s="15" t="s">
        <v>18</v>
      </c>
      <c r="E18" s="15" t="s">
        <v>19</v>
      </c>
      <c r="F18" s="15" t="s">
        <v>20</v>
      </c>
      <c r="G18" s="15" t="s">
        <v>21</v>
      </c>
      <c r="H18" s="15" t="s">
        <v>22</v>
      </c>
      <c r="I18" s="15" t="s">
        <v>23</v>
      </c>
      <c r="J18" s="15" t="s">
        <v>17</v>
      </c>
      <c r="K18" s="15" t="s">
        <v>18</v>
      </c>
      <c r="L18" s="15" t="s">
        <v>19</v>
      </c>
      <c r="M18" s="15" t="s">
        <v>20</v>
      </c>
      <c r="N18" s="15" t="s">
        <v>21</v>
      </c>
      <c r="O18" s="15" t="s">
        <v>22</v>
      </c>
      <c r="P18" s="15" t="s">
        <v>23</v>
      </c>
      <c r="Q18" s="15" t="s">
        <v>24</v>
      </c>
      <c r="R18" s="15" t="s">
        <v>25</v>
      </c>
    </row>
    <row r="19" spans="1:18" x14ac:dyDescent="0.25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13</v>
      </c>
      <c r="N19" s="15">
        <v>14</v>
      </c>
      <c r="O19" s="15">
        <v>15</v>
      </c>
      <c r="P19" s="15">
        <v>16</v>
      </c>
    </row>
    <row r="20" spans="1:18" ht="50.1" customHeight="1" x14ac:dyDescent="0.25">
      <c r="A20" s="16" t="s">
        <v>0</v>
      </c>
      <c r="B20" s="16" t="s">
        <v>26</v>
      </c>
      <c r="C20" s="16" t="s">
        <v>0</v>
      </c>
      <c r="D20" s="16" t="s">
        <v>0</v>
      </c>
      <c r="E20" s="17" t="s">
        <v>0</v>
      </c>
      <c r="F20" s="16" t="s">
        <v>0</v>
      </c>
      <c r="G20" s="16" t="s">
        <v>0</v>
      </c>
      <c r="H20" s="18" t="s">
        <v>0</v>
      </c>
      <c r="I20" s="18" t="s">
        <v>27</v>
      </c>
      <c r="J20" s="16" t="s">
        <v>0</v>
      </c>
      <c r="K20" s="16" t="s">
        <v>0</v>
      </c>
      <c r="L20" s="17" t="s">
        <v>0</v>
      </c>
      <c r="M20" s="16" t="s">
        <v>0</v>
      </c>
      <c r="N20" s="16" t="s">
        <v>0</v>
      </c>
      <c r="O20" s="18" t="s">
        <v>0</v>
      </c>
      <c r="P20" s="1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5" t="s">
        <v>1</v>
      </c>
      <c r="P1" s="3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5" t="s">
        <v>2</v>
      </c>
      <c r="P2" s="3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5" t="s">
        <v>3</v>
      </c>
      <c r="P3" s="35" t="s">
        <v>0</v>
      </c>
    </row>
    <row r="4" spans="1:16" ht="45" customHeight="1" x14ac:dyDescent="0.25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39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5">
      <c r="A8" s="38" t="str">
        <f>т2!A8</f>
        <v>Год раскрытия информации: 2022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5">
      <c r="A9" s="40" t="str">
        <f>т2!A9</f>
        <v>Организация каналов  оперативной голосовой связи между Калининградской ТЭЦ-2 и ПС 110 кВ Луговая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5">
      <c r="A10" s="40" t="s">
        <v>59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5">
      <c r="A11" s="40" t="str">
        <f>т2!A11</f>
        <v>Утвержденные плановые значения показателей приведены в соответствии с приказом  СГРЦТ Калининградской области №50-04 э /21 от 28.10.2021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5">
      <c r="A12" s="39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5">
      <c r="A13" s="40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5">
      <c r="A14" s="38" t="s">
        <v>35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5">
      <c r="A15" s="41" t="s">
        <v>9</v>
      </c>
      <c r="B15" s="41" t="s">
        <v>10</v>
      </c>
      <c r="C15" s="41" t="s">
        <v>11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12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5">
      <c r="A16" s="41" t="s">
        <v>0</v>
      </c>
      <c r="B16" s="41" t="s">
        <v>0</v>
      </c>
      <c r="C16" s="41" t="s">
        <v>13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">
        <v>48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5">
      <c r="A17" s="41" t="s">
        <v>0</v>
      </c>
      <c r="B17" s="41" t="s">
        <v>0</v>
      </c>
      <c r="C17" s="41" t="s">
        <v>14</v>
      </c>
      <c r="D17" s="41" t="s">
        <v>0</v>
      </c>
      <c r="E17" s="41" t="s">
        <v>0</v>
      </c>
      <c r="F17" s="41" t="s">
        <v>0</v>
      </c>
      <c r="G17" s="41" t="s">
        <v>15</v>
      </c>
      <c r="H17" s="41" t="s">
        <v>0</v>
      </c>
      <c r="I17" s="41" t="s">
        <v>0</v>
      </c>
      <c r="J17" s="41" t="s">
        <v>16</v>
      </c>
      <c r="K17" s="41" t="s">
        <v>0</v>
      </c>
      <c r="L17" s="41" t="s">
        <v>0</v>
      </c>
      <c r="M17" s="41" t="s">
        <v>0</v>
      </c>
      <c r="N17" s="41" t="s">
        <v>15</v>
      </c>
      <c r="O17" s="41" t="s">
        <v>0</v>
      </c>
      <c r="P17" s="41" t="s">
        <v>0</v>
      </c>
    </row>
    <row r="18" spans="1:18" ht="63" x14ac:dyDescent="0.25">
      <c r="A18" s="41" t="s">
        <v>0</v>
      </c>
      <c r="B18" s="41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9"/>
  <sheetViews>
    <sheetView tabSelected="1" showOutlineSymbols="0" showWhiteSpace="0" workbookViewId="0">
      <selection activeCell="B8" sqref="B8"/>
    </sheetView>
  </sheetViews>
  <sheetFormatPr defaultRowHeight="15" x14ac:dyDescent="0.25"/>
  <cols>
    <col min="1" max="1" width="10" style="20" bestFit="1" customWidth="1"/>
    <col min="2" max="2" width="29.75" style="20" customWidth="1"/>
    <col min="3" max="3" width="19.125" style="20" customWidth="1"/>
    <col min="4" max="4" width="8.375" style="20" customWidth="1"/>
    <col min="5" max="5" width="6.375" style="20" customWidth="1"/>
    <col min="6" max="6" width="4.25" style="20" customWidth="1"/>
    <col min="7" max="10" width="9.125" style="20" hidden="1" customWidth="1"/>
    <col min="11" max="11" width="13.75" style="20" hidden="1" customWidth="1"/>
    <col min="12" max="28" width="9" style="20" hidden="1" customWidth="1"/>
    <col min="29" max="30" width="0" style="20" hidden="1" customWidth="1"/>
    <col min="31" max="16384" width="9" style="20"/>
  </cols>
  <sheetData>
    <row r="1" spans="1:27" ht="87.75" customHeight="1" x14ac:dyDescent="0.25">
      <c r="B1" s="46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46"/>
      <c r="D1" s="46"/>
      <c r="E1" s="46"/>
      <c r="F1" s="46"/>
    </row>
    <row r="2" spans="1:27" x14ac:dyDescent="0.25">
      <c r="A2" s="55" t="str">
        <f>т1!A6</f>
        <v>Инвестиционная программа Акционерного общества "Западная энергетическая компания"</v>
      </c>
      <c r="B2" s="55"/>
      <c r="C2" s="55"/>
      <c r="D2" s="55"/>
      <c r="E2" s="55"/>
      <c r="F2" s="55"/>
    </row>
    <row r="3" spans="1:27" x14ac:dyDescent="0.25">
      <c r="A3" s="56" t="str">
        <f>т1!A7</f>
        <v>полное наименование субъекта электроэнергетики</v>
      </c>
      <c r="B3" s="56"/>
      <c r="C3" s="56"/>
      <c r="D3" s="56"/>
      <c r="E3" s="56"/>
      <c r="F3" s="56"/>
    </row>
    <row r="4" spans="1:27" x14ac:dyDescent="0.25">
      <c r="A4" s="55" t="str">
        <f>т1!A8</f>
        <v>Год раскрытия информации: 2022</v>
      </c>
      <c r="B4" s="55"/>
      <c r="C4" s="55"/>
      <c r="D4" s="55"/>
      <c r="E4" s="55"/>
      <c r="F4" s="55"/>
    </row>
    <row r="5" spans="1:27" ht="43.5" customHeight="1" x14ac:dyDescent="0.25">
      <c r="A5" s="57" t="str">
        <f>т1!A9</f>
        <v>Организация каналов  оперативной голосовой связи между Калининградской ТЭЦ-2 и ПС 110 кВ Луговая</v>
      </c>
      <c r="B5" s="57"/>
      <c r="C5" s="57"/>
      <c r="D5" s="57"/>
      <c r="E5" s="57"/>
      <c r="F5" s="57"/>
    </row>
    <row r="6" spans="1:27" x14ac:dyDescent="0.25">
      <c r="A6" s="20" t="str">
        <f>т1!A10</f>
        <v>Идентификатор инвестиционного проекта: L 21-02</v>
      </c>
    </row>
    <row r="7" spans="1:27" ht="42" customHeight="1" x14ac:dyDescent="0.25">
      <c r="A7" s="49" t="str">
        <f>т1!A11</f>
        <v>Утвержденные плановые значения показателей приведены в соответствии с приказом  СГРЦТ Калининградской области №50-04 э /21 от 28.10.2021</v>
      </c>
      <c r="B7" s="49"/>
      <c r="C7" s="49"/>
      <c r="D7" s="49"/>
      <c r="E7" s="49"/>
    </row>
    <row r="8" spans="1:27" x14ac:dyDescent="0.25">
      <c r="A8" s="21" t="str">
        <f>т1!A12</f>
        <v>реквизиты решения органа исполнительной власти, утвердившего инвестиционную программу</v>
      </c>
    </row>
    <row r="9" spans="1:27" ht="44.25" customHeight="1" x14ac:dyDescent="0.25">
      <c r="A9" s="49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49"/>
      <c r="C9" s="49"/>
      <c r="D9" s="49"/>
      <c r="E9" s="49"/>
    </row>
    <row r="11" spans="1:27" ht="31.5" customHeight="1" x14ac:dyDescent="0.25">
      <c r="A11" s="50" t="s">
        <v>36</v>
      </c>
      <c r="B11" s="50"/>
      <c r="C11" s="50"/>
      <c r="D11" s="50"/>
      <c r="E11" s="50"/>
      <c r="F11" s="50"/>
    </row>
    <row r="12" spans="1:27" ht="30" customHeight="1" x14ac:dyDescent="0.25">
      <c r="A12" s="22" t="s">
        <v>9</v>
      </c>
      <c r="B12" s="23" t="s">
        <v>37</v>
      </c>
      <c r="C12" s="24" t="s">
        <v>58</v>
      </c>
      <c r="D12" s="53" t="s">
        <v>70</v>
      </c>
      <c r="E12" s="53"/>
      <c r="F12" s="54"/>
      <c r="G12" s="25"/>
      <c r="H12" s="25"/>
      <c r="I12" s="25"/>
      <c r="J12" s="25"/>
    </row>
    <row r="13" spans="1:27" ht="94.5" x14ac:dyDescent="0.25">
      <c r="A13" s="22">
        <v>1</v>
      </c>
      <c r="B13" s="23" t="s">
        <v>38</v>
      </c>
      <c r="C13" s="26">
        <f>D13</f>
        <v>601</v>
      </c>
      <c r="D13" s="47">
        <f>т2!Q22</f>
        <v>601</v>
      </c>
      <c r="E13" s="47"/>
      <c r="F13" s="48"/>
      <c r="G13" s="27"/>
      <c r="H13" s="27"/>
      <c r="I13" s="27"/>
      <c r="J13" s="27"/>
      <c r="K13" s="28">
        <v>103.7</v>
      </c>
      <c r="L13" s="28">
        <v>105.3</v>
      </c>
      <c r="M13" s="28">
        <v>106.8</v>
      </c>
      <c r="N13" s="28">
        <v>106.2</v>
      </c>
      <c r="O13" s="28">
        <v>105.1</v>
      </c>
      <c r="P13" s="28">
        <v>104.8</v>
      </c>
      <c r="Q13" s="28">
        <v>104.7</v>
      </c>
      <c r="R13" s="28">
        <v>104.7</v>
      </c>
      <c r="S13" s="28">
        <v>104.7</v>
      </c>
      <c r="T13" s="31">
        <v>103.8</v>
      </c>
      <c r="U13" s="31">
        <v>103.8</v>
      </c>
      <c r="V13" s="31">
        <v>103.8</v>
      </c>
      <c r="W13" s="31">
        <v>103.8</v>
      </c>
      <c r="X13" s="31">
        <v>103.8</v>
      </c>
    </row>
    <row r="14" spans="1:27" ht="15.75" x14ac:dyDescent="0.25">
      <c r="A14" s="22">
        <v>2</v>
      </c>
      <c r="B14" s="23" t="s">
        <v>39</v>
      </c>
      <c r="C14" s="26">
        <f t="shared" ref="C14:C29" si="0">D14</f>
        <v>120.2</v>
      </c>
      <c r="D14" s="47">
        <f>D13*20%</f>
        <v>120.2</v>
      </c>
      <c r="E14" s="47"/>
      <c r="F14" s="48"/>
      <c r="G14" s="27"/>
      <c r="H14" s="27"/>
      <c r="I14" s="5">
        <v>2015</v>
      </c>
      <c r="J14" s="5">
        <v>2016</v>
      </c>
      <c r="K14" s="5">
        <v>2017</v>
      </c>
      <c r="L14" s="1">
        <v>2018</v>
      </c>
      <c r="M14" s="1">
        <v>2019</v>
      </c>
      <c r="N14" s="1">
        <v>2020</v>
      </c>
      <c r="O14" s="1">
        <v>2021</v>
      </c>
      <c r="P14" s="5">
        <v>2022</v>
      </c>
      <c r="Q14" s="5">
        <v>2023</v>
      </c>
      <c r="R14" s="1">
        <v>2024</v>
      </c>
      <c r="S14" s="1">
        <v>2025</v>
      </c>
      <c r="T14" s="1">
        <v>2026</v>
      </c>
      <c r="U14" s="1">
        <v>2027</v>
      </c>
      <c r="V14" s="5">
        <v>2028</v>
      </c>
      <c r="W14" s="5">
        <v>2029</v>
      </c>
      <c r="X14" s="1">
        <v>2030</v>
      </c>
      <c r="Y14" s="5">
        <v>2031</v>
      </c>
      <c r="Z14" s="5">
        <v>2032</v>
      </c>
      <c r="AA14" s="1">
        <v>2033</v>
      </c>
    </row>
    <row r="15" spans="1:27" ht="110.25" x14ac:dyDescent="0.25">
      <c r="A15" s="22">
        <v>3</v>
      </c>
      <c r="B15" s="23" t="s">
        <v>40</v>
      </c>
      <c r="C15" s="26">
        <f t="shared" si="0"/>
        <v>721.2</v>
      </c>
      <c r="D15" s="47">
        <f>D14+D13</f>
        <v>721.2</v>
      </c>
      <c r="E15" s="47"/>
      <c r="F15" s="48"/>
      <c r="G15" s="27"/>
      <c r="H15" s="27">
        <f>D15/1000</f>
        <v>0.72120000000000006</v>
      </c>
      <c r="I15" s="28"/>
      <c r="J15" s="28"/>
      <c r="K15" s="28">
        <v>103.7</v>
      </c>
      <c r="L15" s="28">
        <v>105.3</v>
      </c>
      <c r="M15" s="28">
        <v>106.8</v>
      </c>
      <c r="N15" s="33">
        <v>105.6</v>
      </c>
      <c r="O15" s="33">
        <v>105.4</v>
      </c>
      <c r="P15" s="33">
        <v>105.1</v>
      </c>
      <c r="Q15" s="33">
        <v>104.9</v>
      </c>
      <c r="R15" s="33">
        <v>104.7</v>
      </c>
      <c r="S15" s="28">
        <v>104.7</v>
      </c>
      <c r="T15" s="28">
        <v>104.7</v>
      </c>
      <c r="U15" s="28">
        <v>104.7</v>
      </c>
      <c r="V15" s="28">
        <v>104.7</v>
      </c>
      <c r="W15" s="28">
        <v>104.7</v>
      </c>
      <c r="X15" s="28">
        <v>104.7</v>
      </c>
      <c r="Y15" s="28">
        <v>104.7</v>
      </c>
      <c r="Z15" s="28">
        <v>104.7</v>
      </c>
      <c r="AA15" s="28">
        <v>104.7</v>
      </c>
    </row>
    <row r="16" spans="1:27" ht="47.25" x14ac:dyDescent="0.25">
      <c r="A16" s="22">
        <v>4</v>
      </c>
      <c r="B16" s="23" t="s">
        <v>41</v>
      </c>
      <c r="C16" s="26">
        <f t="shared" si="0"/>
        <v>879.60907977845784</v>
      </c>
      <c r="D16" s="47">
        <f>D17+(D15-D17)*((D20/D19*(L15+100)/200)+D21/D19*(M15+100)/200*L15/100+D22/D19*((N15+100)/200*M15/100*L15/100)+D23/D19*((O15+100)/200*N15/100*M15/100*L15/100)+D24/D19*((P15+100)/200*O15/100*N15/100*M15/100*L15/100)+D25/D19*((Q15+100)/200*P15/100*O15/100*N15/100*M15/100*L15/100))</f>
        <v>879.60907977845784</v>
      </c>
      <c r="E16" s="47"/>
      <c r="F16" s="48"/>
      <c r="G16" s="27"/>
      <c r="H16" s="27">
        <f>D16/1000</f>
        <v>0.87960907977845781</v>
      </c>
      <c r="I16" s="27"/>
      <c r="J16" s="27"/>
      <c r="K16" s="32"/>
    </row>
    <row r="17" spans="1:12" ht="63" x14ac:dyDescent="0.25">
      <c r="A17" s="22">
        <v>5</v>
      </c>
      <c r="B17" s="23" t="s">
        <v>42</v>
      </c>
      <c r="C17" s="26">
        <f t="shared" si="0"/>
        <v>0</v>
      </c>
      <c r="D17" s="47">
        <v>0</v>
      </c>
      <c r="E17" s="47"/>
      <c r="F17" s="48"/>
      <c r="G17" s="27"/>
      <c r="H17" s="27"/>
      <c r="I17" s="27"/>
      <c r="J17" s="27"/>
    </row>
    <row r="18" spans="1:12" ht="47.25" x14ac:dyDescent="0.25">
      <c r="A18" s="22">
        <v>6</v>
      </c>
      <c r="B18" s="23" t="s">
        <v>43</v>
      </c>
      <c r="C18" s="26">
        <f t="shared" si="0"/>
        <v>721.2</v>
      </c>
      <c r="D18" s="47">
        <f>D15-D17</f>
        <v>721.2</v>
      </c>
      <c r="E18" s="47"/>
      <c r="F18" s="48"/>
      <c r="G18" s="27"/>
      <c r="H18" s="27"/>
      <c r="I18" s="27"/>
      <c r="J18" s="27"/>
    </row>
    <row r="19" spans="1:12" ht="78.75" x14ac:dyDescent="0.25">
      <c r="A19" s="22">
        <v>7</v>
      </c>
      <c r="B19" s="23" t="s">
        <v>44</v>
      </c>
      <c r="C19" s="26">
        <f t="shared" si="0"/>
        <v>185.4684</v>
      </c>
      <c r="D19" s="47">
        <f>SUM(D20:F25)</f>
        <v>185.4684</v>
      </c>
      <c r="E19" s="47"/>
      <c r="F19" s="48"/>
      <c r="G19" s="27"/>
      <c r="H19" s="27"/>
      <c r="I19" s="27"/>
      <c r="J19" s="27"/>
      <c r="L19" s="6"/>
    </row>
    <row r="20" spans="1:12" ht="15.75" x14ac:dyDescent="0.25">
      <c r="A20" s="22">
        <v>7.1</v>
      </c>
      <c r="B20" s="23" t="s">
        <v>57</v>
      </c>
      <c r="C20" s="26">
        <f t="shared" si="0"/>
        <v>0</v>
      </c>
      <c r="D20" s="47">
        <v>0</v>
      </c>
      <c r="E20" s="47"/>
      <c r="F20" s="48"/>
      <c r="G20" s="27"/>
      <c r="H20" s="27"/>
      <c r="I20" s="27"/>
      <c r="J20" s="27"/>
      <c r="L20" s="6"/>
    </row>
    <row r="21" spans="1:12" ht="15.75" x14ac:dyDescent="0.25">
      <c r="A21" s="22">
        <v>7.2</v>
      </c>
      <c r="B21" s="23" t="s">
        <v>56</v>
      </c>
      <c r="C21" s="26">
        <f t="shared" si="0"/>
        <v>0</v>
      </c>
      <c r="D21" s="47">
        <v>0</v>
      </c>
      <c r="E21" s="47"/>
      <c r="F21" s="48"/>
      <c r="G21" s="27"/>
      <c r="H21" s="27"/>
      <c r="I21" s="27"/>
      <c r="J21" s="27"/>
      <c r="L21" s="6"/>
    </row>
    <row r="22" spans="1:12" ht="15.75" x14ac:dyDescent="0.25">
      <c r="A22" s="22">
        <v>7.3</v>
      </c>
      <c r="B22" s="23" t="s">
        <v>55</v>
      </c>
      <c r="C22" s="26">
        <f t="shared" si="0"/>
        <v>0</v>
      </c>
      <c r="D22" s="47">
        <v>0</v>
      </c>
      <c r="E22" s="47"/>
      <c r="F22" s="48"/>
      <c r="G22" s="27"/>
      <c r="H22" s="27"/>
      <c r="I22" s="27"/>
      <c r="J22" s="27"/>
      <c r="L22" s="6"/>
    </row>
    <row r="23" spans="1:12" ht="15.75" x14ac:dyDescent="0.25">
      <c r="A23" s="22">
        <v>7.4</v>
      </c>
      <c r="B23" s="23" t="s">
        <v>54</v>
      </c>
      <c r="C23" s="26">
        <f t="shared" si="0"/>
        <v>185.4684</v>
      </c>
      <c r="D23" s="47">
        <v>185.4684</v>
      </c>
      <c r="E23" s="47"/>
      <c r="F23" s="48"/>
      <c r="G23" s="27"/>
      <c r="H23" s="27"/>
      <c r="I23" s="27"/>
      <c r="J23" s="27"/>
    </row>
    <row r="24" spans="1:12" ht="15.75" x14ac:dyDescent="0.25">
      <c r="A24" s="22">
        <v>7.5</v>
      </c>
      <c r="B24" s="23" t="s">
        <v>53</v>
      </c>
      <c r="C24" s="26">
        <f t="shared" si="0"/>
        <v>0</v>
      </c>
      <c r="D24" s="47">
        <v>0</v>
      </c>
      <c r="E24" s="47"/>
      <c r="F24" s="48"/>
      <c r="G24" s="27"/>
      <c r="H24" s="27"/>
      <c r="I24" s="27"/>
      <c r="J24" s="27"/>
    </row>
    <row r="25" spans="1:12" ht="15.75" x14ac:dyDescent="0.25">
      <c r="A25" s="22">
        <v>7.6</v>
      </c>
      <c r="B25" s="23" t="s">
        <v>52</v>
      </c>
      <c r="C25" s="26">
        <f t="shared" si="0"/>
        <v>0</v>
      </c>
      <c r="D25" s="47">
        <v>0</v>
      </c>
      <c r="E25" s="47"/>
      <c r="F25" s="48"/>
      <c r="G25" s="27"/>
      <c r="H25" s="27"/>
      <c r="I25" s="27"/>
      <c r="J25" s="27"/>
    </row>
    <row r="26" spans="1:12" ht="15.75" x14ac:dyDescent="0.25">
      <c r="A26" s="22">
        <v>7.7</v>
      </c>
      <c r="B26" s="23" t="s">
        <v>51</v>
      </c>
      <c r="C26" s="26">
        <f t="shared" si="0"/>
        <v>0</v>
      </c>
      <c r="D26" s="29"/>
      <c r="E26" s="29"/>
      <c r="F26" s="30">
        <v>0</v>
      </c>
      <c r="G26" s="27"/>
      <c r="H26" s="27"/>
      <c r="I26" s="27"/>
      <c r="J26" s="27"/>
    </row>
    <row r="27" spans="1:12" ht="63" x14ac:dyDescent="0.25">
      <c r="A27" s="22">
        <v>8</v>
      </c>
      <c r="B27" s="23" t="s">
        <v>45</v>
      </c>
      <c r="C27" s="26">
        <f t="shared" si="0"/>
        <v>0.87960907977845781</v>
      </c>
      <c r="D27" s="47">
        <f>D16/1000</f>
        <v>0.87960907977845781</v>
      </c>
      <c r="E27" s="47"/>
      <c r="F27" s="48"/>
      <c r="G27" s="27"/>
      <c r="H27" s="27"/>
      <c r="I27" s="27"/>
      <c r="J27" s="27"/>
    </row>
    <row r="28" spans="1:12" ht="78.75" x14ac:dyDescent="0.25">
      <c r="A28" s="22">
        <v>9</v>
      </c>
      <c r="B28" s="23" t="s">
        <v>46</v>
      </c>
      <c r="C28" s="26">
        <f t="shared" si="0"/>
        <v>0</v>
      </c>
      <c r="D28" s="47">
        <v>0</v>
      </c>
      <c r="E28" s="47"/>
      <c r="F28" s="48"/>
      <c r="G28" s="27"/>
    </row>
    <row r="29" spans="1:12" ht="31.5" x14ac:dyDescent="0.25">
      <c r="A29" s="22">
        <v>10</v>
      </c>
      <c r="B29" s="23" t="s">
        <v>47</v>
      </c>
      <c r="C29" s="34">
        <f t="shared" si="0"/>
        <v>879.60907977845784</v>
      </c>
      <c r="D29" s="51">
        <f>(D28+D27)*1000</f>
        <v>879.60907977845784</v>
      </c>
      <c r="E29" s="51"/>
      <c r="F29" s="52"/>
      <c r="G29" s="27"/>
    </row>
  </sheetData>
  <mergeCells count="25">
    <mergeCell ref="D29:F29"/>
    <mergeCell ref="D23:F23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B1:F1"/>
    <mergeCell ref="D24:F24"/>
    <mergeCell ref="D25:F25"/>
    <mergeCell ref="D27:F27"/>
    <mergeCell ref="D28:F28"/>
    <mergeCell ref="A7:E7"/>
    <mergeCell ref="A11:F11"/>
    <mergeCell ref="A9:E9"/>
    <mergeCell ref="A4:F4"/>
    <mergeCell ref="A2:F2"/>
    <mergeCell ref="A3:F3"/>
    <mergeCell ref="A5:F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2022-03-31T07:49:46Z</dcterms:modified>
</cp:coreProperties>
</file>