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21-04\"/>
    </mc:Choice>
  </mc:AlternateContent>
  <xr:revisionPtr revIDLastSave="0" documentId="13_ncr:1_{23AA775B-2967-407F-9682-203A37F00E37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" i="8" l="1"/>
  <c r="A8" i="8"/>
  <c r="A7" i="8"/>
  <c r="A6" i="8"/>
  <c r="A5" i="8"/>
  <c r="A4" i="8"/>
  <c r="B3" i="8"/>
  <c r="A2" i="8"/>
  <c r="A1" i="8"/>
  <c r="S22" i="2"/>
  <c r="P20" i="2"/>
  <c r="K19" i="2"/>
  <c r="L19" i="2" s="1"/>
  <c r="M19" i="2" s="1"/>
  <c r="N19" i="2" s="1"/>
  <c r="O19" i="2" s="1"/>
  <c r="P19" i="2" s="1"/>
  <c r="C16" i="2"/>
  <c r="J16" i="2"/>
  <c r="A11" i="6"/>
  <c r="A10" i="6"/>
  <c r="A9" i="6"/>
  <c r="A8" i="6"/>
  <c r="A6" i="6"/>
  <c r="A11" i="5"/>
  <c r="A10" i="5"/>
  <c r="A9" i="5"/>
  <c r="A8" i="5"/>
  <c r="A6" i="5"/>
  <c r="A11" i="4"/>
  <c r="A10" i="4"/>
  <c r="A9" i="4"/>
  <c r="A8" i="4"/>
  <c r="A6" i="4"/>
  <c r="A8" i="3"/>
  <c r="A8" i="2"/>
  <c r="A6" i="3"/>
  <c r="A11" i="3"/>
  <c r="A10" i="3"/>
  <c r="A9" i="3"/>
  <c r="A6" i="2" l="1"/>
  <c r="A9" i="2"/>
  <c r="A10" i="2"/>
  <c r="P24" i="2" l="1"/>
  <c r="P23" i="2"/>
  <c r="P21" i="2" l="1"/>
  <c r="P25" i="2" l="1"/>
  <c r="P22" i="2"/>
  <c r="P26" i="2" l="1"/>
  <c r="J16" i="1" l="1"/>
  <c r="A11" i="2" l="1"/>
  <c r="D19" i="8"/>
  <c r="D13" i="8"/>
  <c r="D14" i="8" s="1"/>
  <c r="D15" i="8" s="1"/>
  <c r="G15" i="8" s="1"/>
  <c r="D16" i="8" l="1"/>
  <c r="G16" i="8" s="1"/>
  <c r="I16" i="8"/>
  <c r="D18" i="8"/>
  <c r="J16" i="6"/>
  <c r="J16" i="5"/>
  <c r="J16" i="4"/>
  <c r="J16" i="3"/>
  <c r="D28" i="8" l="1"/>
  <c r="D30" i="8" s="1"/>
  <c r="J16" i="8" l="1"/>
</calcChain>
</file>

<file path=xl/sharedStrings.xml><?xml version="1.0" encoding="utf-8"?>
<sst xmlns="http://schemas.openxmlformats.org/spreadsheetml/2006/main" count="862" uniqueCount="81">
  <si>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</si>
  <si>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</si>
  <si>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</si>
  <si>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</si>
  <si>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</si>
  <si>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</si>
  <si>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</si>
  <si>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</si>
  <si>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</si>
  <si>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</si>
  <si>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</si>
  <si>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</si>
  <si>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</si>
  <si>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</si>
  <si>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</si>
  <si>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</si>
  <si>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</si>
  <si>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</si>
  <si>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</si>
  <si>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</si>
  <si>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</si>
  <si>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</si>
  <si>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</si>
  <si>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</si>
  <si>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</si>
  <si>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</si>
  <si>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</si>
  <si>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</si>
  <si>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</si>
  <si>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</si>
  <si>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</si>
  <si>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УНЦ систем АСУТП и ТМ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</si>
  <si>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</si>
  <si>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</si>
  <si>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</si>
  <si>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</si>
  <si>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</si>
  <si>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</si>
  <si>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</si>
  <si>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</si>
  <si>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</si>
  <si>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</si>
  <si>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</si>
  <si>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</si>
  <si>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</si>
  <si>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</si>
  <si>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</si>
  <si>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</si>
  <si>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</si>
  <si>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</si>
  <si>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</si>
  <si>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</si>
  <si>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</si>
  <si>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</si>
  <si>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</si>
  <si>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</si>
  <si>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А4- 02</t>
  </si>
  <si>
    <t>2024г.</t>
  </si>
  <si>
    <t>2025г.</t>
  </si>
  <si>
    <t>Шкаф общеподстанционных контроллеров ПС</t>
  </si>
  <si>
    <t>А5-07</t>
  </si>
  <si>
    <t>Шкаф с 4 коммутаторами</t>
  </si>
  <si>
    <t>А5-04</t>
  </si>
  <si>
    <t>Шкаф гарантированного питания АСУТП и ТМ</t>
  </si>
  <si>
    <t>А5-06</t>
  </si>
  <si>
    <t xml:space="preserve">УНЦ систем ПА, УПАСК </t>
  </si>
  <si>
    <t>Прочие шкафы (панели)</t>
  </si>
  <si>
    <t>1 ед</t>
  </si>
  <si>
    <t>А8-06</t>
  </si>
  <si>
    <t>Шкаф проммежуточных клемм ШПК</t>
  </si>
  <si>
    <t>В составе шкафа контроллеров ПС</t>
  </si>
  <si>
    <t>Идентификатор инвестиционного проекта: L 21-03</t>
  </si>
  <si>
    <t>Инвестиционная программа Акционерного общества "Западная энергетическая компания"</t>
  </si>
  <si>
    <t>нд</t>
  </si>
  <si>
    <t>П6-06</t>
  </si>
  <si>
    <t>от 1,1 до 5,9</t>
  </si>
  <si>
    <t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</si>
  <si>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t>
  </si>
  <si>
    <t>ТИ (аналоговые сигналы 150/8. дискретные сигналы 160/21</t>
  </si>
  <si>
    <t>Год раскрытия информации: 2022</t>
  </si>
  <si>
    <t>Утвержденные плановые значения показателей приведены в соответствии c приказом СГРЦТ Калининградской области от 28.10.2021 №50-04э/21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</si>
</sst>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8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1" applyFont="1" applyBorder="1" applyAlignment="1">
      <alignment horizontal="center" vertical="center" wrapText="1"/>
    </xf>
    <xf numFmtId="0" fontId="0" fillId="0" borderId="0" xfId="0" applyBorder="1"/>
    <xf numFmtId="4" fontId="14" fillId="0" borderId="0" xfId="0" applyNumberFormat="1" applyFont="1" applyFill="1" applyBorder="1"/>
    <xf numFmtId="2" fontId="0" fillId="0" borderId="0" xfId="0" applyNumberFormat="1" applyBorder="1"/>
    <xf numFmtId="0" fontId="15" fillId="0" borderId="0" xfId="0" applyFont="1"/>
    <xf numFmtId="0" fontId="0" fillId="0" borderId="0" xfId="0"/>
    <xf numFmtId="0" fontId="0" fillId="0" borderId="0" xfId="0"/>
    <xf numFmtId="0" fontId="16" fillId="0" borderId="0" xfId="1" applyFont="1" applyBorder="1" applyAlignment="1">
      <alignment horizontal="center" vertical="center" wrapText="1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1" fontId="1" fillId="0" borderId="0" xfId="1" applyNumberFormat="1" applyFont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0" fontId="0" fillId="0" borderId="0" xfId="0"/>
    <xf numFmtId="4" fontId="1" fillId="0" borderId="9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top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zoomScale="90" zoomScaleNormal="90" workbookViewId="0">
      <selection activeCell="J18" sqref="J1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3" t="s">
        <v>72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43" t="s">
        <v>79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45" customHeight="1" x14ac:dyDescent="0.2">
      <c r="A9" s="44" t="s">
        <v>76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44" t="s">
        <v>71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ht="14.25" customHeight="1" x14ac:dyDescent="0.2">
      <c r="A11" s="44" t="s">
        <v>80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45.75" customHeight="1" x14ac:dyDescent="0.2">
      <c r="A16" s="41" t="s">
        <v>0</v>
      </c>
      <c r="B16" s="41" t="s">
        <v>0</v>
      </c>
      <c r="C16" s="42" t="s">
        <v>77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16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6"/>
  <sheetViews>
    <sheetView showOutlineSymbols="0" showWhiteSpace="0" zoomScale="90" zoomScaleNormal="90" workbookViewId="0">
      <selection activeCell="P22" sqref="P22"/>
    </sheetView>
  </sheetViews>
  <sheetFormatPr defaultRowHeight="14.25" x14ac:dyDescent="0.2"/>
  <cols>
    <col min="1" max="1" width="8" bestFit="1" customWidth="1"/>
    <col min="2" max="2" width="25" bestFit="1" customWidth="1"/>
    <col min="3" max="3" width="9.125" style="26" customWidth="1"/>
    <col min="4" max="4" width="24.75" style="26" customWidth="1"/>
    <col min="5" max="9" width="9.125" style="26" customWidth="1"/>
    <col min="10" max="10" width="13" bestFit="1" customWidth="1"/>
    <col min="11" max="11" width="23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13.75" customWidth="1"/>
    <col min="18" max="18" width="25.875" customWidth="1"/>
    <col min="19" max="19" width="12.125" customWidth="1"/>
    <col min="20" max="20" width="11.75" customWidth="1"/>
    <col min="21" max="23" width="25.875" customWidth="1"/>
  </cols>
  <sheetData>
    <row r="1" spans="1:16" x14ac:dyDescent="0.2">
      <c r="A1" s="2" t="s">
        <v>0</v>
      </c>
      <c r="B1" s="2" t="s">
        <v>0</v>
      </c>
      <c r="C1" s="28"/>
      <c r="D1" s="28"/>
      <c r="E1" s="28"/>
      <c r="F1" s="28"/>
      <c r="G1" s="28"/>
      <c r="H1" s="28"/>
      <c r="I1" s="28"/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</row>
    <row r="2" spans="1:16" x14ac:dyDescent="0.2">
      <c r="A2" s="2" t="s">
        <v>0</v>
      </c>
      <c r="B2" s="2" t="s">
        <v>0</v>
      </c>
      <c r="C2" s="28"/>
      <c r="D2" s="28"/>
      <c r="E2" s="28"/>
      <c r="F2" s="28"/>
      <c r="G2" s="28"/>
      <c r="H2" s="28"/>
      <c r="I2" s="28"/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</row>
    <row r="3" spans="1:16" x14ac:dyDescent="0.2">
      <c r="A3" s="2" t="s">
        <v>0</v>
      </c>
      <c r="B3" s="2" t="s">
        <v>0</v>
      </c>
      <c r="C3" s="28"/>
      <c r="D3" s="28"/>
      <c r="E3" s="28"/>
      <c r="F3" s="28"/>
      <c r="G3" s="28"/>
      <c r="H3" s="28"/>
      <c r="I3" s="28"/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tr">
        <f>т1!A6</f>
        <v>Инвестиционная программа Акционерного общества "Западная энергетическая компания"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43" t="str">
        <f>т1!A8</f>
        <v>Год раскрытия информации: 2022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45" customHeight="1" x14ac:dyDescent="0.2">
      <c r="A9" s="39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39" t="str">
        <f>т1!A10</f>
        <v>Идентификатор инвестиционного проекта: L 21-03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">
      <c r="A11" s="44" t="str">
        <f>т1!A11</f>
        <v>Утвержденные плановые значения показателей приведены в соответствии c приказом СГРЦТ Калининградской области от 28.10.2021 №50-04э/21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28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60.75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21" ht="30" customHeight="1" x14ac:dyDescent="0.2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14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21" ht="120" x14ac:dyDescent="0.2">
      <c r="A18" s="41" t="s">
        <v>0</v>
      </c>
      <c r="B18" s="41" t="s">
        <v>0</v>
      </c>
      <c r="C18" s="27" t="s">
        <v>17</v>
      </c>
      <c r="D18" s="27" t="s">
        <v>18</v>
      </c>
      <c r="E18" s="27" t="s">
        <v>19</v>
      </c>
      <c r="F18" s="27" t="s">
        <v>20</v>
      </c>
      <c r="G18" s="27" t="s">
        <v>21</v>
      </c>
      <c r="H18" s="27" t="s">
        <v>22</v>
      </c>
      <c r="I18" s="27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21" ht="15" x14ac:dyDescent="0.2">
      <c r="A19" s="1">
        <v>1</v>
      </c>
      <c r="B19" s="1">
        <v>2</v>
      </c>
      <c r="C19" s="27">
        <v>3</v>
      </c>
      <c r="D19" s="27">
        <v>4</v>
      </c>
      <c r="E19" s="27">
        <v>5</v>
      </c>
      <c r="F19" s="27">
        <v>6</v>
      </c>
      <c r="G19" s="27">
        <v>7</v>
      </c>
      <c r="H19" s="27">
        <v>8</v>
      </c>
      <c r="I19" s="27">
        <v>9</v>
      </c>
      <c r="J19" s="27">
        <v>10</v>
      </c>
      <c r="K19" s="27">
        <f>J19+1</f>
        <v>11</v>
      </c>
      <c r="L19" s="27">
        <f t="shared" ref="L19:P19" si="0">K19+1</f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</row>
    <row r="20" spans="1:21" ht="50.1" customHeight="1" x14ac:dyDescent="0.2">
      <c r="A20" s="3">
        <v>2</v>
      </c>
      <c r="B20" s="3" t="s">
        <v>29</v>
      </c>
      <c r="C20" s="3">
        <v>110</v>
      </c>
      <c r="D20" s="3"/>
      <c r="E20" s="4">
        <v>2</v>
      </c>
      <c r="F20" s="3" t="s">
        <v>30</v>
      </c>
      <c r="G20" s="15" t="s">
        <v>56</v>
      </c>
      <c r="H20" s="5">
        <v>629</v>
      </c>
      <c r="I20" s="5">
        <v>1308.32</v>
      </c>
      <c r="J20" s="3">
        <v>110</v>
      </c>
      <c r="K20" s="3"/>
      <c r="L20" s="4">
        <v>2</v>
      </c>
      <c r="M20" s="3" t="s">
        <v>30</v>
      </c>
      <c r="N20" s="15" t="s">
        <v>56</v>
      </c>
      <c r="O20" s="5">
        <v>629</v>
      </c>
      <c r="P20" s="5">
        <f t="shared" ref="P20:P25" si="1">O20*L20*Q20</f>
        <v>1308.32</v>
      </c>
      <c r="Q20">
        <v>1.04</v>
      </c>
      <c r="R20" t="s">
        <v>0</v>
      </c>
    </row>
    <row r="21" spans="1:21" ht="50.1" customHeight="1" x14ac:dyDescent="0.2">
      <c r="A21" s="3">
        <v>3</v>
      </c>
      <c r="B21" s="3" t="s">
        <v>31</v>
      </c>
      <c r="C21" s="3"/>
      <c r="D21" s="11" t="s">
        <v>61</v>
      </c>
      <c r="E21" s="12">
        <v>1</v>
      </c>
      <c r="F21" s="11" t="s">
        <v>30</v>
      </c>
      <c r="G21" s="11" t="s">
        <v>62</v>
      </c>
      <c r="H21" s="13">
        <v>2395</v>
      </c>
      <c r="I21" s="5">
        <v>2490.8000000000002</v>
      </c>
      <c r="J21" s="3"/>
      <c r="K21" s="11" t="s">
        <v>61</v>
      </c>
      <c r="L21" s="12">
        <v>1</v>
      </c>
      <c r="M21" s="11" t="s">
        <v>30</v>
      </c>
      <c r="N21" s="11" t="s">
        <v>62</v>
      </c>
      <c r="O21" s="13">
        <v>2395</v>
      </c>
      <c r="P21" s="5">
        <f t="shared" si="1"/>
        <v>2490.8000000000002</v>
      </c>
      <c r="Q21">
        <v>1.04</v>
      </c>
      <c r="R21" s="25" t="s">
        <v>70</v>
      </c>
      <c r="U21" s="23"/>
    </row>
    <row r="22" spans="1:21" s="23" customFormat="1" ht="50.1" customHeight="1" x14ac:dyDescent="0.2">
      <c r="A22" s="11">
        <v>4</v>
      </c>
      <c r="B22" s="11" t="s">
        <v>31</v>
      </c>
      <c r="C22" s="11" t="s">
        <v>27</v>
      </c>
      <c r="D22" s="11" t="s">
        <v>59</v>
      </c>
      <c r="E22" s="12">
        <v>1</v>
      </c>
      <c r="F22" s="11" t="s">
        <v>30</v>
      </c>
      <c r="G22" s="11" t="s">
        <v>60</v>
      </c>
      <c r="H22" s="13">
        <v>180</v>
      </c>
      <c r="I22" s="5">
        <v>187.20000000000002</v>
      </c>
      <c r="J22" s="11" t="s">
        <v>27</v>
      </c>
      <c r="K22" s="11" t="s">
        <v>59</v>
      </c>
      <c r="L22" s="12">
        <v>1</v>
      </c>
      <c r="M22" s="11" t="s">
        <v>30</v>
      </c>
      <c r="N22" s="11" t="s">
        <v>60</v>
      </c>
      <c r="O22" s="13">
        <v>180</v>
      </c>
      <c r="P22" s="5">
        <f t="shared" si="1"/>
        <v>187.20000000000002</v>
      </c>
      <c r="Q22" s="23">
        <v>1.04</v>
      </c>
      <c r="R22" s="25" t="s">
        <v>78</v>
      </c>
      <c r="S22" s="32">
        <f>150/8</f>
        <v>18.75</v>
      </c>
      <c r="T22" s="34">
        <v>7.6190476190476186</v>
      </c>
    </row>
    <row r="23" spans="1:21" s="24" customFormat="1" ht="50.1" customHeight="1" x14ac:dyDescent="0.2">
      <c r="A23" s="11">
        <v>5</v>
      </c>
      <c r="B23" s="11" t="s">
        <v>31</v>
      </c>
      <c r="C23" s="11" t="s">
        <v>27</v>
      </c>
      <c r="D23" s="11" t="s">
        <v>63</v>
      </c>
      <c r="E23" s="12">
        <v>1</v>
      </c>
      <c r="F23" s="11" t="s">
        <v>30</v>
      </c>
      <c r="G23" s="11" t="s">
        <v>64</v>
      </c>
      <c r="H23" s="13">
        <v>2418</v>
      </c>
      <c r="I23" s="5">
        <v>2514.7200000000003</v>
      </c>
      <c r="J23" s="11" t="s">
        <v>27</v>
      </c>
      <c r="K23" s="11" t="s">
        <v>63</v>
      </c>
      <c r="L23" s="12">
        <v>1</v>
      </c>
      <c r="M23" s="11" t="s">
        <v>30</v>
      </c>
      <c r="N23" s="11" t="s">
        <v>64</v>
      </c>
      <c r="O23" s="13">
        <v>2418</v>
      </c>
      <c r="P23" s="5">
        <f t="shared" si="1"/>
        <v>2514.7200000000003</v>
      </c>
      <c r="Q23" s="24">
        <v>1.04</v>
      </c>
      <c r="R23" s="25" t="s">
        <v>70</v>
      </c>
    </row>
    <row r="24" spans="1:21" s="24" customFormat="1" ht="30" x14ac:dyDescent="0.2">
      <c r="A24" s="11">
        <v>7</v>
      </c>
      <c r="B24" s="11" t="s">
        <v>65</v>
      </c>
      <c r="C24" s="11" t="s">
        <v>27</v>
      </c>
      <c r="D24" s="11" t="s">
        <v>66</v>
      </c>
      <c r="E24" s="12">
        <v>1</v>
      </c>
      <c r="F24" s="11" t="s">
        <v>67</v>
      </c>
      <c r="G24" s="11" t="s">
        <v>68</v>
      </c>
      <c r="H24" s="13">
        <v>162</v>
      </c>
      <c r="I24" s="5">
        <v>168.48000000000002</v>
      </c>
      <c r="J24" s="11" t="s">
        <v>27</v>
      </c>
      <c r="K24" s="11" t="s">
        <v>66</v>
      </c>
      <c r="L24" s="12">
        <v>1</v>
      </c>
      <c r="M24" s="11" t="s">
        <v>67</v>
      </c>
      <c r="N24" s="11" t="s">
        <v>68</v>
      </c>
      <c r="O24" s="13">
        <v>162</v>
      </c>
      <c r="P24" s="5">
        <f t="shared" si="1"/>
        <v>168.48000000000002</v>
      </c>
      <c r="Q24" s="24">
        <v>1.04</v>
      </c>
      <c r="R24" s="25" t="s">
        <v>69</v>
      </c>
    </row>
    <row r="25" spans="1:21" s="23" customFormat="1" ht="52.5" customHeight="1" x14ac:dyDescent="0.2">
      <c r="A25" s="11">
        <v>8</v>
      </c>
      <c r="B25" s="11" t="s">
        <v>54</v>
      </c>
      <c r="C25" s="11" t="s">
        <v>27</v>
      </c>
      <c r="D25" s="11" t="s">
        <v>75</v>
      </c>
      <c r="E25" s="12">
        <v>1</v>
      </c>
      <c r="F25" s="11" t="s">
        <v>55</v>
      </c>
      <c r="G25" s="11" t="s">
        <v>74</v>
      </c>
      <c r="H25" s="13">
        <v>300</v>
      </c>
      <c r="I25" s="5">
        <v>300</v>
      </c>
      <c r="J25" s="11" t="s">
        <v>27</v>
      </c>
      <c r="K25" s="11" t="s">
        <v>75</v>
      </c>
      <c r="L25" s="12">
        <v>1</v>
      </c>
      <c r="M25" s="11" t="s">
        <v>55</v>
      </c>
      <c r="N25" s="11" t="s">
        <v>74</v>
      </c>
      <c r="O25" s="13">
        <v>300</v>
      </c>
      <c r="P25" s="5">
        <f t="shared" si="1"/>
        <v>300</v>
      </c>
      <c r="Q25" s="23">
        <v>1</v>
      </c>
      <c r="R25" s="23" t="s">
        <v>0</v>
      </c>
    </row>
    <row r="26" spans="1:21" ht="50.1" customHeight="1" x14ac:dyDescent="0.2">
      <c r="A26" s="3">
        <v>9</v>
      </c>
      <c r="B26" s="3" t="s">
        <v>26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v>6969.52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f>SUM(P20:P25)</f>
        <v>6969.52</v>
      </c>
    </row>
  </sheetData>
  <mergeCells count="20">
    <mergeCell ref="A4:P4"/>
    <mergeCell ref="A6:P6"/>
    <mergeCell ref="A7:P7"/>
    <mergeCell ref="A8:P8"/>
    <mergeCell ref="A9:P9"/>
    <mergeCell ref="A10:P10"/>
    <mergeCell ref="A11:P11"/>
    <mergeCell ref="G17:I17"/>
    <mergeCell ref="A12:P12"/>
    <mergeCell ref="A13:P13"/>
    <mergeCell ref="A14:P14"/>
    <mergeCell ref="J15:P15"/>
    <mergeCell ref="A15:A18"/>
    <mergeCell ref="B15:B18"/>
    <mergeCell ref="J16:P16"/>
    <mergeCell ref="J17:M17"/>
    <mergeCell ref="N17:P17"/>
    <mergeCell ref="C15:I15"/>
    <mergeCell ref="C16:I16"/>
    <mergeCell ref="C17:F17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tr">
        <f>т1!A6</f>
        <v>Инвестиционная программа Акционерного общества "Западная энергетическая компания"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43" t="str">
        <f>т1!A8</f>
        <v>Год раскрытия информации: 2022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45" customHeight="1" x14ac:dyDescent="0.2">
      <c r="A9" s="39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39" t="str">
        <f>т1!A10</f>
        <v>Идентификатор инвестиционного проекта: L 21-03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">
      <c r="A11" s="44" t="str">
        <f>т1!A11</f>
        <v>Утвержденные плановые значения показателей приведены в соответствии c приказом СГРЦТ Калининградской области от 28.10.2021 №50-04э/21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32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">
        <v>13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16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topLeftCell="C1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tr">
        <f>т1!A6</f>
        <v>Инвестиционная программа Акционерного общества "Западная энергетическая компания"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43" t="str">
        <f>т1!A8</f>
        <v>Год раскрытия информации: 2022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45" customHeight="1" x14ac:dyDescent="0.2">
      <c r="A9" s="39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39" t="str">
        <f>т1!A10</f>
        <v>Идентификатор инвестиционного проекта: L 21-03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">
      <c r="A11" s="44" t="str">
        <f>т1!A11</f>
        <v>Утвержденные плановые значения показателей приведены в соответствии c приказом СГРЦТ Калининградской области от 28.10.2021 №50-04э/21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33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72" customHeight="1" x14ac:dyDescent="0.2">
      <c r="A16" s="41" t="s">
        <v>0</v>
      </c>
      <c r="B16" s="41" t="s">
        <v>0</v>
      </c>
      <c r="C16" s="41" t="s">
        <v>13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16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tr">
        <f>т1!A6</f>
        <v>Инвестиционная программа Акционерного общества "Западная энергетическая компания"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43" t="str">
        <f>т1!A8</f>
        <v>Год раскрытия информации: 2022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45" customHeight="1" x14ac:dyDescent="0.2">
      <c r="A9" s="39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39" t="str">
        <f>т1!A10</f>
        <v>Идентификатор инвестиционного проекта: L 21-03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">
      <c r="A11" s="44" t="str">
        <f>т1!A11</f>
        <v>Утвержденные плановые значения показателей приведены в соответствии c приказом СГРЦТ Калининградской области от 28.10.2021 №50-04э/21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34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57" customHeight="1" x14ac:dyDescent="0.2">
      <c r="A16" s="41" t="s">
        <v>0</v>
      </c>
      <c r="B16" s="41" t="s">
        <v>0</v>
      </c>
      <c r="C16" s="41" t="s">
        <v>13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16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topLeftCell="C1" workbookViewId="0">
      <selection activeCell="E23" sqref="E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tr">
        <f>т1!A6</f>
        <v>Инвестиционная программа Акционерного общества "Западная энергетическая компания"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43" t="str">
        <f>т1!A8</f>
        <v>Год раскрытия информации: 2022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45" customHeight="1" x14ac:dyDescent="0.2">
      <c r="A9" s="39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39" t="str">
        <f>т1!A10</f>
        <v>Идентификатор инвестиционного проекта: L 21-03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">
      <c r="A11" s="44" t="str">
        <f>т1!A11</f>
        <v>Утвержденные плановые значения показателей приведены в соответствии c приказом СГРЦТ Калининградской области от 28.10.2021 №50-04э/21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35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40.5" customHeight="1" x14ac:dyDescent="0.2">
      <c r="A16" s="41" t="s">
        <v>0</v>
      </c>
      <c r="B16" s="41" t="s">
        <v>0</v>
      </c>
      <c r="C16" s="41" t="s">
        <v>13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16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15" t="s">
        <v>73</v>
      </c>
      <c r="D20" s="15" t="s">
        <v>73</v>
      </c>
      <c r="E20" s="15" t="s">
        <v>73</v>
      </c>
      <c r="F20" s="15" t="s">
        <v>73</v>
      </c>
      <c r="G20" s="15" t="s">
        <v>73</v>
      </c>
      <c r="H20" s="15" t="s">
        <v>73</v>
      </c>
      <c r="I20" s="15" t="s">
        <v>73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31"/>
  <sheetViews>
    <sheetView tabSelected="1" showOutlineSymbols="0" showWhiteSpace="0" zoomScale="85" zoomScaleNormal="85" workbookViewId="0">
      <selection activeCell="A9" sqref="A9:F9"/>
    </sheetView>
  </sheetViews>
  <sheetFormatPr defaultRowHeight="14.25" x14ac:dyDescent="0.2"/>
  <cols>
    <col min="1" max="1" width="10" style="17" bestFit="1" customWidth="1"/>
    <col min="2" max="2" width="25" style="17" bestFit="1" customWidth="1"/>
    <col min="3" max="3" width="16" style="26" customWidth="1"/>
    <col min="4" max="4" width="5.375" style="17" customWidth="1"/>
    <col min="5" max="5" width="4.25" style="17" customWidth="1"/>
    <col min="6" max="6" width="9.125" style="17" customWidth="1"/>
    <col min="7" max="7" width="11.5" style="17" hidden="1" customWidth="1"/>
    <col min="8" max="23" width="9" style="17" hidden="1" customWidth="1"/>
    <col min="24" max="25" width="9.875" style="17" hidden="1" customWidth="1"/>
    <col min="26" max="37" width="0" style="17" hidden="1" customWidth="1"/>
    <col min="38" max="16384" width="9" style="17"/>
  </cols>
  <sheetData>
    <row r="1" spans="1:25" s="35" customFormat="1" ht="78.75" customHeight="1" x14ac:dyDescent="0.2">
      <c r="A1" s="50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B1" s="50"/>
      <c r="C1" s="50"/>
      <c r="D1" s="50"/>
      <c r="E1" s="50"/>
      <c r="F1" s="50"/>
    </row>
    <row r="2" spans="1:25" s="35" customFormat="1" ht="30.75" customHeight="1" x14ac:dyDescent="0.2">
      <c r="A2" s="58" t="str">
        <f>т1!A6</f>
        <v>Инвестиционная программа Акционерного общества "Западная энергетическая компания"</v>
      </c>
      <c r="B2" s="58"/>
      <c r="C2" s="58"/>
      <c r="D2" s="58"/>
      <c r="E2" s="58"/>
      <c r="F2" s="58"/>
    </row>
    <row r="3" spans="1:25" s="35" customFormat="1" x14ac:dyDescent="0.2">
      <c r="A3" s="59"/>
      <c r="B3" s="59" t="str">
        <f>т1!A7</f>
        <v>полное наименование субъекта электроэнергетики</v>
      </c>
      <c r="C3" s="59"/>
      <c r="D3" s="59"/>
      <c r="E3" s="59"/>
      <c r="F3" s="59"/>
    </row>
    <row r="4" spans="1:25" s="35" customFormat="1" x14ac:dyDescent="0.2">
      <c r="A4" s="57" t="str">
        <f>т1!A8</f>
        <v>Год раскрытия информации: 2022</v>
      </c>
      <c r="B4" s="57"/>
      <c r="C4" s="57"/>
      <c r="D4" s="57"/>
      <c r="E4" s="57"/>
      <c r="F4" s="57"/>
    </row>
    <row r="5" spans="1:25" s="35" customFormat="1" ht="94.5" customHeight="1" x14ac:dyDescent="0.2">
      <c r="A5" s="50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5" s="50"/>
      <c r="C5" s="50"/>
      <c r="D5" s="50"/>
      <c r="E5" s="50"/>
      <c r="F5" s="50"/>
    </row>
    <row r="6" spans="1:25" s="35" customFormat="1" x14ac:dyDescent="0.2">
      <c r="A6" s="57" t="str">
        <f>т1!A10</f>
        <v>Идентификатор инвестиционного проекта: L 21-03</v>
      </c>
      <c r="B6" s="57"/>
      <c r="C6" s="57"/>
      <c r="D6" s="57"/>
      <c r="E6" s="57"/>
      <c r="F6" s="57"/>
    </row>
    <row r="7" spans="1:25" s="35" customFormat="1" ht="69" customHeight="1" x14ac:dyDescent="0.2">
      <c r="A7" s="50" t="str">
        <f>т1!A11</f>
        <v>Утвержденные плановые значения показателей приведены в соответствии c приказом СГРЦТ Калининградской области от 28.10.2021 №50-04э/21</v>
      </c>
      <c r="B7" s="50"/>
      <c r="C7" s="50"/>
      <c r="D7" s="50"/>
      <c r="E7" s="50"/>
      <c r="F7" s="50"/>
    </row>
    <row r="8" spans="1:25" s="35" customFormat="1" ht="30" customHeight="1" x14ac:dyDescent="0.2">
      <c r="A8" s="60" t="str">
        <f>т1!A12</f>
        <v>реквизиты решения органа исполнительной власти, утвердившего инвестиционную программу</v>
      </c>
      <c r="B8" s="60"/>
      <c r="C8" s="60"/>
      <c r="D8" s="60"/>
      <c r="E8" s="60"/>
      <c r="F8" s="60"/>
    </row>
    <row r="9" spans="1:25" s="35" customFormat="1" ht="37.5" customHeight="1" x14ac:dyDescent="0.2">
      <c r="A9" s="50" t="str">
        <f>т1!A13</f>
        <v>Субъекты Российской Федерации, на территории которых реализуется инвестиционный проект:  Калининградская обл.</v>
      </c>
      <c r="B9" s="50"/>
      <c r="C9" s="50"/>
      <c r="D9" s="50"/>
      <c r="E9" s="50"/>
      <c r="F9" s="50"/>
    </row>
    <row r="10" spans="1:25" s="35" customFormat="1" x14ac:dyDescent="0.2"/>
    <row r="11" spans="1:25" ht="60.75" customHeight="1" x14ac:dyDescent="0.2">
      <c r="A11" s="50" t="s">
        <v>36</v>
      </c>
      <c r="B11" s="50"/>
      <c r="C11" s="50"/>
      <c r="D11" s="50"/>
      <c r="E11" s="50"/>
      <c r="F11" s="50"/>
    </row>
    <row r="12" spans="1:25" ht="76.5" customHeight="1" x14ac:dyDescent="0.2">
      <c r="A12" s="10" t="s">
        <v>9</v>
      </c>
      <c r="B12" s="30" t="s">
        <v>37</v>
      </c>
      <c r="C12" s="31" t="s">
        <v>11</v>
      </c>
      <c r="D12" s="51" t="s">
        <v>12</v>
      </c>
      <c r="E12" s="52"/>
      <c r="F12" s="53"/>
      <c r="G12" s="18"/>
    </row>
    <row r="13" spans="1:25" ht="135" x14ac:dyDescent="0.25">
      <c r="A13" s="10">
        <v>1</v>
      </c>
      <c r="B13" s="30" t="s">
        <v>38</v>
      </c>
      <c r="C13" s="36">
        <v>6969.52</v>
      </c>
      <c r="D13" s="47">
        <f>т2!P26</f>
        <v>6969.52</v>
      </c>
      <c r="E13" s="48"/>
      <c r="F13" s="49"/>
      <c r="G13" s="19"/>
      <c r="M13" s="9">
        <v>106.2</v>
      </c>
      <c r="N13" s="9">
        <v>105.1</v>
      </c>
      <c r="O13" s="9">
        <v>104.8</v>
      </c>
      <c r="P13" s="9">
        <v>104.7</v>
      </c>
      <c r="Q13" s="9">
        <v>104.7</v>
      </c>
      <c r="R13" s="9">
        <v>104.7</v>
      </c>
      <c r="Y13" s="20"/>
    </row>
    <row r="14" spans="1:25" ht="15.75" x14ac:dyDescent="0.2">
      <c r="A14" s="10">
        <v>2</v>
      </c>
      <c r="B14" s="30" t="s">
        <v>39</v>
      </c>
      <c r="C14" s="36">
        <v>1393.9040000000002</v>
      </c>
      <c r="D14" s="47">
        <f>D13*20%</f>
        <v>1393.9040000000002</v>
      </c>
      <c r="E14" s="48"/>
      <c r="F14" s="49"/>
      <c r="G14" s="19"/>
      <c r="H14" s="6">
        <v>2015</v>
      </c>
      <c r="I14" s="6">
        <v>2016</v>
      </c>
      <c r="J14" s="6">
        <v>2017</v>
      </c>
      <c r="K14" s="7">
        <v>2018</v>
      </c>
      <c r="L14" s="7">
        <v>2019</v>
      </c>
      <c r="M14" s="7">
        <v>2020</v>
      </c>
      <c r="N14" s="7">
        <v>2021</v>
      </c>
      <c r="O14" s="6">
        <v>2022</v>
      </c>
      <c r="P14" s="6">
        <v>2023</v>
      </c>
      <c r="Q14" s="7">
        <v>2024</v>
      </c>
      <c r="R14" s="7">
        <v>2025</v>
      </c>
      <c r="S14" s="7">
        <v>2026</v>
      </c>
      <c r="T14" s="7">
        <v>2027</v>
      </c>
      <c r="U14" s="6">
        <v>2028</v>
      </c>
      <c r="V14" s="6">
        <v>2029</v>
      </c>
      <c r="W14" s="7">
        <v>2030</v>
      </c>
    </row>
    <row r="15" spans="1:25" ht="135" x14ac:dyDescent="0.2">
      <c r="A15" s="10">
        <v>3</v>
      </c>
      <c r="B15" s="30" t="s">
        <v>40</v>
      </c>
      <c r="C15" s="36">
        <v>8363.4240000000009</v>
      </c>
      <c r="D15" s="47">
        <f>D14+D13</f>
        <v>8363.4240000000009</v>
      </c>
      <c r="E15" s="48"/>
      <c r="F15" s="49"/>
      <c r="G15" s="21">
        <f>D15/1000</f>
        <v>8.3634240000000002</v>
      </c>
      <c r="H15" s="8">
        <v>114.3</v>
      </c>
      <c r="I15" s="8">
        <v>106.3</v>
      </c>
      <c r="J15" s="8">
        <v>103.7</v>
      </c>
      <c r="K15" s="9">
        <v>104.4</v>
      </c>
      <c r="L15" s="9">
        <v>106.8</v>
      </c>
      <c r="M15" s="9">
        <v>105.6</v>
      </c>
      <c r="N15" s="9">
        <v>105.4</v>
      </c>
      <c r="O15" s="9">
        <v>105.1</v>
      </c>
      <c r="P15" s="9">
        <v>104.9</v>
      </c>
      <c r="Q15" s="9">
        <v>104.7</v>
      </c>
      <c r="R15" s="9">
        <v>104.7</v>
      </c>
      <c r="S15" s="16">
        <v>104.7</v>
      </c>
      <c r="T15" s="16">
        <v>104.7</v>
      </c>
      <c r="U15" s="16">
        <v>104.7</v>
      </c>
      <c r="V15" s="16">
        <v>104.7</v>
      </c>
      <c r="W15" s="16">
        <v>104.7</v>
      </c>
    </row>
    <row r="16" spans="1:25" ht="60" x14ac:dyDescent="0.2">
      <c r="A16" s="10">
        <v>4</v>
      </c>
      <c r="B16" s="30" t="s">
        <v>41</v>
      </c>
      <c r="C16" s="36">
        <v>11140.151174843171</v>
      </c>
      <c r="D16" s="47">
        <f>D17+(D15-D17)*((D20/D19*(K15+100)/200)+D21/D19*(L15+100)/200*K15/100+D22/D19*((M15+100)/200*L15/100*K15/100)+D23/D19*((N15+100)/200*M15/100*L15/100*K15/100)+D24/D19*((O15+100)/200*N15/100*M15/100*L15/100*K15/100)+D25/D19*((P15+100)/200*O15/100*N15/100*M15/100*L15/100*K15/100)+D26/D19*((Q15+100)/200*P15/100*O15/100*N15/100*M15/100*L15/100*K15/100)+D27/D19*((R15+100)/200*Q15/100*P15/100*O15/100*N15/100*M15/100*L15/100*K15/100))</f>
        <v>11150.309867249727</v>
      </c>
      <c r="E16" s="48"/>
      <c r="F16" s="49"/>
      <c r="G16" s="21">
        <f>D16/1000</f>
        <v>11.150309867249728</v>
      </c>
      <c r="I16" s="33">
        <f>D15/1000</f>
        <v>8.3634240000000002</v>
      </c>
      <c r="J16" s="14">
        <f>D28</f>
        <v>11.150309867249728</v>
      </c>
    </row>
    <row r="17" spans="1:26" ht="75" x14ac:dyDescent="0.2">
      <c r="A17" s="10">
        <v>5</v>
      </c>
      <c r="B17" s="30" t="s">
        <v>42</v>
      </c>
      <c r="C17" s="36">
        <v>0</v>
      </c>
      <c r="D17" s="54">
        <v>0</v>
      </c>
      <c r="E17" s="55"/>
      <c r="F17" s="56"/>
      <c r="G17" s="19"/>
      <c r="H17" s="14"/>
      <c r="X17" s="14"/>
    </row>
    <row r="18" spans="1:26" ht="45" x14ac:dyDescent="0.2">
      <c r="A18" s="10">
        <v>6</v>
      </c>
      <c r="B18" s="30" t="s">
        <v>43</v>
      </c>
      <c r="C18" s="36">
        <v>8363.4240000000009</v>
      </c>
      <c r="D18" s="47">
        <f>D15-D17</f>
        <v>8363.4240000000009</v>
      </c>
      <c r="E18" s="48"/>
      <c r="F18" s="49"/>
      <c r="G18" s="19"/>
      <c r="H18" s="14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14"/>
      <c r="Y18" s="29"/>
    </row>
    <row r="19" spans="1:26" ht="90" x14ac:dyDescent="0.2">
      <c r="A19" s="10">
        <v>7</v>
      </c>
      <c r="B19" s="30" t="s">
        <v>44</v>
      </c>
      <c r="C19" s="36">
        <v>8474.1075839999994</v>
      </c>
      <c r="D19" s="47">
        <f>SUM(D20:F25)</f>
        <v>8474.1075839999994</v>
      </c>
      <c r="E19" s="48"/>
      <c r="F19" s="49"/>
      <c r="G19" s="19"/>
      <c r="H19" s="14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14"/>
      <c r="Y19" s="29"/>
    </row>
    <row r="20" spans="1:26" ht="15" x14ac:dyDescent="0.2">
      <c r="A20" s="10">
        <v>7.1</v>
      </c>
      <c r="B20" s="30" t="s">
        <v>45</v>
      </c>
      <c r="C20" s="36">
        <v>0</v>
      </c>
      <c r="D20" s="47">
        <v>0</v>
      </c>
      <c r="E20" s="48"/>
      <c r="F20" s="49"/>
      <c r="G20" s="19"/>
      <c r="H20" s="14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14"/>
      <c r="Y20" s="29"/>
    </row>
    <row r="21" spans="1:26" ht="15" x14ac:dyDescent="0.2">
      <c r="A21" s="10">
        <v>7.2</v>
      </c>
      <c r="B21" s="30" t="s">
        <v>46</v>
      </c>
      <c r="C21" s="36">
        <v>0</v>
      </c>
      <c r="D21" s="47">
        <v>0</v>
      </c>
      <c r="E21" s="48"/>
      <c r="F21" s="49"/>
      <c r="G21" s="19"/>
      <c r="H21" s="14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14"/>
      <c r="Y21" s="29"/>
    </row>
    <row r="22" spans="1:26" ht="15" x14ac:dyDescent="0.2">
      <c r="A22" s="10">
        <v>7.3</v>
      </c>
      <c r="B22" s="30" t="s">
        <v>47</v>
      </c>
      <c r="C22" s="36">
        <v>0</v>
      </c>
      <c r="D22" s="47">
        <v>0</v>
      </c>
      <c r="E22" s="48"/>
      <c r="F22" s="49"/>
      <c r="G22" s="19"/>
      <c r="H22" s="14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14"/>
      <c r="Y22" s="29"/>
    </row>
    <row r="23" spans="1:26" ht="15" x14ac:dyDescent="0.2">
      <c r="A23" s="10">
        <v>7.4</v>
      </c>
      <c r="B23" s="30" t="s">
        <v>48</v>
      </c>
      <c r="C23" s="36">
        <v>0</v>
      </c>
      <c r="D23" s="47">
        <v>0</v>
      </c>
      <c r="E23" s="48"/>
      <c r="F23" s="49"/>
      <c r="G23" s="19"/>
      <c r="H23" s="14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14"/>
      <c r="Y23" s="29"/>
    </row>
    <row r="24" spans="1:26" ht="15" x14ac:dyDescent="0.2">
      <c r="A24" s="10">
        <v>7.5</v>
      </c>
      <c r="B24" s="30" t="s">
        <v>49</v>
      </c>
      <c r="C24" s="36">
        <v>404.62996800000002</v>
      </c>
      <c r="D24" s="47">
        <v>404.62996800000002</v>
      </c>
      <c r="E24" s="48"/>
      <c r="F24" s="49"/>
      <c r="G24" s="19"/>
      <c r="H24" s="14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14"/>
      <c r="Y24" s="29"/>
    </row>
    <row r="25" spans="1:26" ht="15" x14ac:dyDescent="0.2">
      <c r="A25" s="10">
        <v>7.6</v>
      </c>
      <c r="B25" s="30" t="s">
        <v>53</v>
      </c>
      <c r="C25" s="36">
        <v>8069.4776160000001</v>
      </c>
      <c r="D25" s="47">
        <v>8069.4776160000001</v>
      </c>
      <c r="E25" s="48"/>
      <c r="F25" s="49"/>
      <c r="G25" s="19"/>
      <c r="H25" s="14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14"/>
      <c r="Y25" s="29"/>
    </row>
    <row r="26" spans="1:26" ht="15" x14ac:dyDescent="0.2">
      <c r="A26" s="10">
        <v>7.7</v>
      </c>
      <c r="B26" s="30" t="s">
        <v>57</v>
      </c>
      <c r="C26" s="36">
        <v>0</v>
      </c>
      <c r="D26" s="47">
        <v>0</v>
      </c>
      <c r="E26" s="48"/>
      <c r="F26" s="49"/>
      <c r="G26" s="19"/>
      <c r="H26" s="14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14"/>
      <c r="Y26" s="29"/>
    </row>
    <row r="27" spans="1:26" ht="15" x14ac:dyDescent="0.2">
      <c r="A27" s="10">
        <v>7.8</v>
      </c>
      <c r="B27" s="30" t="s">
        <v>58</v>
      </c>
      <c r="C27" s="36">
        <v>0</v>
      </c>
      <c r="D27" s="47">
        <v>0</v>
      </c>
      <c r="E27" s="48"/>
      <c r="F27" s="49"/>
      <c r="G27" s="19"/>
      <c r="H27" s="14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14"/>
      <c r="Y27" s="29"/>
    </row>
    <row r="28" spans="1:26" ht="75" x14ac:dyDescent="0.2">
      <c r="A28" s="10">
        <v>8</v>
      </c>
      <c r="B28" s="30" t="s">
        <v>50</v>
      </c>
      <c r="C28" s="36">
        <v>11.140151174843171</v>
      </c>
      <c r="D28" s="47">
        <f>D16/1000</f>
        <v>11.150309867249728</v>
      </c>
      <c r="E28" s="48"/>
      <c r="F28" s="49"/>
      <c r="G28" s="19"/>
      <c r="H28" s="14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14"/>
      <c r="Y28" s="29"/>
    </row>
    <row r="29" spans="1:26" ht="105" x14ac:dyDescent="0.2">
      <c r="A29" s="10">
        <v>9</v>
      </c>
      <c r="B29" s="30" t="s">
        <v>51</v>
      </c>
      <c r="C29" s="36">
        <v>0</v>
      </c>
      <c r="D29" s="47">
        <v>0</v>
      </c>
      <c r="E29" s="48"/>
      <c r="F29" s="49"/>
      <c r="G29" s="19"/>
      <c r="H29" s="14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14"/>
      <c r="Y29" s="29"/>
    </row>
    <row r="30" spans="1:26" ht="30" x14ac:dyDescent="0.2">
      <c r="A30" s="10">
        <v>10</v>
      </c>
      <c r="B30" s="30" t="s">
        <v>52</v>
      </c>
      <c r="C30" s="36">
        <v>11140.151174843171</v>
      </c>
      <c r="D30" s="47">
        <f>(D29+D28)*1000</f>
        <v>11150.309867249727</v>
      </c>
      <c r="E30" s="48"/>
      <c r="F30" s="49"/>
      <c r="G30" s="19"/>
      <c r="H30" s="14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14"/>
      <c r="Y30" s="29"/>
      <c r="Z30" s="22"/>
    </row>
    <row r="31" spans="1:26" x14ac:dyDescent="0.2">
      <c r="X31" s="14"/>
    </row>
  </sheetData>
  <mergeCells count="28">
    <mergeCell ref="A7:F7"/>
    <mergeCell ref="A8:F8"/>
    <mergeCell ref="A9:F9"/>
    <mergeCell ref="A1:F1"/>
    <mergeCell ref="A2:F2"/>
    <mergeCell ref="A4:F4"/>
    <mergeCell ref="A5:F5"/>
    <mergeCell ref="A6:F6"/>
    <mergeCell ref="D23:F23"/>
    <mergeCell ref="D12:F12"/>
    <mergeCell ref="D13:F13"/>
    <mergeCell ref="D14:F14"/>
    <mergeCell ref="D15:F15"/>
    <mergeCell ref="D16:F16"/>
    <mergeCell ref="D17:F17"/>
    <mergeCell ref="D18:F18"/>
    <mergeCell ref="D30:F30"/>
    <mergeCell ref="D24:F24"/>
    <mergeCell ref="D25:F25"/>
    <mergeCell ref="D26:F26"/>
    <mergeCell ref="D27:F27"/>
    <mergeCell ref="D28:F28"/>
    <mergeCell ref="D29:F29"/>
    <mergeCell ref="D19:F19"/>
    <mergeCell ref="D20:F20"/>
    <mergeCell ref="D21:F21"/>
    <mergeCell ref="D22:F22"/>
    <mergeCell ref="A11:F11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cp:lastPrinted>2021-03-25T07:22:06Z</cp:lastPrinted>
  <dcterms:created xsi:type="dcterms:W3CDTF">2019-03-22T11:01:48Z</dcterms:created>
  <dcterms:modified xsi:type="dcterms:W3CDTF">2022-03-31T08:01:17Z</dcterms:modified>
</cp:coreProperties>
</file>