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6 факт 2021 тп\"/>
    </mc:Choice>
  </mc:AlternateContent>
  <xr:revisionPtr revIDLastSave="0" documentId="13_ncr:1_{9426B1BB-F5B6-4293-9360-0BB9DA39F9C4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01" l="1"/>
  <c r="L9" i="101"/>
  <c r="F24" i="102"/>
  <c r="R15" i="97"/>
  <c r="T15" i="97" s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R23" i="101" l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I22" i="102"/>
  <c r="F23" i="102"/>
  <c r="I23" i="102" s="1"/>
  <c r="J34" i="102" l="1"/>
  <c r="F34" i="102"/>
</calcChain>
</file>

<file path=xl/sharedStrings.xml><?xml version="1.0" encoding="utf-8"?>
<sst xmlns="http://schemas.openxmlformats.org/spreadsheetml/2006/main" count="1112" uniqueCount="260">
  <si>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</si>
  <si>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</si>
  <si>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</si>
  <si>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</si>
  <si>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</si>
  <si>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</si>
  <si>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</si>
  <si>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</si>
  <si>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</si>
  <si>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</si>
  <si>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</si>
  <si>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</si>
  <si>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</si>
  <si>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</si>
  <si>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</si>
  <si>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</si>
  <si>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</si>
  <si>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</si>
  <si>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</si>
  <si>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</si>
  <si>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</si>
  <si>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</si>
  <si>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</si>
  <si>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</si>
  <si>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</si>
  <si>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</si>
  <si>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</si>
  <si>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</si>
  <si>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</si>
  <si>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</si>
  <si>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</si>
  <si>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</si>
  <si>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</si>
  <si>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</si>
  <si>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</si>
  <si>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</si>
  <si>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</si>
  <si>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</si>
  <si>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</si>
  <si>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</si>
  <si>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</si>
  <si>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</si>
  <si>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</si>
  <si>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</si>
  <si>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</si>
  <si>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</si>
  <si>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</si>
  <si>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</si>
  <si>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</si>
  <si>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</si>
  <si>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</si>
  <si>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</si>
  <si>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</si>
  <si>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</si>
  <si>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</si>
  <si>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</si>
  <si>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</si>
  <si>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</si>
  <si>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</si>
  <si>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</si>
  <si>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</si>
  <si>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</si>
  <si>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</si>
  <si>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</si>
  <si>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</si>
  <si>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</si>
  <si>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</si>
  <si>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</si>
  <si>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</si>
  <si>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</si>
  <si>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</si>
  <si>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</si>
  <si>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</si>
  <si>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</si>
  <si>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</si>
  <si>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</si>
  <si>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</si>
  <si>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</si>
  <si>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</si>
  <si>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</si>
  <si>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</si>
  <si>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</si>
  <si>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</si>
  <si>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</si>
  <si>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</si>
  <si>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</si>
  <si>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</si>
  <si>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</si>
  <si>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</si>
  <si>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</si>
  <si>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</si>
  <si>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</si>
  <si>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</si>
  <si>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</si>
  <si>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</si>
  <si>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</si>
  <si>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</si>
  <si>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</si>
  <si>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</si>
  <si>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</si>
  <si>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</si>
  <si>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</si>
  <si>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</si>
  <si>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</si>
  <si>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</si>
  <si>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</si>
  <si>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</si>
  <si>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</si>
  <si>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</si>
  <si>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</si>
  <si>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</si>
  <si>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</si>
  <si>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</si>
  <si>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</si>
  <si>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</si>
  <si>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</si>
  <si>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</si>
  <si>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</si>
  <si>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</si>
  <si>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</si>
  <si>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</si>
  <si>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</si>
  <si>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</si>
  <si>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</si>
  <si>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</si>
  <si>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</si>
  <si>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</si>
  <si>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</si>
  <si>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</si>
  <si>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</si>
  <si>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</si>
  <si>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</si>
  <si>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</si>
  <si>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</si>
  <si>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</si>
  <si>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</si>
  <si>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</si>
  <si>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</si>
  <si>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</si>
  <si>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</si>
  <si>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</si>
  <si>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</si>
  <si>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</si>
  <si>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</si>
  <si>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</si>
  <si>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</si>
  <si>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</si>
  <si>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</si>
  <si>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</si>
  <si>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</si>
  <si>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</si>
  <si>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</si>
  <si>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</si>
  <si>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</si>
  <si>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</si>
  <si>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</si>
  <si>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</si>
  <si>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</si>
  <si>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</si>
  <si>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</si>
  <si>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</si>
  <si>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</si>
  <si>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</si>
  <si>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</si>
  <si>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</si>
  <si>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</si>
  <si>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</si>
  <si>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</si>
  <si>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</si>
  <si>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</si>
  <si>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</si>
  <si>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</si>
  <si>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</si>
  <si>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</si>
  <si>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</si>
  <si>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</si>
  <si>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</si>
  <si>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</si>
  <si>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</si>
  <si>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</si>
  <si>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</si>
  <si>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</si>
  <si>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</si>
  <si>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</si>
  <si>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</si>
  <si>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</si>
  <si>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</si>
  <si>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</si>
  <si>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</si>
  <si>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</si>
  <si>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</si>
  <si>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</si>
  <si>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</si>
  <si>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</si>
  <si>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</si>
  <si>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</si>
  <si>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</si>
  <si>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</si>
  <si>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</si>
  <si>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</si>
  <si>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</si>
  <si>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</si>
  <si>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</si>
  <si>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</si>
  <si>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</si>
  <si>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</si>
  <si>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</si>
  <si>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</si>
  <si>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</si>
  <si>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</si>
  <si>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</si>
  <si>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</si>
  <si>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</si>
  <si>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</si>
  <si>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</si>
  <si>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</si>
  <si>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</si>
  <si>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</si>
  <si>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</si>
  <si>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</si>
  <si>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</si>
  <si>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</si>
  <si>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</si>
  <si>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</si>
  <si>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</si>
  <si>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</si>
  <si>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</si>
  <si>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</si>
  <si>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</si>
  <si>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</si>
  <si>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</si>
  <si>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</si>
  <si>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</si>
  <si>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</si>
  <si>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</si>
  <si>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</si>
  <si>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</si>
  <si>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</si>
  <si>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</si>
  <si>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</si>
  <si>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</si>
  <si>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</si>
  <si>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</si>
  <si>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</si>
  <si>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</si>
  <si>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</si>
  <si>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</si>
  <si>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</si>
  <si>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</si>
  <si>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</si>
  <si>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</si>
  <si>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7 ячеек</t>
  </si>
  <si>
    <t>Э4-01</t>
  </si>
  <si>
    <t>ТМ 15/0,4 кВ 630 кВА</t>
  </si>
  <si>
    <t>Т5-17-1</t>
  </si>
  <si>
    <t xml:space="preserve">Э3-08-2 </t>
  </si>
  <si>
    <t>Идентификатор инвестиционного проекта: L 21-16</t>
  </si>
  <si>
    <t>Наименование инвестиционного проекта: Строительство  электроснабжения казино "Шамбала" п.Куликово, Зеленоградского р-на</t>
  </si>
  <si>
    <t>марка XRHAKXS(3 жил, 150мм2 алюминий)</t>
  </si>
  <si>
    <t>К 1-06-2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</si>
</sst>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169" fontId="5" fillId="0" borderId="0" xfId="37" applyNumberFormat="1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H20" sqref="H20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7" t="s">
        <v>228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8" t="s">
        <v>257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8" t="s">
        <v>256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9" t="s">
        <v>229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76" t="s">
        <v>2</v>
      </c>
      <c r="C17" s="172" t="s">
        <v>46</v>
      </c>
      <c r="D17" s="172"/>
      <c r="E17" s="172"/>
      <c r="F17" s="172"/>
      <c r="G17" s="172"/>
      <c r="H17" s="172"/>
      <c r="I17" s="172"/>
      <c r="J17" s="172"/>
      <c r="K17" s="172" t="s">
        <v>47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81"/>
      <c r="B18" s="176"/>
      <c r="C18" s="173" t="s">
        <v>243</v>
      </c>
      <c r="D18" s="174"/>
      <c r="E18" s="174"/>
      <c r="F18" s="174"/>
      <c r="G18" s="174"/>
      <c r="H18" s="174"/>
      <c r="I18" s="174"/>
      <c r="J18" s="175"/>
      <c r="K18" s="173" t="s">
        <v>243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81"/>
      <c r="B19" s="176"/>
      <c r="C19" s="176" t="s">
        <v>13</v>
      </c>
      <c r="D19" s="176"/>
      <c r="E19" s="176"/>
      <c r="F19" s="176"/>
      <c r="G19" s="176" t="s">
        <v>120</v>
      </c>
      <c r="H19" s="176"/>
      <c r="I19" s="176"/>
      <c r="J19" s="176"/>
      <c r="K19" s="176" t="s">
        <v>13</v>
      </c>
      <c r="L19" s="176"/>
      <c r="M19" s="176"/>
      <c r="N19" s="176"/>
      <c r="O19" s="176" t="s">
        <v>120</v>
      </c>
      <c r="P19" s="176"/>
      <c r="Q19" s="176"/>
      <c r="R19" s="176"/>
    </row>
    <row r="20" spans="1:18" s="27" customFormat="1" ht="126" x14ac:dyDescent="0.25">
      <c r="A20" s="181"/>
      <c r="B20" s="176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7"/>
      <c r="B64" s="177"/>
      <c r="C64" s="177"/>
      <c r="D64" s="177"/>
      <c r="E64" s="177"/>
      <c r="F64" s="177"/>
      <c r="G64" s="177"/>
    </row>
    <row r="65" spans="1:8" x14ac:dyDescent="0.25">
      <c r="A65" s="177"/>
      <c r="B65" s="177"/>
      <c r="C65" s="177"/>
      <c r="D65" s="177"/>
      <c r="E65" s="177"/>
      <c r="F65" s="177"/>
      <c r="G65" s="177"/>
    </row>
    <row r="66" spans="1:8" x14ac:dyDescent="0.25">
      <c r="A66" s="177"/>
      <c r="B66" s="177"/>
      <c r="C66" s="177"/>
      <c r="D66" s="177"/>
      <c r="E66" s="177"/>
      <c r="F66" s="177"/>
      <c r="G66" s="177"/>
      <c r="H66" s="50"/>
    </row>
    <row r="67" spans="1:8" x14ac:dyDescent="0.25">
      <c r="A67" s="178"/>
      <c r="B67" s="178"/>
      <c r="C67" s="178"/>
      <c r="D67" s="178"/>
      <c r="E67" s="178"/>
      <c r="F67" s="178"/>
      <c r="G67" s="178"/>
    </row>
    <row r="68" spans="1:8" x14ac:dyDescent="0.25">
      <c r="A68" s="169"/>
      <c r="B68" s="179"/>
      <c r="C68" s="179"/>
      <c r="D68" s="179"/>
      <c r="E68" s="179"/>
      <c r="F68" s="179"/>
      <c r="G68" s="179"/>
    </row>
    <row r="69" spans="1:8" x14ac:dyDescent="0.25">
      <c r="A69" s="169"/>
      <c r="B69" s="170"/>
      <c r="C69" s="170"/>
      <c r="D69" s="170"/>
      <c r="E69" s="170"/>
      <c r="F69" s="170"/>
      <c r="G69" s="170"/>
    </row>
    <row r="70" spans="1:8" x14ac:dyDescent="0.25">
      <c r="A70" s="171"/>
      <c r="B70" s="171"/>
      <c r="C70" s="171"/>
      <c r="D70" s="171"/>
      <c r="E70" s="171"/>
      <c r="F70" s="171"/>
      <c r="G70" s="171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176" t="s">
        <v>120</v>
      </c>
      <c r="O5" s="197"/>
      <c r="P5" s="197"/>
    </row>
    <row r="6" spans="1:16" s="9" customFormat="1" ht="63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3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3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6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3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3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N16" sqref="N16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7"/>
      <c r="M1" s="187"/>
      <c r="N1" s="187"/>
      <c r="O1" s="187"/>
      <c r="P1" s="187"/>
      <c r="Q1" s="187"/>
      <c r="R1" s="187"/>
    </row>
    <row r="2" spans="1:20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42"/>
      <c r="K2" s="142"/>
      <c r="L2" s="172" t="s">
        <v>230</v>
      </c>
      <c r="M2" s="172"/>
      <c r="N2" s="172"/>
      <c r="O2" s="172"/>
      <c r="P2" s="172"/>
      <c r="Q2" s="172"/>
      <c r="R2" s="172"/>
      <c r="S2" s="172"/>
      <c r="T2" s="172"/>
    </row>
    <row r="3" spans="1:20" ht="4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199"/>
      <c r="J3" s="199"/>
      <c r="K3" s="200"/>
      <c r="L3" s="176" t="s">
        <v>243</v>
      </c>
      <c r="M3" s="176"/>
      <c r="N3" s="176"/>
      <c r="O3" s="176"/>
      <c r="P3" s="176"/>
      <c r="Q3" s="176"/>
      <c r="R3" s="176"/>
      <c r="S3" s="176"/>
      <c r="T3" s="176"/>
    </row>
    <row r="4" spans="1:20" ht="33.75" customHeight="1" x14ac:dyDescent="0.25">
      <c r="A4" s="181"/>
      <c r="B4" s="176"/>
      <c r="C4" s="176" t="s">
        <v>13</v>
      </c>
      <c r="D4" s="176"/>
      <c r="E4" s="176"/>
      <c r="F4" s="176"/>
      <c r="G4" s="198" t="s">
        <v>120</v>
      </c>
      <c r="H4" s="199"/>
      <c r="I4" s="199"/>
      <c r="J4" s="199"/>
      <c r="K4" s="200"/>
      <c r="L4" s="176" t="s">
        <v>13</v>
      </c>
      <c r="M4" s="176"/>
      <c r="N4" s="176"/>
      <c r="O4" s="176"/>
      <c r="P4" s="176" t="s">
        <v>120</v>
      </c>
      <c r="Q4" s="176"/>
      <c r="R4" s="176"/>
      <c r="S4" s="176"/>
      <c r="T4" s="176"/>
    </row>
    <row r="5" spans="1:20" s="9" customFormat="1" ht="157.5" x14ac:dyDescent="0.25">
      <c r="A5" s="181"/>
      <c r="B5" s="176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0</v>
      </c>
      <c r="O8" s="149" t="s">
        <v>20</v>
      </c>
      <c r="P8" s="15" t="s">
        <v>217</v>
      </c>
      <c r="Q8" s="3"/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253</v>
      </c>
      <c r="N9" s="149">
        <v>0</v>
      </c>
      <c r="O9" s="149" t="s">
        <v>20</v>
      </c>
      <c r="P9" s="15" t="s">
        <v>254</v>
      </c>
      <c r="Q9" s="3">
        <v>532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253</v>
      </c>
      <c r="N10" s="162">
        <v>0</v>
      </c>
      <c r="O10" s="162" t="s">
        <v>20</v>
      </c>
      <c r="P10" s="15" t="s">
        <v>254</v>
      </c>
      <c r="Q10" s="3">
        <v>532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236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238</v>
      </c>
      <c r="N11" s="162">
        <v>0</v>
      </c>
      <c r="O11" s="162" t="s">
        <v>20</v>
      </c>
      <c r="P11" s="15" t="s">
        <v>255</v>
      </c>
      <c r="Q11" s="3">
        <v>2944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239</v>
      </c>
      <c r="B12" s="14" t="s">
        <v>236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238</v>
      </c>
      <c r="N12" s="162">
        <v>0</v>
      </c>
      <c r="O12" s="162" t="s">
        <v>20</v>
      </c>
      <c r="P12" s="15" t="s">
        <v>237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0</v>
      </c>
      <c r="O13" s="149" t="s">
        <v>215</v>
      </c>
      <c r="P13" s="15" t="s">
        <v>250</v>
      </c>
      <c r="Q13" s="10">
        <v>500</v>
      </c>
      <c r="R13" s="10">
        <f t="shared" si="0"/>
        <v>0</v>
      </c>
      <c r="S13" s="10">
        <v>1</v>
      </c>
      <c r="T13" s="10">
        <f t="shared" ref="T13" si="2">R13*S13</f>
        <v>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251</v>
      </c>
      <c r="N15" s="62">
        <v>0</v>
      </c>
      <c r="O15" s="62" t="s">
        <v>20</v>
      </c>
      <c r="P15" s="148" t="s">
        <v>252</v>
      </c>
      <c r="Q15" s="148">
        <v>1615</v>
      </c>
      <c r="R15" s="34">
        <f>Q15*N15</f>
        <v>0</v>
      </c>
      <c r="S15" s="167">
        <v>1.05</v>
      </c>
      <c r="T15" s="34">
        <f>S15*R15</f>
        <v>0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0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  <c r="J20" s="36"/>
      <c r="K20" s="36"/>
    </row>
    <row r="21" spans="1:20" s="50" customFormat="1" ht="41.25" customHeight="1" x14ac:dyDescent="0.25">
      <c r="A21" s="196"/>
      <c r="B21" s="196"/>
      <c r="C21" s="196"/>
      <c r="D21" s="196"/>
      <c r="E21" s="196"/>
      <c r="F21" s="196"/>
      <c r="G21" s="196"/>
      <c r="H21" s="61"/>
      <c r="I21" s="36"/>
      <c r="J21" s="36"/>
      <c r="K21" s="36"/>
    </row>
    <row r="22" spans="1:20" s="50" customFormat="1" ht="38.25" customHeight="1" x14ac:dyDescent="0.25">
      <c r="A22" s="196"/>
      <c r="B22" s="196"/>
      <c r="C22" s="196"/>
      <c r="D22" s="196"/>
      <c r="E22" s="196"/>
      <c r="F22" s="196"/>
      <c r="G22" s="196"/>
      <c r="H22"/>
      <c r="I22" s="36"/>
      <c r="J22" s="36"/>
      <c r="K22" s="36"/>
    </row>
    <row r="23" spans="1:20" s="50" customFormat="1" ht="18.75" customHeight="1" x14ac:dyDescent="0.25">
      <c r="A23" s="191"/>
      <c r="B23" s="191"/>
      <c r="C23" s="191"/>
      <c r="D23" s="191"/>
      <c r="E23" s="191"/>
      <c r="F23" s="191"/>
      <c r="G23" s="191"/>
      <c r="H23" s="61"/>
      <c r="I23" s="36"/>
      <c r="J23" s="36"/>
      <c r="K23" s="36"/>
    </row>
    <row r="24" spans="1:20" s="50" customFormat="1" ht="217.5" customHeight="1" x14ac:dyDescent="0.25">
      <c r="A24" s="192"/>
      <c r="B24" s="193"/>
      <c r="C24" s="193"/>
      <c r="D24" s="193"/>
      <c r="E24" s="193"/>
      <c r="F24" s="193"/>
      <c r="G24" s="193"/>
      <c r="H24" s="61"/>
      <c r="I24" s="36"/>
      <c r="J24" s="36"/>
      <c r="K24" s="36"/>
    </row>
    <row r="25" spans="1:20" ht="53.25" customHeight="1" x14ac:dyDescent="0.25">
      <c r="A25" s="192"/>
      <c r="B25" s="194"/>
      <c r="C25" s="194"/>
      <c r="D25" s="194"/>
      <c r="E25" s="194"/>
      <c r="F25" s="194"/>
      <c r="G25" s="194"/>
    </row>
    <row r="26" spans="1:20" x14ac:dyDescent="0.25">
      <c r="A26" s="195"/>
      <c r="B26" s="195"/>
      <c r="C26" s="195"/>
      <c r="D26" s="195"/>
      <c r="E26" s="195"/>
      <c r="F26" s="195"/>
      <c r="G26" s="195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72" t="s">
        <v>47</v>
      </c>
      <c r="K2" s="172"/>
      <c r="L2" s="172"/>
      <c r="M2" s="172"/>
      <c r="N2" s="172"/>
      <c r="O2" s="172"/>
      <c r="P2" s="172"/>
    </row>
    <row r="3" spans="1:16" ht="41.2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200"/>
      <c r="J3" s="198" t="s">
        <v>200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81"/>
      <c r="B4" s="176"/>
      <c r="C4" s="176" t="s">
        <v>13</v>
      </c>
      <c r="D4" s="176"/>
      <c r="E4" s="176"/>
      <c r="F4" s="176"/>
      <c r="G4" s="176" t="s">
        <v>120</v>
      </c>
      <c r="H4" s="197"/>
      <c r="I4" s="197"/>
      <c r="J4" s="176" t="s">
        <v>13</v>
      </c>
      <c r="K4" s="176"/>
      <c r="L4" s="176"/>
      <c r="M4" s="176"/>
      <c r="N4" s="176" t="s">
        <v>120</v>
      </c>
      <c r="O4" s="197"/>
      <c r="P4" s="197"/>
    </row>
    <row r="5" spans="1:16" s="9" customFormat="1" ht="63" x14ac:dyDescent="0.25">
      <c r="A5" s="181"/>
      <c r="B5" s="176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3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3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6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3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3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2" zoomScale="90" zoomScaleNormal="70" zoomScaleSheetLayoutView="90" workbookViewId="0">
      <selection activeCell="P23" sqref="P23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8" ht="15.75" customHeigh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8" ht="33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203" t="s">
        <v>243</v>
      </c>
      <c r="K4" s="204"/>
      <c r="L4" s="204"/>
      <c r="M4" s="204"/>
      <c r="N4" s="204"/>
      <c r="O4" s="204"/>
      <c r="P4" s="204"/>
      <c r="Q4" s="204"/>
      <c r="R4" s="204"/>
    </row>
    <row r="5" spans="1:18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201" t="s">
        <v>120</v>
      </c>
      <c r="O5" s="202"/>
      <c r="P5" s="202"/>
      <c r="Q5" s="202"/>
      <c r="R5" s="202"/>
    </row>
    <row r="6" spans="1:18" s="9" customFormat="1" ht="126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241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258</v>
      </c>
      <c r="L9" s="81">
        <f>0.48+0.495</f>
        <v>0.97499999999999998</v>
      </c>
      <c r="M9" s="85" t="s">
        <v>3</v>
      </c>
      <c r="N9" s="15" t="s">
        <v>259</v>
      </c>
      <c r="O9" s="17">
        <v>2214</v>
      </c>
      <c r="P9" s="90">
        <f>L9*O9</f>
        <v>2158.65</v>
      </c>
      <c r="Q9" s="165">
        <v>1.1100000000000001</v>
      </c>
      <c r="R9" s="166">
        <f>Q9*P9</f>
        <v>2396.1015000000002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240</v>
      </c>
      <c r="L10" s="87">
        <v>0</v>
      </c>
      <c r="M10" s="88" t="s">
        <v>3</v>
      </c>
      <c r="N10" s="15" t="s">
        <v>242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244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245</v>
      </c>
      <c r="L15" s="92">
        <v>1</v>
      </c>
      <c r="M15" s="85" t="s">
        <v>3</v>
      </c>
      <c r="N15" s="15" t="s">
        <v>246</v>
      </c>
      <c r="O15" s="17">
        <v>2703</v>
      </c>
      <c r="P15" s="90">
        <f>L15*O15</f>
        <v>2703</v>
      </c>
      <c r="Q15" s="165">
        <v>1</v>
      </c>
      <c r="R15" s="166">
        <f>Q15*P15</f>
        <v>2703</v>
      </c>
    </row>
    <row r="16" spans="1:18" s="11" customFormat="1" ht="47.25" x14ac:dyDescent="0.25">
      <c r="A16" s="68" t="s">
        <v>94</v>
      </c>
      <c r="B16" s="13" t="s">
        <v>244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247</v>
      </c>
      <c r="L16" s="92">
        <f>L10</f>
        <v>0</v>
      </c>
      <c r="M16" s="85" t="s">
        <v>3</v>
      </c>
      <c r="N16" s="15" t="s">
        <v>248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249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</f>
        <v>0.97499999999999998</v>
      </c>
      <c r="M23" s="85" t="s">
        <v>3</v>
      </c>
      <c r="N23" s="15" t="s">
        <v>45</v>
      </c>
      <c r="O23" s="17">
        <v>611</v>
      </c>
      <c r="P23" s="17">
        <v>611</v>
      </c>
      <c r="Q23" s="165">
        <v>1</v>
      </c>
      <c r="R23" s="166">
        <f>Q23*P23</f>
        <v>611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5472.65</v>
      </c>
      <c r="Q26" s="165">
        <v>1</v>
      </c>
      <c r="R26" s="166">
        <f>SUM(R9:R25)</f>
        <v>5710.1015000000007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3"/>
      <c r="I28" s="36"/>
    </row>
    <row r="29" spans="1:18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3"/>
      <c r="I29" s="36"/>
    </row>
    <row r="30" spans="1:18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6"/>
      <c r="I30" s="36"/>
    </row>
    <row r="31" spans="1:18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3"/>
      <c r="I31" s="36"/>
    </row>
    <row r="32" spans="1:18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3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9" t="s">
        <v>65</v>
      </c>
      <c r="B2" s="219"/>
      <c r="C2" s="219"/>
      <c r="D2" s="219"/>
      <c r="E2" s="219"/>
      <c r="F2" s="219"/>
      <c r="G2" s="219"/>
      <c r="J2" s="33"/>
      <c r="K2" s="33"/>
    </row>
    <row r="3" spans="1:17" ht="36" customHeight="1" x14ac:dyDescent="0.25">
      <c r="A3" s="72" t="s">
        <v>0</v>
      </c>
      <c r="B3" s="1" t="s">
        <v>64</v>
      </c>
      <c r="C3" s="220" t="s">
        <v>46</v>
      </c>
      <c r="D3" s="220"/>
      <c r="E3" s="176" t="s">
        <v>47</v>
      </c>
      <c r="F3" s="176"/>
      <c r="G3" s="176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1">
        <v>3</v>
      </c>
      <c r="D4" s="222"/>
      <c r="E4" s="201">
        <v>4</v>
      </c>
      <c r="F4" s="202"/>
      <c r="G4" s="22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4"/>
      <c r="D5" s="224"/>
      <c r="E5" s="214" t="e">
        <f>#REF!+т2!P46+т3!R18+т4!P22+т5!P26</f>
        <v>#REF!</v>
      </c>
      <c r="F5" s="215"/>
      <c r="G5" s="216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5"/>
      <c r="D6" s="225"/>
      <c r="E6" s="214" t="e">
        <f>E5*0.18</f>
        <v>#REF!</v>
      </c>
      <c r="F6" s="215"/>
      <c r="G6" s="216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5"/>
      <c r="D7" s="225"/>
      <c r="E7" s="214" t="e">
        <f>E5+E6</f>
        <v>#REF!</v>
      </c>
      <c r="F7" s="215"/>
      <c r="G7" s="216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7"/>
      <c r="D8" s="218"/>
      <c r="E8" s="21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5"/>
      <c r="G8" s="216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7"/>
      <c r="D9" s="208"/>
      <c r="E9" s="209"/>
      <c r="F9" s="210"/>
      <c r="G9" s="211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7"/>
      <c r="D10" s="208"/>
      <c r="E10" s="214" t="e">
        <f>E7-E9</f>
        <v>#REF!</v>
      </c>
      <c r="F10" s="215"/>
      <c r="G10" s="216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7"/>
      <c r="D11" s="208"/>
      <c r="E11" s="214">
        <f>SUM(E12:G18)</f>
        <v>0</v>
      </c>
      <c r="F11" s="215"/>
      <c r="G11" s="216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7"/>
      <c r="D12" s="208"/>
      <c r="E12" s="209"/>
      <c r="F12" s="210"/>
      <c r="G12" s="211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7"/>
      <c r="D13" s="208"/>
      <c r="E13" s="209"/>
      <c r="F13" s="210"/>
      <c r="G13" s="211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9"/>
      <c r="F14" s="210"/>
      <c r="G14" s="211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7"/>
      <c r="D15" s="208"/>
      <c r="E15" s="209"/>
      <c r="F15" s="210"/>
      <c r="G15" s="211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7"/>
      <c r="D16" s="208"/>
      <c r="E16" s="209"/>
      <c r="F16" s="210"/>
      <c r="G16" s="211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2"/>
      <c r="D17" s="213"/>
      <c r="E17" s="209"/>
      <c r="F17" s="210"/>
      <c r="G17" s="211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1"/>
      <c r="D18" s="171"/>
      <c r="E18" s="209"/>
      <c r="F18" s="210"/>
      <c r="G18" s="211"/>
      <c r="J18" s="95">
        <v>104</v>
      </c>
      <c r="K18" s="93" t="s">
        <v>165</v>
      </c>
    </row>
    <row r="19" spans="1:11" ht="18" x14ac:dyDescent="0.25">
      <c r="A19" s="205" t="s">
        <v>132</v>
      </c>
      <c r="B19" s="205"/>
      <c r="C19" s="205"/>
      <c r="D19" s="205"/>
      <c r="E19" s="205"/>
      <c r="F19" s="205"/>
      <c r="G19" s="205"/>
    </row>
    <row r="20" spans="1:11" ht="36" customHeight="1" x14ac:dyDescent="0.25">
      <c r="A20" s="206" t="s">
        <v>129</v>
      </c>
      <c r="B20" s="206"/>
      <c r="C20" s="206"/>
      <c r="D20" s="206"/>
      <c r="E20" s="206"/>
      <c r="F20" s="206"/>
      <c r="G20" s="206"/>
    </row>
    <row r="21" spans="1:11" ht="31.5" customHeight="1" x14ac:dyDescent="0.25">
      <c r="A21" s="206" t="s">
        <v>130</v>
      </c>
      <c r="B21" s="206"/>
      <c r="C21" s="206"/>
      <c r="D21" s="206"/>
      <c r="E21" s="206"/>
      <c r="F21" s="206"/>
      <c r="G21" s="206"/>
      <c r="H21" s="56" t="s">
        <v>60</v>
      </c>
    </row>
    <row r="22" spans="1:11" s="50" customFormat="1" ht="69.75" customHeight="1" x14ac:dyDescent="0.25">
      <c r="A22" s="206" t="s">
        <v>131</v>
      </c>
      <c r="B22" s="206"/>
      <c r="C22" s="206"/>
      <c r="D22" s="206"/>
      <c r="E22" s="206"/>
      <c r="F22" s="206"/>
      <c r="G22" s="206"/>
      <c r="H22" s="61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7" t="str">
        <f>'r1-'!A8:Q8</f>
        <v>Год раскрытия информации: 2022год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8" t="str">
        <f>'r1-'!A9:Q9</f>
        <v>Наименование инвестиционного проекта: Строительство  электроснабжения казино "Шамбала" п.Куликово, Зеленоградского р-на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8" t="str">
        <f>'r1-'!A10:Q10</f>
        <v>Идентификатор инвестиционного проекта: L 21-16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9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7" t="s">
        <v>219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8" s="151" customFormat="1" ht="14.25" x14ac:dyDescent="0.2">
      <c r="A18" s="226" t="s">
        <v>0</v>
      </c>
      <c r="B18" s="226" t="s">
        <v>2</v>
      </c>
      <c r="C18" s="226" t="s">
        <v>46</v>
      </c>
      <c r="D18" s="226" t="s">
        <v>220</v>
      </c>
      <c r="E18" s="226" t="s">
        <v>220</v>
      </c>
      <c r="F18" s="226" t="s">
        <v>220</v>
      </c>
      <c r="G18" s="226" t="s">
        <v>220</v>
      </c>
      <c r="H18" s="226" t="s">
        <v>220</v>
      </c>
      <c r="I18" s="226" t="s">
        <v>220</v>
      </c>
      <c r="J18" s="226" t="s">
        <v>47</v>
      </c>
      <c r="K18" s="226" t="s">
        <v>220</v>
      </c>
      <c r="L18" s="226" t="s">
        <v>220</v>
      </c>
      <c r="M18" s="226" t="s">
        <v>220</v>
      </c>
      <c r="N18" s="226" t="s">
        <v>220</v>
      </c>
      <c r="O18" s="226" t="s">
        <v>220</v>
      </c>
      <c r="P18" s="226" t="s">
        <v>220</v>
      </c>
    </row>
    <row r="19" spans="1:18" s="151" customFormat="1" ht="14.25" x14ac:dyDescent="0.2">
      <c r="A19" s="226" t="s">
        <v>220</v>
      </c>
      <c r="B19" s="226" t="s">
        <v>220</v>
      </c>
      <c r="C19" s="226" t="s">
        <v>221</v>
      </c>
      <c r="D19" s="226" t="s">
        <v>220</v>
      </c>
      <c r="E19" s="226" t="s">
        <v>220</v>
      </c>
      <c r="F19" s="226" t="s">
        <v>220</v>
      </c>
      <c r="G19" s="226" t="s">
        <v>220</v>
      </c>
      <c r="H19" s="226" t="s">
        <v>220</v>
      </c>
      <c r="I19" s="226" t="s">
        <v>220</v>
      </c>
      <c r="J19" s="226" t="s">
        <v>222</v>
      </c>
      <c r="K19" s="226" t="s">
        <v>220</v>
      </c>
      <c r="L19" s="226" t="s">
        <v>220</v>
      </c>
      <c r="M19" s="226" t="s">
        <v>220</v>
      </c>
      <c r="N19" s="226" t="s">
        <v>220</v>
      </c>
      <c r="O19" s="226" t="s">
        <v>220</v>
      </c>
      <c r="P19" s="226" t="s">
        <v>220</v>
      </c>
    </row>
    <row r="20" spans="1:18" s="151" customFormat="1" ht="14.25" x14ac:dyDescent="0.2">
      <c r="A20" s="226" t="s">
        <v>220</v>
      </c>
      <c r="B20" s="226" t="s">
        <v>220</v>
      </c>
      <c r="C20" s="226" t="s">
        <v>13</v>
      </c>
      <c r="D20" s="226" t="s">
        <v>220</v>
      </c>
      <c r="E20" s="226" t="s">
        <v>220</v>
      </c>
      <c r="F20" s="226" t="s">
        <v>220</v>
      </c>
      <c r="G20" s="226" t="s">
        <v>120</v>
      </c>
      <c r="H20" s="226" t="s">
        <v>220</v>
      </c>
      <c r="I20" s="226" t="s">
        <v>220</v>
      </c>
      <c r="J20" s="226" t="s">
        <v>223</v>
      </c>
      <c r="K20" s="226" t="s">
        <v>220</v>
      </c>
      <c r="L20" s="226" t="s">
        <v>220</v>
      </c>
      <c r="M20" s="226" t="s">
        <v>220</v>
      </c>
      <c r="N20" s="226" t="s">
        <v>120</v>
      </c>
      <c r="O20" s="226" t="s">
        <v>220</v>
      </c>
      <c r="P20" s="226" t="s">
        <v>220</v>
      </c>
    </row>
    <row r="21" spans="1:18" s="151" customFormat="1" ht="120" x14ac:dyDescent="0.2">
      <c r="A21" s="226" t="s">
        <v>220</v>
      </c>
      <c r="B21" s="226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8" t="s">
        <v>53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8" t="str">
        <f>'r1-'!A6:Q6</f>
        <v>Инвестиционная программа АО "Западные энергетическая компания"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9" t="s">
        <v>233</v>
      </c>
      <c r="B7" s="239"/>
      <c r="C7" s="239"/>
      <c r="D7" s="239"/>
      <c r="E7" s="239"/>
      <c r="F7" s="239"/>
      <c r="G7" s="239"/>
      <c r="H7" s="239"/>
      <c r="I7" s="238"/>
      <c r="J7" s="238"/>
      <c r="K7" s="238"/>
      <c r="L7" s="238"/>
      <c r="M7" s="238"/>
      <c r="N7" s="238"/>
      <c r="O7" s="238"/>
      <c r="P7" s="238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8" t="str">
        <f>'r1-'!A8:Q8</f>
        <v>Год раскрытия информации: 2022год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8" t="str">
        <f>'r1-'!A9:Q9</f>
        <v>Наименование инвестиционного проекта: Строительство  электроснабжения казино "Шамбала" п.Куликово, Зеленоградского р-на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8" t="str">
        <f>'r1-'!A10:Q10</f>
        <v>Идентификатор инвестиционного проекта: L 21-16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9" t="s">
        <v>227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38"/>
      <c r="J14" s="238"/>
      <c r="K14" s="238"/>
      <c r="L14" s="238"/>
      <c r="M14" s="238"/>
      <c r="N14" s="238"/>
      <c r="O14" s="238"/>
      <c r="P14" s="238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8" t="s">
        <v>234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8" ht="42" customHeight="1" x14ac:dyDescent="0.25">
      <c r="A17" s="219" t="s">
        <v>65</v>
      </c>
      <c r="B17" s="219"/>
      <c r="C17" s="219"/>
      <c r="D17" s="219"/>
      <c r="E17" s="219"/>
      <c r="F17" s="219"/>
      <c r="G17" s="219"/>
      <c r="H17" s="219"/>
      <c r="K17" s="33"/>
      <c r="L17" s="33"/>
    </row>
    <row r="18" spans="1:28" ht="49.5" customHeight="1" x14ac:dyDescent="0.25">
      <c r="A18" s="72" t="s">
        <v>0</v>
      </c>
      <c r="B18" s="1" t="s">
        <v>64</v>
      </c>
      <c r="C18" s="220" t="s">
        <v>46</v>
      </c>
      <c r="D18" s="220"/>
      <c r="E18" s="220"/>
      <c r="F18" s="176" t="s">
        <v>231</v>
      </c>
      <c r="G18" s="176"/>
      <c r="H18" s="176"/>
      <c r="J18" s="51"/>
      <c r="K18" s="51"/>
      <c r="L18" s="100"/>
      <c r="M18" s="24"/>
      <c r="N18" s="27"/>
      <c r="O18" s="24"/>
      <c r="P18" s="33"/>
      <c r="Q18" s="24"/>
      <c r="R18" s="50"/>
    </row>
    <row r="19" spans="1:28" ht="15" customHeight="1" x14ac:dyDescent="0.25">
      <c r="A19" s="73">
        <v>1</v>
      </c>
      <c r="B19" s="53">
        <v>2</v>
      </c>
      <c r="C19" s="221">
        <v>3</v>
      </c>
      <c r="D19" s="219"/>
      <c r="E19" s="222"/>
      <c r="F19" s="201">
        <v>3</v>
      </c>
      <c r="G19" s="202"/>
      <c r="H19" s="223"/>
      <c r="J19" s="99"/>
      <c r="K19" s="36"/>
      <c r="L19" s="99"/>
      <c r="M19" s="36"/>
      <c r="N19" s="99"/>
      <c r="O19" s="36"/>
      <c r="P19" s="99"/>
      <c r="Q19" s="36"/>
      <c r="R19" s="99"/>
    </row>
    <row r="20" spans="1:28" ht="90.75" customHeight="1" x14ac:dyDescent="0.25">
      <c r="A20" s="74">
        <v>1</v>
      </c>
      <c r="B20" s="49" t="s">
        <v>66</v>
      </c>
      <c r="C20" s="229" t="s">
        <v>119</v>
      </c>
      <c r="D20" s="229"/>
      <c r="E20" s="229"/>
      <c r="F20" s="229">
        <f>'r1-'!R63+т2!P46+т3!T18+т4!P22+т5!P26</f>
        <v>5472.65</v>
      </c>
      <c r="G20" s="229"/>
      <c r="H20" s="229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8" x14ac:dyDescent="0.25">
      <c r="A21" s="74">
        <v>2</v>
      </c>
      <c r="B21" s="2" t="s">
        <v>209</v>
      </c>
      <c r="C21" s="229" t="s">
        <v>119</v>
      </c>
      <c r="D21" s="229"/>
      <c r="E21" s="229"/>
      <c r="F21" s="237">
        <f>F20*0.2</f>
        <v>1094.53</v>
      </c>
      <c r="G21" s="237"/>
      <c r="H21" s="237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8" ht="112.5" customHeight="1" x14ac:dyDescent="0.25">
      <c r="A22" s="74">
        <v>3</v>
      </c>
      <c r="B22" s="2" t="s">
        <v>124</v>
      </c>
      <c r="C22" s="229" t="s">
        <v>119</v>
      </c>
      <c r="D22" s="229"/>
      <c r="E22" s="229"/>
      <c r="F22" s="237">
        <f>F20+F21</f>
        <v>6567.1799999999994</v>
      </c>
      <c r="G22" s="237"/>
      <c r="H22" s="237"/>
      <c r="I22" s="146">
        <f>F22/1000</f>
        <v>6.5671799999999996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8" ht="53.25" customHeight="1" x14ac:dyDescent="0.25">
      <c r="A23" s="52" t="s">
        <v>150</v>
      </c>
      <c r="B23" s="64" t="s">
        <v>68</v>
      </c>
      <c r="C23" s="229" t="s">
        <v>119</v>
      </c>
      <c r="D23" s="229"/>
      <c r="E23" s="229"/>
      <c r="F23" s="234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6986.8510148228279</v>
      </c>
      <c r="G23" s="235"/>
      <c r="H23" s="236"/>
      <c r="I23" s="146">
        <f>F23/1000</f>
        <v>6.986851014822828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8" ht="69" customHeight="1" x14ac:dyDescent="0.25">
      <c r="A24" s="52" t="s">
        <v>151</v>
      </c>
      <c r="B24" s="54" t="s">
        <v>125</v>
      </c>
      <c r="C24" s="229" t="s">
        <v>119</v>
      </c>
      <c r="D24" s="229"/>
      <c r="E24" s="229"/>
      <c r="F24" s="230">
        <f>F26</f>
        <v>4561.3172999999997</v>
      </c>
      <c r="G24" s="231"/>
      <c r="H24" s="232"/>
      <c r="I24" s="6"/>
      <c r="J24" s="6"/>
      <c r="K24" s="33"/>
      <c r="L24" s="33" t="s">
        <v>60</v>
      </c>
    </row>
    <row r="25" spans="1:28" ht="53.25" customHeight="1" x14ac:dyDescent="0.25">
      <c r="A25" s="52" t="s">
        <v>152</v>
      </c>
      <c r="B25" s="54" t="s">
        <v>149</v>
      </c>
      <c r="C25" s="229" t="s">
        <v>119</v>
      </c>
      <c r="D25" s="229"/>
      <c r="E25" s="229"/>
      <c r="F25" s="230">
        <f>F22-F24</f>
        <v>2005.8626999999997</v>
      </c>
      <c r="G25" s="231"/>
      <c r="H25" s="232"/>
      <c r="I25" s="105"/>
      <c r="J25" s="106"/>
      <c r="K25" s="33"/>
      <c r="L25" s="33"/>
    </row>
    <row r="26" spans="1:28" ht="84" customHeight="1" x14ac:dyDescent="0.25">
      <c r="A26" s="52" t="s">
        <v>148</v>
      </c>
      <c r="B26" s="54" t="s">
        <v>67</v>
      </c>
      <c r="C26" s="229" t="s">
        <v>119</v>
      </c>
      <c r="D26" s="229"/>
      <c r="E26" s="229"/>
      <c r="F26" s="230">
        <f>SUM(F27:H33)</f>
        <v>4561.3172999999997</v>
      </c>
      <c r="G26" s="231"/>
      <c r="H26" s="232"/>
      <c r="I26" s="105"/>
      <c r="J26" s="6"/>
      <c r="K26" s="107"/>
      <c r="L26" s="107"/>
    </row>
    <row r="27" spans="1:28" x14ac:dyDescent="0.25">
      <c r="A27" s="52" t="s">
        <v>61</v>
      </c>
      <c r="B27" s="108" t="s">
        <v>162</v>
      </c>
      <c r="C27" s="229" t="s">
        <v>119</v>
      </c>
      <c r="D27" s="229"/>
      <c r="E27" s="229"/>
      <c r="F27" s="230">
        <v>0</v>
      </c>
      <c r="G27" s="231"/>
      <c r="H27" s="232"/>
      <c r="I27" s="6"/>
      <c r="J27" s="6"/>
    </row>
    <row r="28" spans="1:28" x14ac:dyDescent="0.25">
      <c r="A28" s="52" t="s">
        <v>62</v>
      </c>
      <c r="B28" s="108" t="s">
        <v>163</v>
      </c>
      <c r="C28" s="229" t="s">
        <v>119</v>
      </c>
      <c r="D28" s="229"/>
      <c r="E28" s="229"/>
      <c r="F28" s="230">
        <v>0</v>
      </c>
      <c r="G28" s="231"/>
      <c r="H28" s="232"/>
      <c r="I28" s="6"/>
      <c r="J28" s="6"/>
    </row>
    <row r="29" spans="1:28" x14ac:dyDescent="0.25">
      <c r="A29" s="52" t="s">
        <v>69</v>
      </c>
      <c r="B29" s="108" t="s">
        <v>164</v>
      </c>
      <c r="C29" s="229" t="s">
        <v>119</v>
      </c>
      <c r="D29" s="229"/>
      <c r="E29" s="229"/>
      <c r="F29" s="230">
        <v>0</v>
      </c>
      <c r="G29" s="231"/>
      <c r="H29" s="232"/>
      <c r="I29" s="6"/>
      <c r="J29" s="6"/>
      <c r="AB29" s="50"/>
    </row>
    <row r="30" spans="1:28" x14ac:dyDescent="0.25">
      <c r="A30" s="52" t="s">
        <v>168</v>
      </c>
      <c r="B30" s="108" t="s">
        <v>172</v>
      </c>
      <c r="C30" s="229" t="s">
        <v>119</v>
      </c>
      <c r="D30" s="229"/>
      <c r="E30" s="229"/>
      <c r="F30" s="230">
        <v>4561.3172999999997</v>
      </c>
      <c r="G30" s="231"/>
      <c r="H30" s="232"/>
      <c r="I30" s="6"/>
      <c r="J30" s="6"/>
      <c r="AB30" s="168"/>
    </row>
    <row r="31" spans="1:28" ht="15.75" customHeight="1" x14ac:dyDescent="0.25">
      <c r="A31" s="52" t="s">
        <v>169</v>
      </c>
      <c r="B31" s="108" t="s">
        <v>173</v>
      </c>
      <c r="C31" s="229" t="s">
        <v>119</v>
      </c>
      <c r="D31" s="229"/>
      <c r="E31" s="229"/>
      <c r="F31" s="230">
        <v>0</v>
      </c>
      <c r="G31" s="231"/>
      <c r="H31" s="232"/>
      <c r="I31" s="6"/>
      <c r="J31" s="6"/>
      <c r="AB31" s="50"/>
    </row>
    <row r="32" spans="1:28" ht="15.75" customHeight="1" x14ac:dyDescent="0.25">
      <c r="A32" s="52" t="s">
        <v>170</v>
      </c>
      <c r="B32" s="108" t="s">
        <v>174</v>
      </c>
      <c r="C32" s="229" t="s">
        <v>119</v>
      </c>
      <c r="D32" s="229"/>
      <c r="E32" s="229"/>
      <c r="F32" s="230">
        <v>0</v>
      </c>
      <c r="G32" s="231"/>
      <c r="H32" s="232"/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9" t="s">
        <v>119</v>
      </c>
      <c r="D33" s="229"/>
      <c r="E33" s="229"/>
      <c r="F33" s="230">
        <v>0</v>
      </c>
      <c r="G33" s="231"/>
      <c r="H33" s="232"/>
      <c r="I33" s="6"/>
      <c r="J33" s="6"/>
    </row>
    <row r="34" spans="1:21" ht="63.75" x14ac:dyDescent="0.25">
      <c r="A34" s="52" t="s">
        <v>176</v>
      </c>
      <c r="B34" s="109" t="s">
        <v>177</v>
      </c>
      <c r="C34" s="229" t="s">
        <v>119</v>
      </c>
      <c r="D34" s="229"/>
      <c r="E34" s="229"/>
      <c r="F34" s="233">
        <f>F23/1000</f>
        <v>6.986851014822828</v>
      </c>
      <c r="G34" s="233"/>
      <c r="H34" s="233"/>
      <c r="I34" s="110"/>
      <c r="J34" s="116">
        <f>F23/1000</f>
        <v>6.986851014822828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6"/>
      <c r="K37" s="196"/>
      <c r="L37" s="196"/>
      <c r="M37" s="196"/>
      <c r="N37" s="196"/>
      <c r="O37" s="196"/>
      <c r="P37" s="196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6"/>
      <c r="B40" s="196"/>
      <c r="C40" s="196"/>
      <c r="D40" s="196"/>
      <c r="E40" s="196"/>
      <c r="F40" s="196"/>
      <c r="G40" s="196"/>
      <c r="H40" s="196"/>
      <c r="I40" s="99"/>
      <c r="J40" s="36"/>
    </row>
    <row r="41" spans="1:21" s="50" customFormat="1" ht="41.25" customHeight="1" x14ac:dyDescent="0.25">
      <c r="A41" s="205" t="s">
        <v>132</v>
      </c>
      <c r="B41" s="205"/>
      <c r="C41" s="205"/>
      <c r="D41" s="205"/>
      <c r="E41" s="205"/>
      <c r="F41" s="205"/>
      <c r="G41" s="205"/>
      <c r="H41" s="205"/>
      <c r="I41" s="99"/>
      <c r="J41" s="36"/>
    </row>
    <row r="42" spans="1:21" s="50" customFormat="1" ht="38.25" customHeight="1" x14ac:dyDescent="0.25">
      <c r="A42" s="206" t="s">
        <v>129</v>
      </c>
      <c r="B42" s="206"/>
      <c r="C42" s="206"/>
      <c r="D42" s="206"/>
      <c r="E42" s="206"/>
      <c r="F42" s="206"/>
      <c r="G42" s="206"/>
      <c r="H42" s="206"/>
      <c r="I42"/>
      <c r="J42" s="36"/>
    </row>
    <row r="43" spans="1:21" s="50" customFormat="1" ht="18.75" customHeight="1" x14ac:dyDescent="0.25">
      <c r="A43" s="206" t="s">
        <v>130</v>
      </c>
      <c r="B43" s="206"/>
      <c r="C43" s="206"/>
      <c r="D43" s="206"/>
      <c r="E43" s="206"/>
      <c r="F43" s="206"/>
      <c r="G43" s="206"/>
      <c r="H43" s="206"/>
      <c r="I43" s="99"/>
      <c r="J43" s="36"/>
    </row>
    <row r="44" spans="1:21" s="50" customFormat="1" ht="217.5" customHeight="1" x14ac:dyDescent="0.25">
      <c r="A44" s="206" t="s">
        <v>131</v>
      </c>
      <c r="B44" s="206"/>
      <c r="C44" s="206"/>
      <c r="D44" s="206"/>
      <c r="E44" s="206"/>
      <c r="F44" s="206"/>
      <c r="G44" s="206"/>
      <c r="H44" s="206"/>
      <c r="I44" s="99"/>
      <c r="J44" s="36"/>
    </row>
    <row r="45" spans="1:21" ht="53.25" customHeight="1" x14ac:dyDescent="0.25">
      <c r="A45" s="192"/>
      <c r="B45" s="194"/>
      <c r="C45" s="194"/>
      <c r="D45" s="194"/>
      <c r="E45" s="194"/>
      <c r="F45" s="194"/>
      <c r="G45" s="194"/>
      <c r="H45" s="194"/>
    </row>
    <row r="46" spans="1:21" x14ac:dyDescent="0.25">
      <c r="A46" s="195"/>
      <c r="B46" s="195"/>
      <c r="C46" s="195"/>
      <c r="D46" s="195"/>
      <c r="E46" s="195"/>
      <c r="F46" s="195"/>
      <c r="G46" s="195"/>
      <c r="H46" s="195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2022-03-31T07:42:02Z</dcterms:modified>
</cp:coreProperties>
</file>