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паспорта,карты,ф 20, обоснование ст-сти\J 19-02\"/>
    </mc:Choice>
  </mc:AlternateContent>
  <xr:revisionPtr revIDLastSave="0" documentId="13_ncr:1_{550038CA-3CE8-4239-BB5C-B2E7708050AF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02" l="1"/>
  <c r="A10" i="104"/>
  <c r="A8" i="104"/>
  <c r="D32" i="102"/>
  <c r="D31" i="102"/>
  <c r="D33" i="102" l="1"/>
  <c r="D30" i="102"/>
  <c r="D26" i="102" l="1"/>
  <c r="D23" i="102" s="1"/>
  <c r="P9" i="101"/>
  <c r="R57" i="103"/>
  <c r="R56" i="103"/>
  <c r="R55" i="103"/>
  <c r="R54" i="103"/>
  <c r="R53" i="103"/>
  <c r="R52" i="103"/>
  <c r="R51" i="103"/>
  <c r="R50" i="103"/>
  <c r="R49" i="103"/>
  <c r="R48" i="103"/>
  <c r="R47" i="103"/>
  <c r="R38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A9" i="104"/>
  <c r="P26" i="104"/>
  <c r="P25" i="104"/>
  <c r="P24" i="104"/>
  <c r="P23" i="104"/>
  <c r="P27" i="104" s="1"/>
  <c r="M37" i="103" s="1"/>
  <c r="R37" i="103" s="1"/>
  <c r="R61" i="103" l="1"/>
  <c r="D20" i="102" s="1"/>
  <c r="L39" i="103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42" i="103"/>
  <c r="L41" i="103"/>
  <c r="D21" i="102" l="1"/>
  <c r="D22" i="102" l="1"/>
  <c r="E23" i="102" s="1"/>
  <c r="P8" i="98"/>
  <c r="E22" i="102" l="1"/>
  <c r="D34" i="102"/>
  <c r="D36" i="102" s="1"/>
  <c r="P16" i="98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26" i="101" l="1"/>
  <c r="P9" i="96"/>
  <c r="P46" i="96" s="1"/>
  <c r="P8" i="97"/>
  <c r="P15" i="97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<sst xmlns="http://schemas.openxmlformats.org/spreadsheetml/2006/main" count="1291" uniqueCount="301">
  <si>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</si>
  <si>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</si>
  <si>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</si>
  <si>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</si>
  <si>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</si>
  <si>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</si>
  <si>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</si>
  <si>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</si>
  <si>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</si>
  <si>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</si>
  <si>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</si>
  <si>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</si>
  <si>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</si>
  <si>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</si>
  <si>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</si>
  <si>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</si>
  <si>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</si>
  <si>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</si>
  <si>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</si>
  <si>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</si>
  <si>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</si>
  <si>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</si>
  <si>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</si>
  <si>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</si>
  <si>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</si>
  <si>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</si>
  <si>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</si>
  <si>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</si>
  <si>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</si>
  <si>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</si>
  <si>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</si>
  <si>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</si>
  <si>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</si>
  <si>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</si>
  <si>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</si>
  <si>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</si>
  <si>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</si>
  <si>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</si>
  <si>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</si>
  <si>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</si>
  <si>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</si>
  <si>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</si>
  <si>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</si>
  <si>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</si>
  <si>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</si>
  <si>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</si>
  <si>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</si>
  <si>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</si>
  <si>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</si>
  <si>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</si>
  <si>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</si>
  <si>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</si>
  <si>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</si>
  <si>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</si>
  <si>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</si>
  <si>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</si>
  <si>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</si>
  <si>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</si>
  <si>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</si>
  <si>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</si>
  <si>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</si>
  <si>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</si>
  <si>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</si>
  <si>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</si>
  <si>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</si>
  <si>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</si>
  <si>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</si>
  <si>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</si>
  <si>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</si>
  <si>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</si>
  <si>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</si>
  <si>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</si>
  <si>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</si>
  <si>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</si>
  <si>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</si>
  <si>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</si>
  <si>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</si>
  <si>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</si>
  <si>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</si>
  <si>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</si>
  <si>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</si>
  <si>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</si>
  <si>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</si>
  <si>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</si>
  <si>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</si>
  <si>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</si>
  <si>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</si>
  <si>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</si>
  <si>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</si>
  <si>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</si>
  <si>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</si>
  <si>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</si>
  <si>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</si>
  <si>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</si>
  <si>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</si>
  <si>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</si>
  <si>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</si>
  <si>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</si>
  <si>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</si>
  <si>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</si>
  <si>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</si>
  <si>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</si>
  <si>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</si>
  <si>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</si>
  <si>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</si>
  <si>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</si>
  <si>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</si>
  <si>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</si>
  <si>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</si>
  <si>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</si>
  <si>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</si>
  <si>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</si>
  <si>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</si>
  <si>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</si>
  <si>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</si>
  <si>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</si>
  <si>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</si>
  <si>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</si>
  <si>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</si>
  <si>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</si>
  <si>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</si>
  <si>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</si>
  <si>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</si>
  <si>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</si>
  <si>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</si>
  <si>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</si>
  <si>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</si>
  <si>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</si>
  <si>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</si>
  <si>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</si>
  <si>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</si>
  <si>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</si>
  <si>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</si>
  <si>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</si>
  <si>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</si>
  <si>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</si>
  <si>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</si>
  <si>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</si>
  <si>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</si>
  <si>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</si>
  <si>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</si>
  <si>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</si>
  <si>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</si>
  <si>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</si>
  <si>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</si>
  <si>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</si>
  <si>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</si>
  <si>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</si>
  <si>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</si>
  <si>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</si>
  <si>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</si>
  <si>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</si>
  <si>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</si>
  <si>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</si>
  <si>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</si>
  <si>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</si>
  <si>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</si>
  <si>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</si>
  <si>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</si>
  <si>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</si>
  <si>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</si>
  <si>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</si>
  <si>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</si>
  <si>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</si>
  <si>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</si>
  <si>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</si>
  <si>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</si>
  <si>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</si>
  <si>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</si>
  <si>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</si>
  <si>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</si>
  <si>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</si>
  <si>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</si>
  <si>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</si>
  <si>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</si>
  <si>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</si>
  <si>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</si>
  <si>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</si>
  <si>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</si>
  <si>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</si>
  <si>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</si>
  <si>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</si>
  <si>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</si>
  <si>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</si>
  <si>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</si>
  <si>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</si>
  <si>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</si>
  <si>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</si>
  <si>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</si>
  <si>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</si>
  <si>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</si>
  <si>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</si>
  <si>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</si>
  <si>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</si>
  <si>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</si>
  <si>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</si>
  <si>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</si>
  <si>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</si>
  <si>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</si>
  <si>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</si>
  <si>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</si>
  <si>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</si>
  <si>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</si>
  <si>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</si>
  <si>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</si>
  <si>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ТДН-16000/110-У1</t>
  </si>
  <si>
    <t>Установки ячейки реактора ДГР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</si>
  <si>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</si>
  <si>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</si>
  <si>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</si>
  <si>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</si>
  <si>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</si>
  <si>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</si>
  <si>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</si>
  <si>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</si>
  <si>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</si>
  <si>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</si>
  <si>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</si>
  <si>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</si>
  <si>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</si>
  <si>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ИВКЭ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</si>
  <si>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</si>
  <si>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</si>
  <si>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</si>
  <si>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</si>
  <si>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</si>
  <si>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</si>
  <si>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</si>
  <si>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</si>
  <si>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</si>
  <si>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</si>
  <si>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</si>
  <si>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</si>
  <si>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</si>
  <si>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</si>
  <si>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</si>
  <si>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</si>
  <si>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</si>
  <si>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</si>
  <si>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</si>
  <si>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</si>
  <si>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</si>
  <si>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</si>
  <si>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</si>
  <si>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</si>
  <si>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</si>
  <si>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</si>
  <si>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</si>
  <si>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</si>
  <si>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</si>
  <si>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</si>
  <si>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</si>
  <si>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</si>
  <si>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</si>
  <si>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</si>
  <si>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</si>
  <si>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</si>
  <si>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</si>
  <si>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</si>
  <si>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</si>
  <si>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</si>
  <si>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</si>
  <si>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Идентификатор инвестиционного проекта: J 19-02</t>
  </si>
  <si>
    <t>В3-01-1  </t>
  </si>
  <si>
    <t>Т4-07-2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</si>
  <si>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</si>
  <si>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</si>
  <si>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</si>
  <si>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</si>
  <si>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</si>
  <si>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</si>
  <si>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</si>
  <si>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</si>
  <si>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</si>
  <si>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</si>
  <si>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</si>
  <si>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</si>
  <si>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</si>
  <si>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</si>
  <si>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</si>
  <si>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</si>
  <si>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</si>
  <si>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</si>
  <si>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</si>
  <si>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</si>
  <si>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</si>
  <si>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</si>
  <si>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</si>
  <si>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</si>
  <si>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</si>
  <si>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</si>
  <si>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</si>
  <si>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</si>
  <si>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</si>
  <si>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</si>
  <si>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</si>
  <si>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</si>
  <si>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нд1)</t>
  </si>
  <si>
    <t>НДС 20%</t>
  </si>
  <si>
    <t>План утв.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</si>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</sst>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  <numFmt numFmtId="171" formatCode="0_)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  <font>
      <sz val="10"/>
      <name val="Courier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171" fontId="55" fillId="0" borderId="0"/>
  </cellStyleXfs>
  <cellXfs count="23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17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50" fillId="0" borderId="11" xfId="0" applyFont="1" applyFill="1" applyBorder="1" applyAlignment="1">
      <alignment horizontal="left"/>
    </xf>
    <xf numFmtId="0" fontId="37" fillId="24" borderId="1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vertical="center" wrapText="1"/>
    </xf>
    <xf numFmtId="4" fontId="5" fillId="24" borderId="10" xfId="0" applyNumberFormat="1" applyFont="1" applyFill="1" applyBorder="1" applyAlignment="1">
      <alignment vertical="center" wrapText="1"/>
    </xf>
    <xf numFmtId="168" fontId="54" fillId="0" borderId="10" xfId="0" applyNumberFormat="1" applyFont="1" applyFill="1" applyBorder="1" applyAlignment="1">
      <alignment horizontal="center" vertical="center" wrapText="1"/>
    </xf>
    <xf numFmtId="2" fontId="4" fillId="25" borderId="0" xfId="0" applyNumberFormat="1" applyFont="1" applyFill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5 2" xfId="56" xr:uid="{E006EC3E-0A56-4B38-B7EE-84FF3516984E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02_%20&#1087;&#1072;&#1089;&#1087;&#1086;&#1088;&#1090;_&#1082;&#1072;&#1088;&#1090;&#1072;/J%20%2019-02_%20&#1087;&#1072;&#1089;&#1087;&#1086;&#1088;&#1090;%2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6.2. Паспорт фин осв ввод факт"/>
      <sheetName val="5.анализ эк эфф.1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N24">
            <v>7.5936019999999997</v>
          </cell>
          <cell r="R24">
            <v>0</v>
          </cell>
          <cell r="T24">
            <v>96.805458884757812</v>
          </cell>
          <cell r="Z24">
            <v>237.1632165691866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zoomScale="80" zoomScaleNormal="80" workbookViewId="0">
      <selection activeCell="A15" sqref="A15:Q15"/>
    </sheetView>
  </sheetViews>
  <sheetFormatPr defaultRowHeight="15.75" x14ac:dyDescent="0.25"/>
  <cols>
    <col min="1" max="1" width="8.625" style="74" customWidth="1"/>
    <col min="2" max="2" width="26.375" style="120" customWidth="1"/>
    <col min="3" max="3" width="14" style="103" customWidth="1"/>
    <col min="4" max="4" width="23.5" style="120" customWidth="1"/>
    <col min="5" max="5" width="13.625" style="103" customWidth="1"/>
    <col min="6" max="6" width="10.875" style="103" customWidth="1"/>
    <col min="7" max="7" width="13.875" style="118" customWidth="1"/>
    <col min="8" max="8" width="16.75" style="118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21" t="s">
        <v>54</v>
      </c>
    </row>
    <row r="2" spans="1:34" ht="18.75" x14ac:dyDescent="0.3">
      <c r="Q2" s="122" t="s">
        <v>52</v>
      </c>
    </row>
    <row r="3" spans="1:34" ht="18.75" x14ac:dyDescent="0.3">
      <c r="Q3" s="122" t="s">
        <v>53</v>
      </c>
    </row>
    <row r="4" spans="1:34" ht="69.75" customHeight="1" x14ac:dyDescent="0.25">
      <c r="A4" s="179" t="s">
        <v>57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23"/>
      <c r="S4" s="123"/>
      <c r="T4" s="123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</row>
    <row r="5" spans="1:34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ht="18.75" x14ac:dyDescent="0.25">
      <c r="A6" s="181" t="s">
        <v>234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</row>
    <row r="7" spans="1:34" x14ac:dyDescent="0.25">
      <c r="A7" s="182" t="s">
        <v>55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27"/>
      <c r="S7" s="127"/>
      <c r="T7" s="127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</row>
    <row r="8" spans="1:34" ht="18.75" x14ac:dyDescent="0.3">
      <c r="A8" s="183" t="s">
        <v>300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24"/>
      <c r="S8" s="124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</row>
    <row r="9" spans="1:34" ht="18.75" x14ac:dyDescent="0.3">
      <c r="A9" s="184" t="s">
        <v>235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24"/>
      <c r="S9" s="124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</row>
    <row r="10" spans="1:34" ht="18.75" x14ac:dyDescent="0.25">
      <c r="A10" s="184" t="s">
        <v>262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</row>
    <row r="11" spans="1:34" ht="18.75" x14ac:dyDescent="0.3">
      <c r="A11" s="185" t="s">
        <v>202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24"/>
      <c r="S11" s="124"/>
      <c r="T11" s="124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</row>
    <row r="12" spans="1:34" s="130" customFormat="1" ht="22.5" customHeight="1" x14ac:dyDescent="0.3">
      <c r="A12" s="178" t="s">
        <v>56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29"/>
      <c r="S12" s="129"/>
      <c r="T12" s="12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0" customFormat="1" ht="18.75" x14ac:dyDescent="0.3">
      <c r="A13" s="186" t="s">
        <v>161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29"/>
      <c r="S13" s="129"/>
      <c r="T13" s="12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0" customFormat="1" ht="18.75" x14ac:dyDescent="0.3">
      <c r="A14" s="186" t="s">
        <v>200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29"/>
      <c r="S14" s="129"/>
      <c r="T14" s="12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0" customFormat="1" ht="18.75" customHeight="1" x14ac:dyDescent="0.3">
      <c r="A15" s="178" t="s">
        <v>63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29"/>
      <c r="S15" s="129"/>
      <c r="T15" s="12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6" t="s">
        <v>10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</row>
    <row r="17" spans="1:18" x14ac:dyDescent="0.25">
      <c r="A17" s="177" t="s">
        <v>0</v>
      </c>
      <c r="B17" s="172" t="s">
        <v>2</v>
      </c>
      <c r="C17" s="168" t="s">
        <v>50</v>
      </c>
      <c r="D17" s="168"/>
      <c r="E17" s="168"/>
      <c r="F17" s="168"/>
      <c r="G17" s="168"/>
      <c r="H17" s="168"/>
      <c r="I17" s="168"/>
      <c r="J17" s="168"/>
      <c r="K17" s="168" t="s">
        <v>51</v>
      </c>
      <c r="L17" s="168"/>
      <c r="M17" s="168"/>
      <c r="N17" s="168"/>
      <c r="O17" s="168"/>
      <c r="P17" s="168"/>
      <c r="Q17" s="168"/>
      <c r="R17" s="168"/>
    </row>
    <row r="18" spans="1:18" ht="46.5" customHeight="1" x14ac:dyDescent="0.25">
      <c r="A18" s="177"/>
      <c r="B18" s="172"/>
      <c r="C18" s="169" t="s">
        <v>233</v>
      </c>
      <c r="D18" s="170"/>
      <c r="E18" s="170"/>
      <c r="F18" s="170"/>
      <c r="G18" s="170"/>
      <c r="H18" s="170"/>
      <c r="I18" s="170"/>
      <c r="J18" s="171"/>
      <c r="K18" s="169" t="s">
        <v>233</v>
      </c>
      <c r="L18" s="170"/>
      <c r="M18" s="170"/>
      <c r="N18" s="170"/>
      <c r="O18" s="170"/>
      <c r="P18" s="170"/>
      <c r="Q18" s="170"/>
      <c r="R18" s="171"/>
    </row>
    <row r="19" spans="1:18" ht="15.75" customHeight="1" x14ac:dyDescent="0.25">
      <c r="A19" s="177"/>
      <c r="B19" s="172"/>
      <c r="C19" s="172" t="s">
        <v>13</v>
      </c>
      <c r="D19" s="172"/>
      <c r="E19" s="172"/>
      <c r="F19" s="172"/>
      <c r="G19" s="172" t="s">
        <v>126</v>
      </c>
      <c r="H19" s="172"/>
      <c r="I19" s="172"/>
      <c r="J19" s="172"/>
      <c r="K19" s="172" t="s">
        <v>13</v>
      </c>
      <c r="L19" s="172"/>
      <c r="M19" s="172"/>
      <c r="N19" s="172"/>
      <c r="O19" s="172" t="s">
        <v>126</v>
      </c>
      <c r="P19" s="172"/>
      <c r="Q19" s="172"/>
      <c r="R19" s="172"/>
    </row>
    <row r="20" spans="1:18" s="27" customFormat="1" ht="126" x14ac:dyDescent="0.25">
      <c r="A20" s="177"/>
      <c r="B20" s="172"/>
      <c r="C20" s="117" t="s">
        <v>31</v>
      </c>
      <c r="D20" s="117" t="s">
        <v>9</v>
      </c>
      <c r="E20" s="117" t="s">
        <v>117</v>
      </c>
      <c r="F20" s="117" t="s">
        <v>11</v>
      </c>
      <c r="G20" s="117" t="s">
        <v>14</v>
      </c>
      <c r="H20" s="117" t="s">
        <v>58</v>
      </c>
      <c r="I20" s="27" t="s">
        <v>203</v>
      </c>
      <c r="J20" s="12" t="s">
        <v>59</v>
      </c>
      <c r="K20" s="117" t="s">
        <v>31</v>
      </c>
      <c r="L20" s="117" t="s">
        <v>9</v>
      </c>
      <c r="M20" s="117" t="s">
        <v>117</v>
      </c>
      <c r="N20" s="117" t="s">
        <v>11</v>
      </c>
      <c r="O20" s="117" t="s">
        <v>14</v>
      </c>
      <c r="P20" s="117" t="s">
        <v>58</v>
      </c>
      <c r="Q20" s="27" t="s">
        <v>203</v>
      </c>
      <c r="R20" s="12" t="s">
        <v>59</v>
      </c>
    </row>
    <row r="21" spans="1:18" s="27" customFormat="1" x14ac:dyDescent="0.25">
      <c r="A21" s="116">
        <v>1</v>
      </c>
      <c r="B21" s="117">
        <v>2</v>
      </c>
      <c r="C21" s="117">
        <v>3</v>
      </c>
      <c r="D21" s="117">
        <v>4</v>
      </c>
      <c r="E21" s="117">
        <v>5</v>
      </c>
      <c r="F21" s="117">
        <v>6</v>
      </c>
      <c r="G21" s="117">
        <v>7</v>
      </c>
      <c r="H21" s="117">
        <v>8</v>
      </c>
      <c r="J21" s="12">
        <v>9</v>
      </c>
      <c r="K21" s="117">
        <v>3</v>
      </c>
      <c r="L21" s="117">
        <v>4</v>
      </c>
      <c r="M21" s="117">
        <v>5</v>
      </c>
      <c r="N21" s="117">
        <v>6</v>
      </c>
      <c r="O21" s="117">
        <v>7</v>
      </c>
      <c r="P21" s="117">
        <v>8</v>
      </c>
      <c r="Q21" s="12">
        <v>9</v>
      </c>
      <c r="R21" s="12">
        <v>10</v>
      </c>
    </row>
    <row r="22" spans="1:18" s="27" customFormat="1" ht="47.25" x14ac:dyDescent="0.25">
      <c r="A22" s="116">
        <v>1</v>
      </c>
      <c r="B22" s="13" t="s">
        <v>113</v>
      </c>
      <c r="C22" s="153" t="s">
        <v>297</v>
      </c>
      <c r="D22" s="153" t="s">
        <v>125</v>
      </c>
      <c r="E22" s="153" t="s">
        <v>125</v>
      </c>
      <c r="F22" s="153" t="s">
        <v>125</v>
      </c>
      <c r="G22" s="153" t="s">
        <v>125</v>
      </c>
      <c r="H22" s="153" t="s">
        <v>125</v>
      </c>
      <c r="I22" s="153" t="s">
        <v>125</v>
      </c>
      <c r="J22" s="153" t="s">
        <v>125</v>
      </c>
      <c r="K22" s="117" t="s">
        <v>140</v>
      </c>
      <c r="L22" s="117" t="s">
        <v>125</v>
      </c>
      <c r="M22" s="117" t="s">
        <v>125</v>
      </c>
      <c r="N22" s="117" t="s">
        <v>125</v>
      </c>
      <c r="O22" s="117" t="s">
        <v>125</v>
      </c>
      <c r="P22" s="117" t="s">
        <v>125</v>
      </c>
      <c r="Q22" s="117" t="s">
        <v>125</v>
      </c>
      <c r="R22" s="117" t="s">
        <v>125</v>
      </c>
    </row>
    <row r="23" spans="1:18" s="27" customFormat="1" ht="63" x14ac:dyDescent="0.25">
      <c r="A23" s="116" t="s">
        <v>97</v>
      </c>
      <c r="B23" s="14" t="s">
        <v>291</v>
      </c>
      <c r="C23" s="153">
        <v>110</v>
      </c>
      <c r="D23" s="114" t="s">
        <v>204</v>
      </c>
      <c r="E23" s="153">
        <v>2</v>
      </c>
      <c r="F23" s="153" t="s">
        <v>74</v>
      </c>
      <c r="G23" s="15" t="s">
        <v>236</v>
      </c>
      <c r="H23" s="12">
        <v>23135</v>
      </c>
      <c r="I23" s="155">
        <v>1.1000000000000001</v>
      </c>
      <c r="J23" s="12">
        <v>50897.000000000007</v>
      </c>
      <c r="K23" s="117">
        <v>110</v>
      </c>
      <c r="L23" s="114" t="s">
        <v>204</v>
      </c>
      <c r="M23" s="117">
        <v>2</v>
      </c>
      <c r="N23" s="117" t="s">
        <v>74</v>
      </c>
      <c r="O23" s="15" t="s">
        <v>236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16" t="s">
        <v>98</v>
      </c>
      <c r="B24" s="14" t="s">
        <v>292</v>
      </c>
      <c r="C24" s="153">
        <v>10</v>
      </c>
      <c r="D24" s="114" t="s">
        <v>201</v>
      </c>
      <c r="E24" s="153">
        <v>18</v>
      </c>
      <c r="F24" s="153" t="s">
        <v>74</v>
      </c>
      <c r="G24" s="15" t="s">
        <v>263</v>
      </c>
      <c r="H24" s="12">
        <v>1188</v>
      </c>
      <c r="I24" s="155">
        <v>1.1000000000000001</v>
      </c>
      <c r="J24" s="12">
        <v>23522.400000000001</v>
      </c>
      <c r="K24" s="117">
        <v>10</v>
      </c>
      <c r="L24" s="114" t="s">
        <v>201</v>
      </c>
      <c r="M24" s="117">
        <v>18</v>
      </c>
      <c r="N24" s="117" t="s">
        <v>74</v>
      </c>
      <c r="O24" s="15" t="s">
        <v>263</v>
      </c>
      <c r="P24" s="12">
        <v>1188</v>
      </c>
      <c r="Q24" s="21">
        <v>1.1000000000000001</v>
      </c>
      <c r="R24" s="12">
        <f t="shared" ref="R24:R36" si="0">M24*P24*Q24</f>
        <v>23522.400000000001</v>
      </c>
    </row>
    <row r="25" spans="1:18" s="27" customFormat="1" x14ac:dyDescent="0.25">
      <c r="A25" s="116"/>
      <c r="B25" s="14" t="s">
        <v>1</v>
      </c>
      <c r="C25" s="153"/>
      <c r="D25" s="153"/>
      <c r="E25" s="153"/>
      <c r="F25" s="153"/>
      <c r="G25" s="15"/>
      <c r="H25" s="153"/>
      <c r="I25" s="155"/>
      <c r="J25" s="12">
        <v>0</v>
      </c>
      <c r="K25" s="117"/>
      <c r="L25" s="117"/>
      <c r="M25" s="117"/>
      <c r="N25" s="117"/>
      <c r="O25" s="15"/>
      <c r="P25" s="117"/>
      <c r="Q25" s="21"/>
      <c r="R25" s="12">
        <f t="shared" si="0"/>
        <v>0</v>
      </c>
    </row>
    <row r="26" spans="1:18" s="129" customFormat="1" ht="47.25" x14ac:dyDescent="0.25">
      <c r="A26" s="71">
        <v>2</v>
      </c>
      <c r="B26" s="13" t="s">
        <v>29</v>
      </c>
      <c r="C26" s="153" t="s">
        <v>125</v>
      </c>
      <c r="D26" s="153" t="s">
        <v>125</v>
      </c>
      <c r="E26" s="153" t="s">
        <v>125</v>
      </c>
      <c r="F26" s="153" t="s">
        <v>125</v>
      </c>
      <c r="G26" s="153" t="s">
        <v>125</v>
      </c>
      <c r="H26" s="153" t="s">
        <v>125</v>
      </c>
      <c r="I26" s="155"/>
      <c r="J26" s="153"/>
      <c r="K26" s="117" t="s">
        <v>125</v>
      </c>
      <c r="L26" s="117" t="s">
        <v>125</v>
      </c>
      <c r="M26" s="117" t="s">
        <v>125</v>
      </c>
      <c r="N26" s="117" t="s">
        <v>125</v>
      </c>
      <c r="O26" s="117" t="s">
        <v>125</v>
      </c>
      <c r="P26" s="117" t="s">
        <v>125</v>
      </c>
      <c r="Q26" s="21"/>
      <c r="R26" s="147"/>
    </row>
    <row r="27" spans="1:18" s="129" customFormat="1" ht="31.5" x14ac:dyDescent="0.25">
      <c r="A27" s="71" t="s">
        <v>99</v>
      </c>
      <c r="B27" s="14" t="s">
        <v>293</v>
      </c>
      <c r="C27" s="153">
        <v>110</v>
      </c>
      <c r="D27" s="154" t="s">
        <v>205</v>
      </c>
      <c r="E27" s="153">
        <v>1</v>
      </c>
      <c r="F27" s="153" t="s">
        <v>74</v>
      </c>
      <c r="G27" s="15" t="s">
        <v>264</v>
      </c>
      <c r="H27" s="12">
        <v>36657</v>
      </c>
      <c r="I27" s="155">
        <v>1.05</v>
      </c>
      <c r="J27" s="12">
        <v>38489.85</v>
      </c>
      <c r="K27" s="117">
        <v>110</v>
      </c>
      <c r="L27" s="119" t="s">
        <v>205</v>
      </c>
      <c r="M27" s="117">
        <v>1</v>
      </c>
      <c r="N27" s="117" t="s">
        <v>74</v>
      </c>
      <c r="O27" s="15" t="s">
        <v>264</v>
      </c>
      <c r="P27" s="12">
        <v>36657</v>
      </c>
      <c r="Q27" s="21">
        <v>1.05</v>
      </c>
      <c r="R27" s="12">
        <f t="shared" si="0"/>
        <v>38489.85</v>
      </c>
    </row>
    <row r="28" spans="1:18" s="129" customFormat="1" ht="31.5" x14ac:dyDescent="0.25">
      <c r="A28" s="71" t="s">
        <v>100</v>
      </c>
      <c r="B28" s="14" t="s">
        <v>293</v>
      </c>
      <c r="C28" s="153">
        <v>110</v>
      </c>
      <c r="D28" s="154" t="s">
        <v>205</v>
      </c>
      <c r="E28" s="153">
        <v>1</v>
      </c>
      <c r="F28" s="153" t="s">
        <v>74</v>
      </c>
      <c r="G28" s="15" t="s">
        <v>264</v>
      </c>
      <c r="H28" s="12">
        <v>36657</v>
      </c>
      <c r="I28" s="155">
        <v>1.05</v>
      </c>
      <c r="J28" s="12">
        <v>38489.85</v>
      </c>
      <c r="K28" s="117">
        <v>110</v>
      </c>
      <c r="L28" s="119" t="s">
        <v>205</v>
      </c>
      <c r="M28" s="117">
        <v>1</v>
      </c>
      <c r="N28" s="117" t="s">
        <v>74</v>
      </c>
      <c r="O28" s="15" t="s">
        <v>264</v>
      </c>
      <c r="P28" s="12">
        <v>36657</v>
      </c>
      <c r="Q28" s="21">
        <v>1.05</v>
      </c>
      <c r="R28" s="12">
        <f t="shared" si="0"/>
        <v>38489.85</v>
      </c>
    </row>
    <row r="29" spans="1:18" s="129" customFormat="1" ht="31.5" x14ac:dyDescent="0.25">
      <c r="A29" s="71" t="s">
        <v>101</v>
      </c>
      <c r="B29" s="14" t="s">
        <v>294</v>
      </c>
      <c r="C29" s="153">
        <v>10</v>
      </c>
      <c r="D29" s="153" t="s">
        <v>237</v>
      </c>
      <c r="E29" s="153">
        <v>2</v>
      </c>
      <c r="F29" s="153" t="s">
        <v>74</v>
      </c>
      <c r="G29" s="153" t="s">
        <v>207</v>
      </c>
      <c r="H29" s="153">
        <v>4349</v>
      </c>
      <c r="I29" s="155">
        <v>1.05</v>
      </c>
      <c r="J29" s="153">
        <v>9132.9</v>
      </c>
      <c r="K29" s="117">
        <v>10</v>
      </c>
      <c r="L29" s="117" t="s">
        <v>237</v>
      </c>
      <c r="M29" s="117">
        <v>2</v>
      </c>
      <c r="N29" s="117" t="s">
        <v>74</v>
      </c>
      <c r="O29" s="117" t="s">
        <v>207</v>
      </c>
      <c r="P29" s="117">
        <v>4349</v>
      </c>
      <c r="Q29" s="21">
        <v>1.05</v>
      </c>
      <c r="R29" s="147">
        <f t="shared" si="0"/>
        <v>9132.9</v>
      </c>
    </row>
    <row r="30" spans="1:18" s="129" customFormat="1" ht="31.5" hidden="1" x14ac:dyDescent="0.25">
      <c r="A30" s="71" t="s">
        <v>103</v>
      </c>
      <c r="B30" s="14" t="s">
        <v>79</v>
      </c>
      <c r="C30" s="153"/>
      <c r="D30" s="153" t="s">
        <v>33</v>
      </c>
      <c r="E30" s="153"/>
      <c r="F30" s="153" t="s">
        <v>21</v>
      </c>
      <c r="G30" s="16" t="s">
        <v>36</v>
      </c>
      <c r="H30" s="20"/>
      <c r="I30" s="131"/>
      <c r="J30" s="17">
        <v>0</v>
      </c>
      <c r="K30" s="117"/>
      <c r="L30" s="117" t="s">
        <v>33</v>
      </c>
      <c r="M30" s="117"/>
      <c r="N30" s="117" t="s">
        <v>21</v>
      </c>
      <c r="O30" s="16" t="s">
        <v>36</v>
      </c>
      <c r="P30" s="20"/>
      <c r="Q30" s="131"/>
      <c r="R30" s="17">
        <f t="shared" si="0"/>
        <v>0</v>
      </c>
    </row>
    <row r="31" spans="1:18" s="129" customFormat="1" ht="31.5" hidden="1" x14ac:dyDescent="0.25">
      <c r="A31" s="71" t="s">
        <v>104</v>
      </c>
      <c r="B31" s="14" t="s">
        <v>80</v>
      </c>
      <c r="C31" s="153"/>
      <c r="D31" s="153" t="s">
        <v>33</v>
      </c>
      <c r="E31" s="153"/>
      <c r="F31" s="153" t="s">
        <v>21</v>
      </c>
      <c r="G31" s="16" t="s">
        <v>36</v>
      </c>
      <c r="H31" s="20"/>
      <c r="I31" s="131"/>
      <c r="J31" s="17">
        <v>0</v>
      </c>
      <c r="K31" s="117"/>
      <c r="L31" s="117" t="s">
        <v>33</v>
      </c>
      <c r="M31" s="117"/>
      <c r="N31" s="117" t="s">
        <v>21</v>
      </c>
      <c r="O31" s="16" t="s">
        <v>36</v>
      </c>
      <c r="P31" s="20"/>
      <c r="Q31" s="131"/>
      <c r="R31" s="17">
        <f t="shared" si="0"/>
        <v>0</v>
      </c>
    </row>
    <row r="32" spans="1:18" s="129" customFormat="1" hidden="1" x14ac:dyDescent="0.25">
      <c r="A32" s="71"/>
      <c r="B32" s="14" t="s">
        <v>1</v>
      </c>
      <c r="C32" s="153"/>
      <c r="D32" s="153"/>
      <c r="E32" s="153"/>
      <c r="F32" s="153"/>
      <c r="G32" s="16"/>
      <c r="H32" s="20"/>
      <c r="I32" s="131"/>
      <c r="J32" s="17">
        <v>0</v>
      </c>
      <c r="K32" s="117"/>
      <c r="L32" s="117"/>
      <c r="M32" s="117"/>
      <c r="N32" s="117"/>
      <c r="O32" s="16"/>
      <c r="P32" s="20"/>
      <c r="Q32" s="131"/>
      <c r="R32" s="17">
        <f t="shared" si="0"/>
        <v>0</v>
      </c>
    </row>
    <row r="33" spans="1:18" s="129" customFormat="1" ht="31.5" hidden="1" x14ac:dyDescent="0.25">
      <c r="A33" s="71" t="s">
        <v>102</v>
      </c>
      <c r="B33" s="14" t="s">
        <v>148</v>
      </c>
      <c r="C33" s="153"/>
      <c r="D33" s="153"/>
      <c r="E33" s="153"/>
      <c r="F33" s="153"/>
      <c r="G33" s="153"/>
      <c r="H33" s="153"/>
      <c r="I33" s="155"/>
      <c r="J33" s="153">
        <v>0</v>
      </c>
      <c r="K33" s="117"/>
      <c r="L33" s="117"/>
      <c r="M33" s="117"/>
      <c r="N33" s="117"/>
      <c r="O33" s="117"/>
      <c r="P33" s="117"/>
      <c r="Q33" s="21"/>
      <c r="R33" s="147">
        <f t="shared" si="0"/>
        <v>0</v>
      </c>
    </row>
    <row r="34" spans="1:18" s="129" customFormat="1" ht="31.5" hidden="1" x14ac:dyDescent="0.25">
      <c r="A34" s="71" t="s">
        <v>105</v>
      </c>
      <c r="B34" s="14" t="s">
        <v>81</v>
      </c>
      <c r="C34" s="19"/>
      <c r="D34" s="153" t="s">
        <v>142</v>
      </c>
      <c r="E34" s="20"/>
      <c r="F34" s="153" t="s">
        <v>12</v>
      </c>
      <c r="G34" s="16" t="s">
        <v>37</v>
      </c>
      <c r="H34" s="20"/>
      <c r="I34" s="131"/>
      <c r="J34" s="17">
        <v>0</v>
      </c>
      <c r="K34" s="19"/>
      <c r="L34" s="117" t="s">
        <v>142</v>
      </c>
      <c r="M34" s="20"/>
      <c r="N34" s="117" t="s">
        <v>12</v>
      </c>
      <c r="O34" s="16" t="s">
        <v>37</v>
      </c>
      <c r="P34" s="20"/>
      <c r="Q34" s="131"/>
      <c r="R34" s="17">
        <f t="shared" si="0"/>
        <v>0</v>
      </c>
    </row>
    <row r="35" spans="1:18" s="129" customFormat="1" ht="31.5" hidden="1" x14ac:dyDescent="0.25">
      <c r="A35" s="71" t="s">
        <v>106</v>
      </c>
      <c r="B35" s="14" t="s">
        <v>82</v>
      </c>
      <c r="C35" s="19"/>
      <c r="D35" s="153" t="s">
        <v>142</v>
      </c>
      <c r="E35" s="20"/>
      <c r="F35" s="153" t="s">
        <v>12</v>
      </c>
      <c r="G35" s="16" t="s">
        <v>37</v>
      </c>
      <c r="H35" s="20"/>
      <c r="I35" s="131"/>
      <c r="J35" s="17">
        <v>0</v>
      </c>
      <c r="K35" s="19"/>
      <c r="L35" s="117" t="s">
        <v>142</v>
      </c>
      <c r="M35" s="20"/>
      <c r="N35" s="117" t="s">
        <v>12</v>
      </c>
      <c r="O35" s="16" t="s">
        <v>37</v>
      </c>
      <c r="P35" s="20"/>
      <c r="Q35" s="131"/>
      <c r="R35" s="17">
        <f t="shared" si="0"/>
        <v>0</v>
      </c>
    </row>
    <row r="36" spans="1:18" s="129" customFormat="1" hidden="1" x14ac:dyDescent="0.25">
      <c r="A36" s="71"/>
      <c r="B36" s="14" t="s">
        <v>1</v>
      </c>
      <c r="C36" s="19"/>
      <c r="D36" s="153"/>
      <c r="E36" s="20"/>
      <c r="F36" s="153"/>
      <c r="G36" s="16"/>
      <c r="H36" s="20"/>
      <c r="I36" s="131"/>
      <c r="J36" s="17">
        <v>0</v>
      </c>
      <c r="K36" s="19"/>
      <c r="L36" s="117"/>
      <c r="M36" s="20"/>
      <c r="N36" s="117"/>
      <c r="O36" s="16"/>
      <c r="P36" s="20"/>
      <c r="Q36" s="131"/>
      <c r="R36" s="17">
        <f t="shared" si="0"/>
        <v>0</v>
      </c>
    </row>
    <row r="37" spans="1:18" s="129" customFormat="1" ht="47.25" x14ac:dyDescent="0.25">
      <c r="A37" s="71">
        <v>4</v>
      </c>
      <c r="B37" s="14" t="s">
        <v>4</v>
      </c>
      <c r="C37" s="153"/>
      <c r="D37" s="153" t="s">
        <v>190</v>
      </c>
      <c r="E37" s="155">
        <v>4361</v>
      </c>
      <c r="F37" s="155" t="s">
        <v>240</v>
      </c>
      <c r="G37" s="16" t="s">
        <v>208</v>
      </c>
      <c r="H37" s="155">
        <v>3.02</v>
      </c>
      <c r="I37" s="155">
        <v>1</v>
      </c>
      <c r="J37" s="12">
        <v>13170.22</v>
      </c>
      <c r="K37" s="117"/>
      <c r="L37" s="117" t="s">
        <v>190</v>
      </c>
      <c r="M37" s="21">
        <f>'c'!P27</f>
        <v>4361</v>
      </c>
      <c r="N37" s="21" t="s">
        <v>232</v>
      </c>
      <c r="O37" s="16" t="s">
        <v>208</v>
      </c>
      <c r="P37" s="21">
        <v>3.02</v>
      </c>
      <c r="Q37" s="21">
        <v>1</v>
      </c>
      <c r="R37" s="12">
        <f>M37*P37*Q37</f>
        <v>13170.22</v>
      </c>
    </row>
    <row r="38" spans="1:18" s="129" customFormat="1" ht="57.75" customHeight="1" x14ac:dyDescent="0.25">
      <c r="A38" s="71">
        <v>5</v>
      </c>
      <c r="B38" s="14" t="s">
        <v>95</v>
      </c>
      <c r="C38" s="153"/>
      <c r="D38" s="153" t="s">
        <v>125</v>
      </c>
      <c r="E38" s="155"/>
      <c r="F38" s="155" t="s">
        <v>240</v>
      </c>
      <c r="G38" s="16" t="s">
        <v>39</v>
      </c>
      <c r="H38" s="3"/>
      <c r="I38" s="131"/>
      <c r="J38" s="17">
        <v>18459</v>
      </c>
      <c r="K38" s="117"/>
      <c r="L38" s="117" t="s">
        <v>125</v>
      </c>
      <c r="M38" s="21"/>
      <c r="N38" s="21" t="s">
        <v>240</v>
      </c>
      <c r="O38" s="16" t="s">
        <v>39</v>
      </c>
      <c r="P38" s="3"/>
      <c r="Q38" s="131"/>
      <c r="R38" s="17">
        <f>SUM(R39:R46)</f>
        <v>18459</v>
      </c>
    </row>
    <row r="39" spans="1:18" s="129" customFormat="1" ht="63" x14ac:dyDescent="0.25">
      <c r="A39" s="71" t="s">
        <v>109</v>
      </c>
      <c r="B39" s="14" t="s">
        <v>273</v>
      </c>
      <c r="C39" s="153">
        <v>110</v>
      </c>
      <c r="D39" s="153" t="s">
        <v>204</v>
      </c>
      <c r="E39" s="155">
        <v>2</v>
      </c>
      <c r="F39" s="155" t="s">
        <v>240</v>
      </c>
      <c r="G39" s="16" t="s">
        <v>209</v>
      </c>
      <c r="H39" s="3">
        <v>833</v>
      </c>
      <c r="I39" s="131"/>
      <c r="J39" s="17">
        <v>136</v>
      </c>
      <c r="K39" s="117">
        <v>110</v>
      </c>
      <c r="L39" s="117" t="str">
        <f>L23</f>
        <v>3AP1FG-145/EK, отсутствие встроенных трансформаторов тока, I n=3150А I отк 40 кА</v>
      </c>
      <c r="M39" s="21">
        <v>2</v>
      </c>
      <c r="N39" s="21" t="s">
        <v>240</v>
      </c>
      <c r="O39" s="16" t="s">
        <v>209</v>
      </c>
      <c r="P39" s="3">
        <v>833</v>
      </c>
      <c r="Q39" s="131"/>
      <c r="R39" s="17">
        <v>136</v>
      </c>
    </row>
    <row r="40" spans="1:18" s="129" customFormat="1" ht="44.25" customHeight="1" x14ac:dyDescent="0.25">
      <c r="A40" s="71" t="s">
        <v>110</v>
      </c>
      <c r="B40" s="14" t="s">
        <v>273</v>
      </c>
      <c r="C40" s="153"/>
      <c r="D40" s="153"/>
      <c r="E40" s="155"/>
      <c r="F40" s="155"/>
      <c r="G40" s="16"/>
      <c r="H40" s="3"/>
      <c r="I40" s="131"/>
      <c r="J40" s="3">
        <v>14994</v>
      </c>
      <c r="K40" s="117"/>
      <c r="L40" s="117"/>
      <c r="M40" s="21"/>
      <c r="N40" s="21"/>
      <c r="O40" s="16"/>
      <c r="P40" s="3"/>
      <c r="Q40" s="131"/>
      <c r="R40" s="3">
        <v>14994</v>
      </c>
    </row>
    <row r="41" spans="1:18" s="129" customFormat="1" ht="47.25" x14ac:dyDescent="0.25">
      <c r="A41" s="71" t="s">
        <v>193</v>
      </c>
      <c r="B41" s="14" t="s">
        <v>273</v>
      </c>
      <c r="C41" s="153">
        <v>110</v>
      </c>
      <c r="D41" s="153" t="s">
        <v>205</v>
      </c>
      <c r="E41" s="155">
        <v>1</v>
      </c>
      <c r="F41" s="155" t="s">
        <v>240</v>
      </c>
      <c r="G41" s="16" t="s">
        <v>210</v>
      </c>
      <c r="H41" s="17">
        <v>100</v>
      </c>
      <c r="I41" s="131"/>
      <c r="J41" s="17">
        <v>100</v>
      </c>
      <c r="K41" s="117">
        <v>110</v>
      </c>
      <c r="L41" s="117" t="str">
        <f>L27</f>
        <v>ТДН-16000/110-У1</v>
      </c>
      <c r="M41" s="21">
        <v>1</v>
      </c>
      <c r="N41" s="21" t="s">
        <v>240</v>
      </c>
      <c r="O41" s="16" t="s">
        <v>210</v>
      </c>
      <c r="P41" s="17">
        <v>100</v>
      </c>
      <c r="Q41" s="131"/>
      <c r="R41" s="17">
        <v>100</v>
      </c>
    </row>
    <row r="42" spans="1:18" s="129" customFormat="1" ht="47.25" x14ac:dyDescent="0.25">
      <c r="A42" s="71" t="s">
        <v>195</v>
      </c>
      <c r="B42" s="14" t="s">
        <v>273</v>
      </c>
      <c r="C42" s="153">
        <v>110</v>
      </c>
      <c r="D42" s="153" t="s">
        <v>205</v>
      </c>
      <c r="E42" s="155">
        <v>1</v>
      </c>
      <c r="F42" s="155" t="s">
        <v>240</v>
      </c>
      <c r="G42" s="16" t="s">
        <v>210</v>
      </c>
      <c r="H42" s="17">
        <v>100</v>
      </c>
      <c r="I42" s="131"/>
      <c r="J42" s="17">
        <v>100</v>
      </c>
      <c r="K42" s="117">
        <v>110</v>
      </c>
      <c r="L42" s="117" t="str">
        <f>L28</f>
        <v>ТДН-16000/110-У1</v>
      </c>
      <c r="M42" s="21">
        <v>1</v>
      </c>
      <c r="N42" s="21" t="s">
        <v>240</v>
      </c>
      <c r="O42" s="16" t="s">
        <v>210</v>
      </c>
      <c r="P42" s="17">
        <v>100</v>
      </c>
      <c r="Q42" s="131"/>
      <c r="R42" s="17">
        <v>100</v>
      </c>
    </row>
    <row r="43" spans="1:18" s="129" customFormat="1" ht="31.5" x14ac:dyDescent="0.25">
      <c r="A43" s="71" t="s">
        <v>198</v>
      </c>
      <c r="B43" s="14" t="s">
        <v>206</v>
      </c>
      <c r="C43" s="153"/>
      <c r="D43" s="153"/>
      <c r="E43" s="155"/>
      <c r="F43" s="155"/>
      <c r="G43" s="16"/>
      <c r="H43" s="3"/>
      <c r="I43" s="131"/>
      <c r="J43" s="3">
        <v>317</v>
      </c>
      <c r="K43" s="117"/>
      <c r="L43" s="117"/>
      <c r="M43" s="21"/>
      <c r="N43" s="21"/>
      <c r="O43" s="16"/>
      <c r="P43" s="3"/>
      <c r="Q43" s="131"/>
      <c r="R43" s="3">
        <v>317</v>
      </c>
    </row>
    <row r="44" spans="1:18" s="129" customFormat="1" ht="31.5" x14ac:dyDescent="0.25">
      <c r="A44" s="71" t="s">
        <v>199</v>
      </c>
      <c r="B44" s="14" t="s">
        <v>206</v>
      </c>
      <c r="C44" s="153"/>
      <c r="D44" s="153"/>
      <c r="E44" s="155"/>
      <c r="F44" s="155"/>
      <c r="G44" s="16"/>
      <c r="H44" s="3"/>
      <c r="I44" s="131"/>
      <c r="J44" s="3">
        <v>317</v>
      </c>
      <c r="K44" s="117"/>
      <c r="L44" s="117"/>
      <c r="M44" s="21"/>
      <c r="N44" s="21"/>
      <c r="O44" s="16"/>
      <c r="P44" s="3"/>
      <c r="Q44" s="131"/>
      <c r="R44" s="3">
        <v>317</v>
      </c>
    </row>
    <row r="45" spans="1:18" s="129" customFormat="1" ht="49.5" customHeight="1" x14ac:dyDescent="0.25">
      <c r="A45" s="71" t="s">
        <v>259</v>
      </c>
      <c r="B45" s="14" t="s">
        <v>114</v>
      </c>
      <c r="C45" s="153"/>
      <c r="D45" s="153" t="s">
        <v>197</v>
      </c>
      <c r="E45" s="155">
        <v>1</v>
      </c>
      <c r="F45" s="155" t="s">
        <v>257</v>
      </c>
      <c r="G45" s="16" t="s">
        <v>211</v>
      </c>
      <c r="H45" s="3">
        <v>1220</v>
      </c>
      <c r="I45" s="131"/>
      <c r="J45" s="3">
        <v>1220</v>
      </c>
      <c r="K45" s="117"/>
      <c r="L45" s="117" t="s">
        <v>197</v>
      </c>
      <c r="M45" s="21">
        <v>1</v>
      </c>
      <c r="N45" s="21" t="s">
        <v>257</v>
      </c>
      <c r="O45" s="16" t="s">
        <v>211</v>
      </c>
      <c r="P45" s="3">
        <v>1220</v>
      </c>
      <c r="Q45" s="131"/>
      <c r="R45" s="3">
        <v>1220</v>
      </c>
    </row>
    <row r="46" spans="1:18" s="129" customFormat="1" ht="47.25" x14ac:dyDescent="0.25">
      <c r="A46" s="71" t="s">
        <v>260</v>
      </c>
      <c r="B46" s="14" t="s">
        <v>96</v>
      </c>
      <c r="C46" s="153"/>
      <c r="D46" s="153" t="s">
        <v>258</v>
      </c>
      <c r="E46" s="155">
        <v>1</v>
      </c>
      <c r="F46" s="155" t="s">
        <v>257</v>
      </c>
      <c r="G46" s="16" t="s">
        <v>212</v>
      </c>
      <c r="H46" s="3">
        <v>1275</v>
      </c>
      <c r="I46" s="131">
        <v>1</v>
      </c>
      <c r="J46" s="3">
        <v>1275</v>
      </c>
      <c r="K46" s="117"/>
      <c r="L46" s="117" t="s">
        <v>258</v>
      </c>
      <c r="M46" s="21">
        <v>1</v>
      </c>
      <c r="N46" s="21" t="s">
        <v>257</v>
      </c>
      <c r="O46" s="16" t="s">
        <v>212</v>
      </c>
      <c r="P46" s="3">
        <v>1275</v>
      </c>
      <c r="Q46" s="131">
        <v>1</v>
      </c>
      <c r="R46" s="3">
        <v>1275</v>
      </c>
    </row>
    <row r="47" spans="1:18" s="129" customFormat="1" ht="28.5" customHeight="1" x14ac:dyDescent="0.25">
      <c r="A47" s="71">
        <v>6</v>
      </c>
      <c r="B47" s="14" t="s">
        <v>5</v>
      </c>
      <c r="C47" s="153"/>
      <c r="D47" s="153" t="s">
        <v>23</v>
      </c>
      <c r="E47" s="153">
        <v>0</v>
      </c>
      <c r="F47" s="153" t="s">
        <v>21</v>
      </c>
      <c r="G47" s="16" t="s">
        <v>213</v>
      </c>
      <c r="H47" s="12">
        <v>57363</v>
      </c>
      <c r="I47" s="155">
        <v>1</v>
      </c>
      <c r="J47" s="12">
        <v>0</v>
      </c>
      <c r="K47" s="117"/>
      <c r="L47" s="117" t="s">
        <v>23</v>
      </c>
      <c r="M47" s="117">
        <v>0</v>
      </c>
      <c r="N47" s="117" t="s">
        <v>21</v>
      </c>
      <c r="O47" s="16" t="s">
        <v>213</v>
      </c>
      <c r="P47" s="12">
        <v>57363</v>
      </c>
      <c r="Q47" s="21">
        <v>1</v>
      </c>
      <c r="R47" s="12">
        <f t="shared" ref="R47:R57" si="1">M47*P47*Q47</f>
        <v>0</v>
      </c>
    </row>
    <row r="48" spans="1:18" s="129" customFormat="1" ht="31.5" x14ac:dyDescent="0.25">
      <c r="A48" s="71" t="s">
        <v>156</v>
      </c>
      <c r="B48" s="13" t="s">
        <v>214</v>
      </c>
      <c r="C48" s="153"/>
      <c r="D48" s="153" t="s">
        <v>284</v>
      </c>
      <c r="E48" s="153">
        <v>1</v>
      </c>
      <c r="F48" s="153" t="s">
        <v>215</v>
      </c>
      <c r="G48" s="14" t="s">
        <v>216</v>
      </c>
      <c r="H48" s="12">
        <v>5101</v>
      </c>
      <c r="I48" s="155">
        <v>1</v>
      </c>
      <c r="J48" s="12">
        <v>5101</v>
      </c>
      <c r="K48" s="117"/>
      <c r="L48" s="117" t="s">
        <v>284</v>
      </c>
      <c r="M48" s="117">
        <v>1</v>
      </c>
      <c r="N48" s="117" t="s">
        <v>215</v>
      </c>
      <c r="O48" s="14" t="s">
        <v>216</v>
      </c>
      <c r="P48" s="12">
        <v>5101</v>
      </c>
      <c r="Q48" s="21">
        <v>1</v>
      </c>
      <c r="R48" s="12">
        <f t="shared" si="1"/>
        <v>5101</v>
      </c>
    </row>
    <row r="49" spans="1:18" s="129" customFormat="1" ht="31.5" x14ac:dyDescent="0.25">
      <c r="A49" s="71" t="s">
        <v>185</v>
      </c>
      <c r="B49" s="14" t="s">
        <v>217</v>
      </c>
      <c r="C49" s="153"/>
      <c r="D49" s="153" t="s">
        <v>285</v>
      </c>
      <c r="E49" s="153">
        <v>1</v>
      </c>
      <c r="F49" s="153" t="s">
        <v>21</v>
      </c>
      <c r="G49" s="14" t="s">
        <v>218</v>
      </c>
      <c r="H49" s="12">
        <v>9450</v>
      </c>
      <c r="I49" s="155">
        <v>1</v>
      </c>
      <c r="J49" s="12">
        <v>9450</v>
      </c>
      <c r="K49" s="117"/>
      <c r="L49" s="132" t="s">
        <v>285</v>
      </c>
      <c r="M49" s="117">
        <v>1</v>
      </c>
      <c r="N49" s="117" t="s">
        <v>21</v>
      </c>
      <c r="O49" s="14" t="s">
        <v>218</v>
      </c>
      <c r="P49" s="12">
        <v>9450</v>
      </c>
      <c r="Q49" s="21">
        <v>1</v>
      </c>
      <c r="R49" s="12">
        <f t="shared" si="1"/>
        <v>9450</v>
      </c>
    </row>
    <row r="50" spans="1:18" s="129" customFormat="1" ht="34.5" customHeight="1" x14ac:dyDescent="0.25">
      <c r="A50" s="71" t="s">
        <v>244</v>
      </c>
      <c r="B50" s="14" t="s">
        <v>219</v>
      </c>
      <c r="C50" s="153"/>
      <c r="D50" s="153"/>
      <c r="E50" s="153"/>
      <c r="F50" s="153"/>
      <c r="G50" s="14"/>
      <c r="H50" s="12"/>
      <c r="I50" s="155"/>
      <c r="J50" s="12">
        <v>0</v>
      </c>
      <c r="K50" s="117"/>
      <c r="L50" s="117"/>
      <c r="M50" s="117"/>
      <c r="N50" s="117"/>
      <c r="O50" s="14"/>
      <c r="P50" s="12"/>
      <c r="Q50" s="21"/>
      <c r="R50" s="12">
        <f t="shared" si="1"/>
        <v>0</v>
      </c>
    </row>
    <row r="51" spans="1:18" s="129" customFormat="1" x14ac:dyDescent="0.25">
      <c r="A51" s="71" t="s">
        <v>246</v>
      </c>
      <c r="B51" s="14" t="s">
        <v>220</v>
      </c>
      <c r="C51" s="153"/>
      <c r="D51" s="153"/>
      <c r="E51" s="153"/>
      <c r="F51" s="153"/>
      <c r="G51" s="14"/>
      <c r="H51" s="12"/>
      <c r="I51" s="155"/>
      <c r="J51" s="12">
        <v>0</v>
      </c>
      <c r="K51" s="117"/>
      <c r="L51" s="117"/>
      <c r="M51" s="117"/>
      <c r="N51" s="117"/>
      <c r="O51" s="14"/>
      <c r="P51" s="12"/>
      <c r="Q51" s="21"/>
      <c r="R51" s="12">
        <f t="shared" si="1"/>
        <v>0</v>
      </c>
    </row>
    <row r="52" spans="1:18" s="129" customFormat="1" ht="31.5" x14ac:dyDescent="0.25">
      <c r="A52" s="71" t="s">
        <v>248</v>
      </c>
      <c r="B52" s="14" t="s">
        <v>222</v>
      </c>
      <c r="C52" s="153"/>
      <c r="D52" s="153" t="s">
        <v>286</v>
      </c>
      <c r="E52" s="153">
        <v>1</v>
      </c>
      <c r="F52" s="153" t="s">
        <v>221</v>
      </c>
      <c r="G52" s="14" t="s">
        <v>223</v>
      </c>
      <c r="H52" s="12">
        <v>23531</v>
      </c>
      <c r="I52" s="155">
        <v>1.04</v>
      </c>
      <c r="J52" s="12">
        <v>24472.240000000002</v>
      </c>
      <c r="K52" s="117"/>
      <c r="L52" s="117" t="s">
        <v>286</v>
      </c>
      <c r="M52" s="117">
        <v>1</v>
      </c>
      <c r="N52" s="117" t="s">
        <v>221</v>
      </c>
      <c r="O52" s="14" t="s">
        <v>223</v>
      </c>
      <c r="P52" s="12">
        <v>23531</v>
      </c>
      <c r="Q52" s="21">
        <v>1.04</v>
      </c>
      <c r="R52" s="12">
        <f t="shared" si="1"/>
        <v>24472.240000000002</v>
      </c>
    </row>
    <row r="53" spans="1:18" s="129" customFormat="1" ht="31.5" x14ac:dyDescent="0.25">
      <c r="A53" s="71" t="s">
        <v>249</v>
      </c>
      <c r="B53" s="14" t="s">
        <v>224</v>
      </c>
      <c r="C53" s="153"/>
      <c r="D53" s="153" t="s">
        <v>287</v>
      </c>
      <c r="E53" s="153">
        <v>2</v>
      </c>
      <c r="F53" s="153" t="s">
        <v>221</v>
      </c>
      <c r="G53" s="14" t="s">
        <v>225</v>
      </c>
      <c r="H53" s="12">
        <v>180</v>
      </c>
      <c r="I53" s="155">
        <v>1.04</v>
      </c>
      <c r="J53" s="12">
        <v>374.40000000000003</v>
      </c>
      <c r="K53" s="117"/>
      <c r="L53" s="117" t="s">
        <v>287</v>
      </c>
      <c r="M53" s="117">
        <v>2</v>
      </c>
      <c r="N53" s="117" t="s">
        <v>221</v>
      </c>
      <c r="O53" s="14" t="s">
        <v>225</v>
      </c>
      <c r="P53" s="12">
        <v>180</v>
      </c>
      <c r="Q53" s="21">
        <v>1.04</v>
      </c>
      <c r="R53" s="12">
        <f t="shared" si="1"/>
        <v>374.40000000000003</v>
      </c>
    </row>
    <row r="54" spans="1:18" s="129" customFormat="1" ht="31.5" x14ac:dyDescent="0.25">
      <c r="A54" s="71" t="s">
        <v>250</v>
      </c>
      <c r="B54" s="14" t="s">
        <v>224</v>
      </c>
      <c r="C54" s="153"/>
      <c r="D54" s="153" t="s">
        <v>288</v>
      </c>
      <c r="E54" s="153">
        <v>18</v>
      </c>
      <c r="F54" s="153" t="s">
        <v>221</v>
      </c>
      <c r="G54" s="14" t="s">
        <v>226</v>
      </c>
      <c r="H54" s="12">
        <v>629</v>
      </c>
      <c r="I54" s="155">
        <v>1.04</v>
      </c>
      <c r="J54" s="12">
        <v>11774.880000000001</v>
      </c>
      <c r="K54" s="117"/>
      <c r="L54" s="117" t="s">
        <v>288</v>
      </c>
      <c r="M54" s="117">
        <v>18</v>
      </c>
      <c r="N54" s="117" t="s">
        <v>221</v>
      </c>
      <c r="O54" s="14" t="s">
        <v>226</v>
      </c>
      <c r="P54" s="12">
        <v>629</v>
      </c>
      <c r="Q54" s="21">
        <v>1.04</v>
      </c>
      <c r="R54" s="12">
        <f t="shared" si="1"/>
        <v>11774.880000000001</v>
      </c>
    </row>
    <row r="55" spans="1:18" s="129" customFormat="1" ht="15.75" customHeight="1" x14ac:dyDescent="0.25">
      <c r="A55" s="71" t="s">
        <v>251</v>
      </c>
      <c r="B55" s="14" t="s">
        <v>227</v>
      </c>
      <c r="C55" s="153"/>
      <c r="D55" s="153" t="s">
        <v>289</v>
      </c>
      <c r="E55" s="153">
        <v>2</v>
      </c>
      <c r="F55" s="153" t="s">
        <v>221</v>
      </c>
      <c r="G55" s="14" t="s">
        <v>228</v>
      </c>
      <c r="H55" s="12">
        <v>3354</v>
      </c>
      <c r="I55" s="155">
        <v>1.04</v>
      </c>
      <c r="J55" s="12">
        <v>6976.3200000000006</v>
      </c>
      <c r="K55" s="117"/>
      <c r="L55" s="117" t="s">
        <v>289</v>
      </c>
      <c r="M55" s="117">
        <v>2</v>
      </c>
      <c r="N55" s="117" t="s">
        <v>221</v>
      </c>
      <c r="O55" s="14" t="s">
        <v>228</v>
      </c>
      <c r="P55" s="12">
        <v>3354</v>
      </c>
      <c r="Q55" s="21">
        <v>1.04</v>
      </c>
      <c r="R55" s="12">
        <f t="shared" si="1"/>
        <v>6976.3200000000006</v>
      </c>
    </row>
    <row r="56" spans="1:18" s="129" customFormat="1" ht="31.5" x14ac:dyDescent="0.25">
      <c r="A56" s="71" t="s">
        <v>252</v>
      </c>
      <c r="B56" s="14" t="s">
        <v>229</v>
      </c>
      <c r="C56" s="153"/>
      <c r="D56" s="153" t="s">
        <v>290</v>
      </c>
      <c r="E56" s="153">
        <v>1</v>
      </c>
      <c r="F56" s="153" t="s">
        <v>221</v>
      </c>
      <c r="G56" s="14" t="s">
        <v>230</v>
      </c>
      <c r="H56" s="12">
        <v>1424</v>
      </c>
      <c r="I56" s="155">
        <v>1.04</v>
      </c>
      <c r="J56" s="12">
        <v>1480.96</v>
      </c>
      <c r="K56" s="117"/>
      <c r="L56" s="117" t="s">
        <v>290</v>
      </c>
      <c r="M56" s="117">
        <v>1</v>
      </c>
      <c r="N56" s="117" t="s">
        <v>221</v>
      </c>
      <c r="O56" s="14" t="s">
        <v>230</v>
      </c>
      <c r="P56" s="12">
        <v>1424</v>
      </c>
      <c r="Q56" s="21">
        <v>1.04</v>
      </c>
      <c r="R56" s="12">
        <f t="shared" si="1"/>
        <v>1480.96</v>
      </c>
    </row>
    <row r="57" spans="1:18" s="129" customFormat="1" x14ac:dyDescent="0.25">
      <c r="A57" s="71" t="s">
        <v>253</v>
      </c>
      <c r="B57" s="14" t="s">
        <v>6</v>
      </c>
      <c r="C57" s="153"/>
      <c r="D57" s="153" t="s">
        <v>18</v>
      </c>
      <c r="E57" s="153">
        <v>1</v>
      </c>
      <c r="F57" s="153" t="s">
        <v>21</v>
      </c>
      <c r="G57" s="16" t="s">
        <v>231</v>
      </c>
      <c r="H57" s="12">
        <v>29099</v>
      </c>
      <c r="I57" s="155">
        <v>1</v>
      </c>
      <c r="J57" s="12">
        <v>29099</v>
      </c>
      <c r="K57" s="117"/>
      <c r="L57" s="117" t="s">
        <v>18</v>
      </c>
      <c r="M57" s="117">
        <v>1</v>
      </c>
      <c r="N57" s="117" t="s">
        <v>21</v>
      </c>
      <c r="O57" s="16" t="s">
        <v>231</v>
      </c>
      <c r="P57" s="12">
        <v>29099</v>
      </c>
      <c r="Q57" s="21">
        <v>1</v>
      </c>
      <c r="R57" s="12">
        <f t="shared" si="1"/>
        <v>29099</v>
      </c>
    </row>
    <row r="58" spans="1:18" s="129" customFormat="1" ht="31.5" x14ac:dyDescent="0.25">
      <c r="A58" s="71" t="s">
        <v>254</v>
      </c>
      <c r="B58" s="14" t="s">
        <v>243</v>
      </c>
      <c r="C58" s="153"/>
      <c r="D58" s="153"/>
      <c r="E58" s="146">
        <v>0.43609999999999999</v>
      </c>
      <c r="F58" s="153" t="s">
        <v>238</v>
      </c>
      <c r="G58" s="16" t="s">
        <v>239</v>
      </c>
      <c r="H58" s="12">
        <v>2014</v>
      </c>
      <c r="I58" s="155">
        <v>1</v>
      </c>
      <c r="J58" s="12">
        <v>851.92200000000003</v>
      </c>
      <c r="K58" s="132"/>
      <c r="L58" s="132"/>
      <c r="M58" s="146">
        <v>0.43609999999999999</v>
      </c>
      <c r="N58" s="132" t="s">
        <v>238</v>
      </c>
      <c r="O58" s="16" t="s">
        <v>239</v>
      </c>
      <c r="P58" s="12">
        <v>2014</v>
      </c>
      <c r="Q58" s="21">
        <v>1</v>
      </c>
      <c r="R58" s="12">
        <v>851.92200000000003</v>
      </c>
    </row>
    <row r="59" spans="1:18" s="129" customFormat="1" ht="47.25" x14ac:dyDescent="0.25">
      <c r="A59" s="71" t="s">
        <v>255</v>
      </c>
      <c r="B59" s="14" t="s">
        <v>245</v>
      </c>
      <c r="C59" s="153"/>
      <c r="D59" s="153"/>
      <c r="E59" s="153">
        <v>4361</v>
      </c>
      <c r="F59" s="153" t="s">
        <v>240</v>
      </c>
      <c r="G59" s="16" t="s">
        <v>241</v>
      </c>
      <c r="H59" s="12">
        <v>18</v>
      </c>
      <c r="I59" s="155">
        <v>1</v>
      </c>
      <c r="J59" s="12">
        <v>76140</v>
      </c>
      <c r="K59" s="117"/>
      <c r="L59" s="117"/>
      <c r="M59" s="117">
        <v>4361</v>
      </c>
      <c r="N59" s="117" t="s">
        <v>240</v>
      </c>
      <c r="O59" s="16" t="s">
        <v>241</v>
      </c>
      <c r="P59" s="12">
        <v>18</v>
      </c>
      <c r="Q59" s="21">
        <v>1</v>
      </c>
      <c r="R59" s="12">
        <v>76140</v>
      </c>
    </row>
    <row r="60" spans="1:18" s="129" customFormat="1" ht="47.25" x14ac:dyDescent="0.25">
      <c r="A60" s="71" t="s">
        <v>256</v>
      </c>
      <c r="B60" s="14" t="s">
        <v>247</v>
      </c>
      <c r="C60" s="153"/>
      <c r="D60" s="153"/>
      <c r="E60" s="153">
        <v>0.43609999999999999</v>
      </c>
      <c r="F60" s="153" t="s">
        <v>238</v>
      </c>
      <c r="G60" s="16" t="s">
        <v>242</v>
      </c>
      <c r="H60" s="12">
        <v>367</v>
      </c>
      <c r="I60" s="155">
        <v>0</v>
      </c>
      <c r="J60" s="12">
        <v>155.24099999999999</v>
      </c>
      <c r="K60" s="117"/>
      <c r="L60" s="117"/>
      <c r="M60" s="117">
        <v>0.43609999999999999</v>
      </c>
      <c r="N60" s="117" t="s">
        <v>238</v>
      </c>
      <c r="O60" s="16" t="s">
        <v>242</v>
      </c>
      <c r="P60" s="12">
        <v>367</v>
      </c>
      <c r="Q60" s="21">
        <v>0</v>
      </c>
      <c r="R60" s="12">
        <v>155.24099999999999</v>
      </c>
    </row>
    <row r="61" spans="1:18" s="136" customFormat="1" ht="47.25" x14ac:dyDescent="0.25">
      <c r="A61" s="133"/>
      <c r="B61" s="134" t="s">
        <v>83</v>
      </c>
      <c r="C61" s="135" t="s">
        <v>125</v>
      </c>
      <c r="D61" s="135" t="s">
        <v>125</v>
      </c>
      <c r="E61" s="135" t="s">
        <v>125</v>
      </c>
      <c r="F61" s="135" t="s">
        <v>125</v>
      </c>
      <c r="G61" s="135" t="s">
        <v>125</v>
      </c>
      <c r="H61" s="135" t="s">
        <v>125</v>
      </c>
      <c r="I61" s="23" t="s">
        <v>125</v>
      </c>
      <c r="J61" s="23">
        <v>330445.283</v>
      </c>
      <c r="K61" s="135" t="s">
        <v>125</v>
      </c>
      <c r="L61" s="135" t="s">
        <v>125</v>
      </c>
      <c r="M61" s="135" t="s">
        <v>125</v>
      </c>
      <c r="N61" s="135" t="s">
        <v>125</v>
      </c>
      <c r="O61" s="135" t="s">
        <v>125</v>
      </c>
      <c r="P61" s="135" t="s">
        <v>125</v>
      </c>
      <c r="Q61" s="23" t="s">
        <v>125</v>
      </c>
      <c r="R61" s="23">
        <f>SUM(R23:R25,R27:R28,R30:R32,R34:R36,R37,R47:R60)</f>
        <v>330445.283</v>
      </c>
    </row>
    <row r="62" spans="1:18" x14ac:dyDescent="0.25">
      <c r="A62" s="173"/>
      <c r="B62" s="173"/>
      <c r="C62" s="173"/>
      <c r="D62" s="173"/>
      <c r="E62" s="173"/>
      <c r="F62" s="173"/>
      <c r="G62" s="173"/>
    </row>
    <row r="63" spans="1:18" x14ac:dyDescent="0.25">
      <c r="A63" s="173"/>
      <c r="B63" s="173"/>
      <c r="C63" s="173"/>
      <c r="D63" s="173"/>
      <c r="E63" s="173"/>
      <c r="F63" s="173"/>
      <c r="G63" s="173"/>
    </row>
    <row r="64" spans="1:18" x14ac:dyDescent="0.25">
      <c r="A64" s="173"/>
      <c r="B64" s="173"/>
      <c r="C64" s="173"/>
      <c r="D64" s="173"/>
      <c r="E64" s="173"/>
      <c r="F64" s="173"/>
      <c r="G64" s="173"/>
      <c r="H64" s="51"/>
    </row>
    <row r="65" spans="1:7" x14ac:dyDescent="0.25">
      <c r="A65" s="174"/>
      <c r="B65" s="174"/>
      <c r="C65" s="174"/>
      <c r="D65" s="174"/>
      <c r="E65" s="174"/>
      <c r="F65" s="174"/>
      <c r="G65" s="174"/>
    </row>
    <row r="66" spans="1:7" x14ac:dyDescent="0.25">
      <c r="A66" s="165"/>
      <c r="B66" s="175"/>
      <c r="C66" s="175"/>
      <c r="D66" s="175"/>
      <c r="E66" s="175"/>
      <c r="F66" s="175"/>
      <c r="G66" s="175"/>
    </row>
    <row r="67" spans="1:7" x14ac:dyDescent="0.25">
      <c r="A67" s="165"/>
      <c r="B67" s="166"/>
      <c r="C67" s="166"/>
      <c r="D67" s="166"/>
      <c r="E67" s="166"/>
      <c r="F67" s="166"/>
      <c r="G67" s="166"/>
    </row>
    <row r="68" spans="1:7" x14ac:dyDescent="0.25">
      <c r="A68" s="167"/>
      <c r="B68" s="167"/>
      <c r="C68" s="167"/>
      <c r="D68" s="167"/>
      <c r="E68" s="167"/>
      <c r="F68" s="167"/>
      <c r="G68" s="167"/>
    </row>
    <row r="69" spans="1:7" x14ac:dyDescent="0.25">
      <c r="B69" s="51"/>
    </row>
    <row r="73" spans="1:7" x14ac:dyDescent="0.25">
      <c r="B73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selection activeCell="M13" sqref="M1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6" t="s">
        <v>16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s="18" customFormat="1" x14ac:dyDescent="0.25">
      <c r="A3" s="177" t="s">
        <v>0</v>
      </c>
      <c r="B3" s="172" t="s">
        <v>2</v>
      </c>
      <c r="C3" s="168" t="s">
        <v>50</v>
      </c>
      <c r="D3" s="168"/>
      <c r="E3" s="168"/>
      <c r="F3" s="168"/>
      <c r="G3" s="168"/>
      <c r="H3" s="168"/>
      <c r="I3" s="168"/>
      <c r="J3" s="168" t="s">
        <v>51</v>
      </c>
      <c r="K3" s="168"/>
      <c r="L3" s="168"/>
      <c r="M3" s="168"/>
      <c r="N3" s="168"/>
      <c r="O3" s="168"/>
      <c r="P3" s="168"/>
    </row>
    <row r="4" spans="1:16" s="18" customFormat="1" ht="47.25" customHeight="1" x14ac:dyDescent="0.25">
      <c r="A4" s="177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7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2"/>
      <c r="L4" s="172"/>
      <c r="M4" s="172"/>
      <c r="N4" s="172"/>
      <c r="O4" s="172"/>
      <c r="P4" s="172"/>
    </row>
    <row r="5" spans="1:16" ht="33.75" customHeight="1" x14ac:dyDescent="0.25">
      <c r="A5" s="177"/>
      <c r="B5" s="172"/>
      <c r="C5" s="172" t="s">
        <v>13</v>
      </c>
      <c r="D5" s="172"/>
      <c r="E5" s="172"/>
      <c r="F5" s="172"/>
      <c r="G5" s="172" t="s">
        <v>126</v>
      </c>
      <c r="H5" s="193"/>
      <c r="I5" s="193"/>
      <c r="J5" s="172" t="s">
        <v>13</v>
      </c>
      <c r="K5" s="172"/>
      <c r="L5" s="172"/>
      <c r="M5" s="172"/>
      <c r="N5" s="172" t="s">
        <v>126</v>
      </c>
      <c r="O5" s="193"/>
      <c r="P5" s="193"/>
    </row>
    <row r="6" spans="1:16" s="9" customFormat="1" ht="63" x14ac:dyDescent="0.25">
      <c r="A6" s="177"/>
      <c r="B6" s="172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45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8" customFormat="1" ht="63" x14ac:dyDescent="0.25">
      <c r="A9" s="83" t="s">
        <v>97</v>
      </c>
      <c r="B9" s="14" t="s">
        <v>77</v>
      </c>
      <c r="C9" s="84"/>
      <c r="D9" s="84" t="s">
        <v>28</v>
      </c>
      <c r="E9" s="84"/>
      <c r="F9" s="84" t="s">
        <v>74</v>
      </c>
      <c r="G9" s="15" t="s">
        <v>35</v>
      </c>
      <c r="H9" s="20"/>
      <c r="I9" s="10"/>
      <c r="J9" s="84"/>
      <c r="K9" s="104" t="s">
        <v>28</v>
      </c>
      <c r="L9" s="84"/>
      <c r="M9" s="84" t="s">
        <v>74</v>
      </c>
      <c r="N9" s="15" t="s">
        <v>35</v>
      </c>
      <c r="O9" s="12"/>
      <c r="P9" s="92">
        <f>L9*O9</f>
        <v>0</v>
      </c>
    </row>
    <row r="10" spans="1:16" s="18" customFormat="1" ht="63" x14ac:dyDescent="0.25">
      <c r="A10" s="83" t="s">
        <v>98</v>
      </c>
      <c r="B10" s="14" t="s">
        <v>78</v>
      </c>
      <c r="C10" s="84"/>
      <c r="D10" s="84" t="s">
        <v>28</v>
      </c>
      <c r="E10" s="84"/>
      <c r="F10" s="84" t="s">
        <v>74</v>
      </c>
      <c r="G10" s="15" t="s">
        <v>35</v>
      </c>
      <c r="H10" s="20"/>
      <c r="I10" s="10"/>
      <c r="J10" s="84"/>
      <c r="K10" s="104" t="s">
        <v>28</v>
      </c>
      <c r="L10" s="84"/>
      <c r="M10" s="84" t="s">
        <v>74</v>
      </c>
      <c r="N10" s="15" t="s">
        <v>35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29</v>
      </c>
      <c r="C12" s="84" t="s">
        <v>125</v>
      </c>
      <c r="D12" s="84" t="s">
        <v>125</v>
      </c>
      <c r="E12" s="84" t="s">
        <v>125</v>
      </c>
      <c r="F12" s="84" t="s">
        <v>125</v>
      </c>
      <c r="G12" s="84" t="s">
        <v>125</v>
      </c>
      <c r="H12" s="84" t="s">
        <v>125</v>
      </c>
      <c r="I12" s="84" t="s">
        <v>125</v>
      </c>
      <c r="J12" s="84" t="s">
        <v>125</v>
      </c>
      <c r="K12" s="84" t="s">
        <v>125</v>
      </c>
      <c r="L12" s="84" t="s">
        <v>125</v>
      </c>
      <c r="M12" s="84" t="s">
        <v>125</v>
      </c>
      <c r="N12" s="84" t="s">
        <v>125</v>
      </c>
      <c r="O12" s="84" t="s">
        <v>125</v>
      </c>
      <c r="P12" s="84" t="s">
        <v>125</v>
      </c>
    </row>
    <row r="13" spans="1:16" s="18" customFormat="1" ht="52.5" customHeight="1" x14ac:dyDescent="0.25">
      <c r="A13" s="71" t="s">
        <v>99</v>
      </c>
      <c r="B13" s="14" t="s">
        <v>75</v>
      </c>
      <c r="C13" s="84"/>
      <c r="D13" s="88" t="s">
        <v>141</v>
      </c>
      <c r="E13" s="84"/>
      <c r="F13" s="84" t="s">
        <v>74</v>
      </c>
      <c r="G13" s="15" t="s">
        <v>34</v>
      </c>
      <c r="H13" s="20"/>
      <c r="I13" s="17"/>
      <c r="J13" s="84"/>
      <c r="K13" s="105" t="s">
        <v>141</v>
      </c>
      <c r="L13" s="84">
        <v>1</v>
      </c>
      <c r="M13" s="84" t="s">
        <v>74</v>
      </c>
      <c r="N13" s="15" t="s">
        <v>34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100</v>
      </c>
      <c r="B14" s="14" t="s">
        <v>76</v>
      </c>
      <c r="C14" s="84"/>
      <c r="D14" s="88" t="s">
        <v>141</v>
      </c>
      <c r="E14" s="84"/>
      <c r="F14" s="84" t="s">
        <v>74</v>
      </c>
      <c r="G14" s="15" t="s">
        <v>34</v>
      </c>
      <c r="H14" s="20"/>
      <c r="I14" s="17"/>
      <c r="J14" s="104"/>
      <c r="K14" s="105" t="s">
        <v>141</v>
      </c>
      <c r="L14" s="84">
        <v>1</v>
      </c>
      <c r="M14" s="84" t="s">
        <v>74</v>
      </c>
      <c r="N14" s="15" t="s">
        <v>34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101</v>
      </c>
      <c r="B16" s="14" t="s">
        <v>146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103</v>
      </c>
      <c r="B17" s="14" t="s">
        <v>79</v>
      </c>
      <c r="C17" s="84"/>
      <c r="D17" s="84" t="s">
        <v>33</v>
      </c>
      <c r="E17" s="84"/>
      <c r="F17" s="84" t="s">
        <v>21</v>
      </c>
      <c r="G17" s="16" t="s">
        <v>36</v>
      </c>
      <c r="H17" s="20"/>
      <c r="I17" s="17"/>
      <c r="J17" s="84"/>
      <c r="K17" s="84" t="s">
        <v>33</v>
      </c>
      <c r="L17" s="84"/>
      <c r="M17" s="84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1" t="s">
        <v>104</v>
      </c>
      <c r="B18" s="14" t="s">
        <v>80</v>
      </c>
      <c r="C18" s="84"/>
      <c r="D18" s="84" t="s">
        <v>33</v>
      </c>
      <c r="E18" s="84"/>
      <c r="F18" s="84" t="s">
        <v>21</v>
      </c>
      <c r="G18" s="16" t="s">
        <v>36</v>
      </c>
      <c r="H18" s="20"/>
      <c r="I18" s="17"/>
      <c r="J18" s="84"/>
      <c r="K18" s="84" t="s">
        <v>33</v>
      </c>
      <c r="L18" s="84"/>
      <c r="M18" s="84" t="s">
        <v>21</v>
      </c>
      <c r="N18" s="16" t="s">
        <v>36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102</v>
      </c>
      <c r="B20" s="14" t="s">
        <v>147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105</v>
      </c>
      <c r="B21" s="14" t="s">
        <v>81</v>
      </c>
      <c r="C21" s="19"/>
      <c r="D21" s="84" t="s">
        <v>142</v>
      </c>
      <c r="E21" s="20"/>
      <c r="F21" s="84" t="s">
        <v>12</v>
      </c>
      <c r="G21" s="16" t="s">
        <v>37</v>
      </c>
      <c r="H21" s="20"/>
      <c r="I21" s="17"/>
      <c r="J21" s="19"/>
      <c r="K21" s="84" t="s">
        <v>142</v>
      </c>
      <c r="L21" s="20"/>
      <c r="M21" s="84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1" t="s">
        <v>106</v>
      </c>
      <c r="B22" s="14" t="s">
        <v>82</v>
      </c>
      <c r="C22" s="19"/>
      <c r="D22" s="84" t="s">
        <v>142</v>
      </c>
      <c r="E22" s="20"/>
      <c r="F22" s="84" t="s">
        <v>12</v>
      </c>
      <c r="G22" s="16" t="s">
        <v>37</v>
      </c>
      <c r="H22" s="20"/>
      <c r="I22" s="17"/>
      <c r="J22" s="19"/>
      <c r="K22" s="84" t="s">
        <v>142</v>
      </c>
      <c r="L22" s="20"/>
      <c r="M22" s="84" t="s">
        <v>12</v>
      </c>
      <c r="N22" s="16" t="s">
        <v>37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4"/>
      <c r="K24" s="104" t="s">
        <v>84</v>
      </c>
      <c r="L24" s="21" t="s">
        <v>107</v>
      </c>
      <c r="M24" s="21" t="s">
        <v>32</v>
      </c>
      <c r="N24" s="16" t="s">
        <v>38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125</v>
      </c>
      <c r="E25" s="21" t="s">
        <v>108</v>
      </c>
      <c r="F25" s="21" t="s">
        <v>32</v>
      </c>
      <c r="G25" s="15" t="s">
        <v>39</v>
      </c>
      <c r="H25" s="17" t="s">
        <v>125</v>
      </c>
      <c r="I25" s="17" t="s">
        <v>125</v>
      </c>
      <c r="J25" s="84"/>
      <c r="K25" s="84" t="s">
        <v>125</v>
      </c>
      <c r="L25" s="21"/>
      <c r="M25" s="21" t="s">
        <v>32</v>
      </c>
      <c r="N25" s="15" t="s">
        <v>39</v>
      </c>
      <c r="O25" s="17" t="s">
        <v>125</v>
      </c>
      <c r="P25" s="17" t="s">
        <v>125</v>
      </c>
    </row>
    <row r="26" spans="1:16" s="18" customFormat="1" ht="63" x14ac:dyDescent="0.25">
      <c r="A26" s="71" t="s">
        <v>109</v>
      </c>
      <c r="B26" s="14" t="s">
        <v>77</v>
      </c>
      <c r="C26" s="84"/>
      <c r="D26" s="84" t="s">
        <v>125</v>
      </c>
      <c r="E26" s="21"/>
      <c r="F26" s="21" t="s">
        <v>32</v>
      </c>
      <c r="G26" s="16" t="s">
        <v>39</v>
      </c>
      <c r="H26" s="17" t="s">
        <v>125</v>
      </c>
      <c r="I26" s="17" t="s">
        <v>125</v>
      </c>
      <c r="J26" s="84"/>
      <c r="K26" s="84" t="s">
        <v>125</v>
      </c>
      <c r="L26" s="21"/>
      <c r="M26" s="21" t="s">
        <v>32</v>
      </c>
      <c r="N26" s="16" t="s">
        <v>39</v>
      </c>
      <c r="O26" s="17" t="s">
        <v>125</v>
      </c>
      <c r="P26" s="17" t="s">
        <v>125</v>
      </c>
    </row>
    <row r="27" spans="1:16" s="18" customFormat="1" ht="63" x14ac:dyDescent="0.25">
      <c r="A27" s="71" t="s">
        <v>110</v>
      </c>
      <c r="B27" s="14" t="s">
        <v>78</v>
      </c>
      <c r="C27" s="84"/>
      <c r="D27" s="84" t="s">
        <v>125</v>
      </c>
      <c r="E27" s="21"/>
      <c r="F27" s="21" t="s">
        <v>32</v>
      </c>
      <c r="G27" s="16" t="s">
        <v>39</v>
      </c>
      <c r="H27" s="17" t="s">
        <v>125</v>
      </c>
      <c r="I27" s="17" t="s">
        <v>125</v>
      </c>
      <c r="J27" s="104"/>
      <c r="K27" s="84" t="s">
        <v>125</v>
      </c>
      <c r="L27" s="21"/>
      <c r="M27" s="21" t="s">
        <v>32</v>
      </c>
      <c r="N27" s="16" t="s">
        <v>39</v>
      </c>
      <c r="O27" s="17" t="s">
        <v>125</v>
      </c>
      <c r="P27" s="17" t="s">
        <v>125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125</v>
      </c>
      <c r="E28" s="21"/>
      <c r="F28" s="21" t="s">
        <v>32</v>
      </c>
      <c r="G28" s="16" t="s">
        <v>39</v>
      </c>
      <c r="H28" s="17" t="s">
        <v>125</v>
      </c>
      <c r="I28" s="17" t="s">
        <v>125</v>
      </c>
      <c r="J28" s="84"/>
      <c r="K28" s="84" t="s">
        <v>125</v>
      </c>
      <c r="L28" s="21"/>
      <c r="M28" s="21" t="s">
        <v>32</v>
      </c>
      <c r="N28" s="16" t="s">
        <v>39</v>
      </c>
      <c r="O28" s="17" t="s">
        <v>125</v>
      </c>
      <c r="P28" s="17" t="s">
        <v>125</v>
      </c>
    </row>
    <row r="29" spans="1:16" s="18" customFormat="1" ht="18.75" x14ac:dyDescent="0.25">
      <c r="A29" s="71" t="s">
        <v>193</v>
      </c>
      <c r="B29" s="14" t="s">
        <v>75</v>
      </c>
      <c r="C29" s="84"/>
      <c r="D29" s="84" t="s">
        <v>125</v>
      </c>
      <c r="E29" s="21"/>
      <c r="F29" s="21" t="s">
        <v>32</v>
      </c>
      <c r="G29" s="16" t="s">
        <v>39</v>
      </c>
      <c r="H29" s="17" t="s">
        <v>125</v>
      </c>
      <c r="I29" s="17" t="s">
        <v>125</v>
      </c>
      <c r="J29" s="104"/>
      <c r="K29" s="84" t="s">
        <v>125</v>
      </c>
      <c r="L29" s="21"/>
      <c r="M29" s="21" t="s">
        <v>32</v>
      </c>
      <c r="N29" s="16" t="s">
        <v>39</v>
      </c>
      <c r="O29" s="17" t="s">
        <v>125</v>
      </c>
      <c r="P29" s="17" t="s">
        <v>125</v>
      </c>
    </row>
    <row r="30" spans="1:16" s="18" customFormat="1" ht="18.75" hidden="1" x14ac:dyDescent="0.25">
      <c r="A30" s="71" t="s">
        <v>193</v>
      </c>
      <c r="B30" s="14" t="s">
        <v>76</v>
      </c>
      <c r="C30" s="84"/>
      <c r="D30" s="84" t="s">
        <v>125</v>
      </c>
      <c r="E30" s="21"/>
      <c r="F30" s="21" t="s">
        <v>32</v>
      </c>
      <c r="G30" s="16" t="s">
        <v>39</v>
      </c>
      <c r="H30" s="17" t="s">
        <v>125</v>
      </c>
      <c r="I30" s="17" t="s">
        <v>125</v>
      </c>
      <c r="J30" s="104"/>
      <c r="K30" s="84" t="s">
        <v>125</v>
      </c>
      <c r="L30" s="21"/>
      <c r="M30" s="21" t="s">
        <v>32</v>
      </c>
      <c r="N30" s="16" t="s">
        <v>39</v>
      </c>
      <c r="O30" s="17" t="s">
        <v>125</v>
      </c>
      <c r="P30" s="17" t="s">
        <v>125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125</v>
      </c>
      <c r="E31" s="21"/>
      <c r="F31" s="21" t="s">
        <v>32</v>
      </c>
      <c r="G31" s="16" t="s">
        <v>39</v>
      </c>
      <c r="H31" s="17" t="s">
        <v>125</v>
      </c>
      <c r="I31" s="17" t="s">
        <v>125</v>
      </c>
      <c r="J31" s="84"/>
      <c r="K31" s="84" t="s">
        <v>125</v>
      </c>
      <c r="L31" s="21"/>
      <c r="M31" s="21" t="s">
        <v>32</v>
      </c>
      <c r="N31" s="16" t="s">
        <v>39</v>
      </c>
      <c r="O31" s="17" t="s">
        <v>125</v>
      </c>
      <c r="P31" s="17" t="s">
        <v>125</v>
      </c>
    </row>
    <row r="32" spans="1:16" s="18" customFormat="1" ht="18.75" hidden="1" x14ac:dyDescent="0.25">
      <c r="A32" s="71" t="s">
        <v>111</v>
      </c>
      <c r="B32" s="14" t="s">
        <v>79</v>
      </c>
      <c r="C32" s="84"/>
      <c r="D32" s="84" t="s">
        <v>125</v>
      </c>
      <c r="E32" s="21"/>
      <c r="F32" s="21" t="s">
        <v>32</v>
      </c>
      <c r="G32" s="16" t="s">
        <v>39</v>
      </c>
      <c r="H32" s="17" t="s">
        <v>125</v>
      </c>
      <c r="I32" s="17" t="s">
        <v>125</v>
      </c>
      <c r="J32" s="84"/>
      <c r="K32" s="84" t="s">
        <v>125</v>
      </c>
      <c r="L32" s="21"/>
      <c r="M32" s="21" t="s">
        <v>32</v>
      </c>
      <c r="N32" s="16" t="s">
        <v>39</v>
      </c>
      <c r="O32" s="17" t="s">
        <v>125</v>
      </c>
      <c r="P32" s="17" t="s">
        <v>125</v>
      </c>
    </row>
    <row r="33" spans="1:16" s="18" customFormat="1" ht="18.75" hidden="1" x14ac:dyDescent="0.25">
      <c r="A33" s="71" t="s">
        <v>111</v>
      </c>
      <c r="B33" s="14" t="s">
        <v>80</v>
      </c>
      <c r="C33" s="84"/>
      <c r="D33" s="84" t="s">
        <v>125</v>
      </c>
      <c r="E33" s="21"/>
      <c r="F33" s="21" t="s">
        <v>32</v>
      </c>
      <c r="G33" s="16" t="s">
        <v>39</v>
      </c>
      <c r="H33" s="17" t="s">
        <v>125</v>
      </c>
      <c r="I33" s="17" t="s">
        <v>125</v>
      </c>
      <c r="J33" s="84"/>
      <c r="K33" s="84" t="s">
        <v>125</v>
      </c>
      <c r="L33" s="21"/>
      <c r="M33" s="21" t="s">
        <v>32</v>
      </c>
      <c r="N33" s="16" t="s">
        <v>39</v>
      </c>
      <c r="O33" s="17" t="s">
        <v>125</v>
      </c>
      <c r="P33" s="17" t="s">
        <v>125</v>
      </c>
    </row>
    <row r="34" spans="1:16" s="18" customFormat="1" ht="47.25" x14ac:dyDescent="0.25">
      <c r="A34" s="71" t="s">
        <v>195</v>
      </c>
      <c r="B34" s="111" t="s">
        <v>194</v>
      </c>
      <c r="C34" s="84"/>
      <c r="D34" s="84" t="s">
        <v>125</v>
      </c>
      <c r="E34" s="21"/>
      <c r="F34" s="21" t="s">
        <v>32</v>
      </c>
      <c r="G34" s="16" t="s">
        <v>39</v>
      </c>
      <c r="H34" s="17" t="s">
        <v>125</v>
      </c>
      <c r="I34" s="17" t="s">
        <v>125</v>
      </c>
      <c r="J34" s="84"/>
      <c r="K34" s="104" t="s">
        <v>112</v>
      </c>
      <c r="L34" s="21"/>
      <c r="M34" s="21" t="s">
        <v>32</v>
      </c>
      <c r="N34" s="16" t="s">
        <v>39</v>
      </c>
      <c r="O34" s="17" t="s">
        <v>125</v>
      </c>
      <c r="P34" s="17" t="s">
        <v>125</v>
      </c>
    </row>
    <row r="35" spans="1:16" s="18" customFormat="1" x14ac:dyDescent="0.25">
      <c r="A35" s="71">
        <v>6</v>
      </c>
      <c r="B35" s="14" t="s">
        <v>19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115</v>
      </c>
      <c r="B36" s="14" t="s">
        <v>191</v>
      </c>
      <c r="C36" s="84"/>
      <c r="D36" s="84"/>
      <c r="E36" s="3">
        <v>1</v>
      </c>
      <c r="F36" s="84" t="s">
        <v>21</v>
      </c>
      <c r="G36" s="15" t="s">
        <v>40</v>
      </c>
      <c r="H36" s="20"/>
      <c r="I36" s="17"/>
      <c r="J36" s="104"/>
      <c r="K36" s="84"/>
      <c r="L36" s="3"/>
      <c r="M36" s="84" t="s">
        <v>21</v>
      </c>
      <c r="N36" s="15" t="s">
        <v>40</v>
      </c>
      <c r="O36" s="12"/>
      <c r="P36" s="92">
        <f>L36*O36</f>
        <v>0</v>
      </c>
    </row>
    <row r="37" spans="1:16" s="18" customFormat="1" x14ac:dyDescent="0.25">
      <c r="A37" s="71" t="s">
        <v>116</v>
      </c>
      <c r="B37" s="14" t="s">
        <v>191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21</v>
      </c>
      <c r="N37" s="15" t="s">
        <v>40</v>
      </c>
      <c r="O37" s="12"/>
      <c r="P37" s="92">
        <f>L37*O37</f>
        <v>0</v>
      </c>
    </row>
    <row r="38" spans="1:16" s="18" customFormat="1" x14ac:dyDescent="0.25">
      <c r="A38" s="71" t="s">
        <v>196</v>
      </c>
      <c r="B38" s="14" t="s">
        <v>192</v>
      </c>
      <c r="C38" s="84"/>
      <c r="D38" s="84"/>
      <c r="E38" s="3">
        <v>1</v>
      </c>
      <c r="F38" s="84" t="s">
        <v>21</v>
      </c>
      <c r="G38" s="15" t="s">
        <v>40</v>
      </c>
      <c r="H38" s="20"/>
      <c r="I38" s="17"/>
      <c r="J38" s="104"/>
      <c r="K38" s="84"/>
      <c r="L38" s="3"/>
      <c r="M38" s="84" t="s">
        <v>21</v>
      </c>
      <c r="N38" s="15" t="s">
        <v>40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21</v>
      </c>
      <c r="G39" s="15" t="s">
        <v>40</v>
      </c>
      <c r="H39" s="20"/>
      <c r="I39" s="17"/>
      <c r="J39" s="84"/>
      <c r="K39" s="84"/>
      <c r="L39" s="3" t="s">
        <v>1</v>
      </c>
      <c r="M39" s="84" t="s">
        <v>21</v>
      </c>
      <c r="N39" s="15" t="s">
        <v>40</v>
      </c>
      <c r="O39" s="20"/>
      <c r="P39" s="17"/>
    </row>
    <row r="40" spans="1:16" s="18" customFormat="1" hidden="1" x14ac:dyDescent="0.25">
      <c r="A40" s="71" t="s">
        <v>118</v>
      </c>
      <c r="B40" s="14" t="s">
        <v>75</v>
      </c>
      <c r="C40" s="84"/>
      <c r="D40" s="84"/>
      <c r="E40" s="3">
        <v>1</v>
      </c>
      <c r="F40" s="84" t="s">
        <v>21</v>
      </c>
      <c r="G40" s="15" t="s">
        <v>40</v>
      </c>
      <c r="H40" s="20"/>
      <c r="I40" s="17"/>
      <c r="J40" s="84"/>
      <c r="K40" s="84"/>
      <c r="L40" s="3">
        <v>1</v>
      </c>
      <c r="M40" s="84" t="s">
        <v>21</v>
      </c>
      <c r="N40" s="15" t="s">
        <v>40</v>
      </c>
      <c r="O40" s="20"/>
      <c r="P40" s="17"/>
    </row>
    <row r="41" spans="1:16" s="18" customFormat="1" hidden="1" x14ac:dyDescent="0.25">
      <c r="A41" s="71" t="s">
        <v>118</v>
      </c>
      <c r="B41" s="14" t="s">
        <v>76</v>
      </c>
      <c r="C41" s="84"/>
      <c r="D41" s="84"/>
      <c r="E41" s="3">
        <v>1</v>
      </c>
      <c r="F41" s="84" t="s">
        <v>21</v>
      </c>
      <c r="G41" s="15" t="s">
        <v>40</v>
      </c>
      <c r="H41" s="20"/>
      <c r="I41" s="17"/>
      <c r="J41" s="84"/>
      <c r="K41" s="84"/>
      <c r="L41" s="3">
        <v>1</v>
      </c>
      <c r="M41" s="84" t="s">
        <v>21</v>
      </c>
      <c r="N41" s="15" t="s">
        <v>40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21</v>
      </c>
      <c r="G42" s="15" t="s">
        <v>40</v>
      </c>
      <c r="H42" s="20"/>
      <c r="I42" s="17"/>
      <c r="J42" s="84"/>
      <c r="K42" s="84"/>
      <c r="L42" s="3" t="s">
        <v>1</v>
      </c>
      <c r="M42" s="84" t="s">
        <v>21</v>
      </c>
      <c r="N42" s="15" t="s">
        <v>40</v>
      </c>
      <c r="O42" s="20"/>
      <c r="P42" s="17"/>
    </row>
    <row r="43" spans="1:16" s="18" customFormat="1" hidden="1" x14ac:dyDescent="0.25">
      <c r="A43" s="71" t="s">
        <v>118</v>
      </c>
      <c r="B43" s="14" t="s">
        <v>79</v>
      </c>
      <c r="C43" s="84"/>
      <c r="D43" s="84"/>
      <c r="E43" s="3">
        <v>1</v>
      </c>
      <c r="F43" s="84" t="s">
        <v>21</v>
      </c>
      <c r="G43" s="15" t="s">
        <v>40</v>
      </c>
      <c r="H43" s="20"/>
      <c r="I43" s="17"/>
      <c r="J43" s="84"/>
      <c r="K43" s="84"/>
      <c r="L43" s="3">
        <v>1</v>
      </c>
      <c r="M43" s="84" t="s">
        <v>21</v>
      </c>
      <c r="N43" s="15" t="s">
        <v>40</v>
      </c>
      <c r="O43" s="20"/>
      <c r="P43" s="17"/>
    </row>
    <row r="44" spans="1:16" s="18" customFormat="1" hidden="1" x14ac:dyDescent="0.25">
      <c r="A44" s="71" t="s">
        <v>118</v>
      </c>
      <c r="B44" s="14" t="s">
        <v>80</v>
      </c>
      <c r="C44" s="84"/>
      <c r="D44" s="84"/>
      <c r="E44" s="3">
        <v>1</v>
      </c>
      <c r="F44" s="84" t="s">
        <v>21</v>
      </c>
      <c r="G44" s="15" t="s">
        <v>40</v>
      </c>
      <c r="H44" s="20"/>
      <c r="I44" s="17"/>
      <c r="J44" s="84"/>
      <c r="K44" s="84"/>
      <c r="L44" s="3">
        <v>1</v>
      </c>
      <c r="M44" s="84" t="s">
        <v>21</v>
      </c>
      <c r="N44" s="15" t="s">
        <v>40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21</v>
      </c>
      <c r="G45" s="15" t="s">
        <v>40</v>
      </c>
      <c r="H45" s="20"/>
      <c r="I45" s="17"/>
      <c r="J45" s="84"/>
      <c r="K45" s="84"/>
      <c r="L45" s="3" t="s">
        <v>1</v>
      </c>
      <c r="M45" s="84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1"/>
      <c r="B46" s="49" t="s">
        <v>83</v>
      </c>
      <c r="C46" s="85" t="s">
        <v>125</v>
      </c>
      <c r="D46" s="85" t="s">
        <v>125</v>
      </c>
      <c r="E46" s="85" t="s">
        <v>125</v>
      </c>
      <c r="F46" s="85" t="s">
        <v>125</v>
      </c>
      <c r="G46" s="85" t="s">
        <v>125</v>
      </c>
      <c r="H46" s="85" t="s">
        <v>125</v>
      </c>
      <c r="I46" s="23"/>
      <c r="J46" s="85" t="s">
        <v>125</v>
      </c>
      <c r="K46" s="85" t="s">
        <v>125</v>
      </c>
      <c r="L46" s="85" t="s">
        <v>125</v>
      </c>
      <c r="M46" s="85" t="s">
        <v>125</v>
      </c>
      <c r="N46" s="85" t="s">
        <v>125</v>
      </c>
      <c r="O46" s="85" t="s">
        <v>125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92"/>
      <c r="B48" s="192"/>
      <c r="C48" s="192"/>
      <c r="D48" s="192"/>
      <c r="E48" s="192"/>
      <c r="F48" s="192"/>
      <c r="G48" s="192"/>
      <c r="H48" s="86"/>
      <c r="I48" s="36"/>
    </row>
    <row r="49" spans="1:9" s="51" customFormat="1" ht="41.25" customHeight="1" x14ac:dyDescent="0.25">
      <c r="A49" s="192"/>
      <c r="B49" s="192"/>
      <c r="C49" s="192"/>
      <c r="D49" s="192"/>
      <c r="E49" s="192"/>
      <c r="F49" s="192"/>
      <c r="G49" s="192"/>
      <c r="H49" s="86"/>
      <c r="I49" s="36"/>
    </row>
    <row r="50" spans="1:9" s="51" customFormat="1" ht="38.25" customHeight="1" x14ac:dyDescent="0.25">
      <c r="A50" s="192"/>
      <c r="B50" s="192"/>
      <c r="C50" s="192"/>
      <c r="D50" s="192"/>
      <c r="E50" s="192"/>
      <c r="F50" s="192"/>
      <c r="G50" s="192"/>
      <c r="H50" s="89"/>
      <c r="I50" s="36"/>
    </row>
    <row r="51" spans="1:9" s="51" customFormat="1" ht="18.75" customHeight="1" x14ac:dyDescent="0.25">
      <c r="A51" s="187"/>
      <c r="B51" s="187"/>
      <c r="C51" s="187"/>
      <c r="D51" s="187"/>
      <c r="E51" s="187"/>
      <c r="F51" s="187"/>
      <c r="G51" s="187"/>
      <c r="H51" s="86"/>
      <c r="I51" s="36"/>
    </row>
    <row r="52" spans="1:9" s="51" customFormat="1" ht="217.5" customHeight="1" x14ac:dyDescent="0.25">
      <c r="A52" s="188"/>
      <c r="B52" s="189"/>
      <c r="C52" s="189"/>
      <c r="D52" s="189"/>
      <c r="E52" s="189"/>
      <c r="F52" s="189"/>
      <c r="G52" s="189"/>
      <c r="H52" s="86"/>
      <c r="I52" s="36"/>
    </row>
    <row r="53" spans="1:9" ht="53.25" customHeight="1" x14ac:dyDescent="0.25">
      <c r="A53" s="188"/>
      <c r="B53" s="190"/>
      <c r="C53" s="190"/>
      <c r="D53" s="190"/>
      <c r="E53" s="190"/>
      <c r="F53" s="190"/>
      <c r="G53" s="190"/>
    </row>
    <row r="54" spans="1:9" x14ac:dyDescent="0.25">
      <c r="A54" s="191"/>
      <c r="B54" s="191"/>
      <c r="C54" s="191"/>
      <c r="D54" s="191"/>
      <c r="E54" s="191"/>
      <c r="F54" s="191"/>
      <c r="G54" s="191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6" t="s">
        <v>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 x14ac:dyDescent="0.25">
      <c r="A2" s="177" t="s">
        <v>0</v>
      </c>
      <c r="B2" s="172" t="s">
        <v>2</v>
      </c>
      <c r="C2" s="168" t="s">
        <v>50</v>
      </c>
      <c r="D2" s="168"/>
      <c r="E2" s="168"/>
      <c r="F2" s="168"/>
      <c r="G2" s="168"/>
      <c r="H2" s="168"/>
      <c r="I2" s="168"/>
      <c r="J2" s="168" t="s">
        <v>51</v>
      </c>
      <c r="K2" s="168"/>
      <c r="L2" s="168"/>
      <c r="M2" s="168"/>
      <c r="N2" s="168"/>
      <c r="O2" s="168"/>
      <c r="P2" s="168"/>
    </row>
    <row r="3" spans="1:16" ht="45" customHeight="1" x14ac:dyDescent="0.25">
      <c r="A3" s="177"/>
      <c r="B3" s="172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233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7"/>
      <c r="B4" s="172"/>
      <c r="C4" s="172" t="s">
        <v>13</v>
      </c>
      <c r="D4" s="172"/>
      <c r="E4" s="172"/>
      <c r="F4" s="172"/>
      <c r="G4" s="172" t="s">
        <v>126</v>
      </c>
      <c r="H4" s="193"/>
      <c r="I4" s="193"/>
      <c r="J4" s="172" t="s">
        <v>13</v>
      </c>
      <c r="K4" s="172"/>
      <c r="L4" s="172"/>
      <c r="M4" s="172"/>
      <c r="N4" s="172" t="s">
        <v>126</v>
      </c>
      <c r="O4" s="193"/>
      <c r="P4" s="193"/>
    </row>
    <row r="5" spans="1:16" s="9" customFormat="1" ht="63" x14ac:dyDescent="0.25">
      <c r="A5" s="177"/>
      <c r="B5" s="172"/>
      <c r="C5" s="65" t="s">
        <v>31</v>
      </c>
      <c r="D5" s="65" t="s">
        <v>9</v>
      </c>
      <c r="E5" s="65" t="s">
        <v>117</v>
      </c>
      <c r="F5" s="65" t="s">
        <v>11</v>
      </c>
      <c r="G5" s="65" t="s">
        <v>14</v>
      </c>
      <c r="H5" s="65" t="s">
        <v>58</v>
      </c>
      <c r="I5" s="12" t="s">
        <v>59</v>
      </c>
      <c r="J5" s="65" t="s">
        <v>31</v>
      </c>
      <c r="K5" s="65" t="s">
        <v>9</v>
      </c>
      <c r="L5" s="65" t="s">
        <v>117</v>
      </c>
      <c r="M5" s="65" t="s">
        <v>11</v>
      </c>
      <c r="N5" s="65" t="s">
        <v>14</v>
      </c>
      <c r="O5" s="65" t="s">
        <v>60</v>
      </c>
      <c r="P5" s="12" t="s">
        <v>59</v>
      </c>
    </row>
    <row r="6" spans="1:16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65">
        <v>10</v>
      </c>
      <c r="K6" s="12">
        <v>11</v>
      </c>
      <c r="L6" s="65">
        <v>12</v>
      </c>
      <c r="M6" s="12">
        <v>13</v>
      </c>
      <c r="N6" s="65">
        <v>14</v>
      </c>
      <c r="O6" s="12">
        <v>15</v>
      </c>
      <c r="P6" s="65">
        <v>16</v>
      </c>
    </row>
    <row r="7" spans="1:16" s="18" customFormat="1" ht="56.25" customHeight="1" x14ac:dyDescent="0.25">
      <c r="A7" s="70">
        <v>1</v>
      </c>
      <c r="B7" s="14" t="s">
        <v>128</v>
      </c>
      <c r="C7" s="65" t="s">
        <v>125</v>
      </c>
      <c r="D7" s="65" t="s">
        <v>125</v>
      </c>
      <c r="E7" s="65" t="s">
        <v>125</v>
      </c>
      <c r="F7" s="65" t="s">
        <v>125</v>
      </c>
      <c r="G7" s="65" t="s">
        <v>125</v>
      </c>
      <c r="H7" s="65" t="s">
        <v>125</v>
      </c>
      <c r="I7" s="65" t="s">
        <v>125</v>
      </c>
      <c r="J7" s="65" t="s">
        <v>125</v>
      </c>
      <c r="K7" s="65" t="s">
        <v>125</v>
      </c>
      <c r="L7" s="65" t="s">
        <v>125</v>
      </c>
      <c r="M7" s="65" t="s">
        <v>125</v>
      </c>
      <c r="N7" s="65" t="s">
        <v>125</v>
      </c>
      <c r="O7" s="65" t="s">
        <v>125</v>
      </c>
      <c r="P7" s="65" t="s">
        <v>125</v>
      </c>
    </row>
    <row r="8" spans="1:16" s="18" customFormat="1" ht="94.5" x14ac:dyDescent="0.25">
      <c r="A8" s="70" t="s">
        <v>97</v>
      </c>
      <c r="B8" s="14" t="s">
        <v>85</v>
      </c>
      <c r="C8" s="65"/>
      <c r="D8" s="65" t="s">
        <v>30</v>
      </c>
      <c r="E8" s="65"/>
      <c r="F8" s="65" t="s">
        <v>21</v>
      </c>
      <c r="G8" s="15" t="s">
        <v>41</v>
      </c>
      <c r="H8" s="20"/>
      <c r="I8" s="10"/>
      <c r="J8" s="65"/>
      <c r="K8" s="104" t="s">
        <v>30</v>
      </c>
      <c r="L8" s="65">
        <v>1</v>
      </c>
      <c r="M8" s="65" t="s">
        <v>21</v>
      </c>
      <c r="N8" s="15" t="s">
        <v>162</v>
      </c>
      <c r="O8" s="12"/>
      <c r="P8" s="92">
        <f>L8*O8</f>
        <v>0</v>
      </c>
    </row>
    <row r="9" spans="1:16" s="18" customFormat="1" ht="94.5" x14ac:dyDescent="0.25">
      <c r="A9" s="70" t="s">
        <v>98</v>
      </c>
      <c r="B9" s="14" t="s">
        <v>86</v>
      </c>
      <c r="C9" s="65"/>
      <c r="D9" s="65" t="s">
        <v>30</v>
      </c>
      <c r="E9" s="65"/>
      <c r="F9" s="65" t="s">
        <v>21</v>
      </c>
      <c r="G9" s="15" t="s">
        <v>41</v>
      </c>
      <c r="H9" s="20"/>
      <c r="I9" s="10"/>
      <c r="J9" s="90"/>
      <c r="K9" s="104" t="s">
        <v>30</v>
      </c>
      <c r="L9" s="90">
        <v>1</v>
      </c>
      <c r="M9" s="65" t="s">
        <v>21</v>
      </c>
      <c r="N9" s="15" t="s">
        <v>162</v>
      </c>
      <c r="O9" s="12"/>
      <c r="P9" s="92">
        <f>L9*O9</f>
        <v>0</v>
      </c>
    </row>
    <row r="10" spans="1:16" s="18" customFormat="1" ht="94.5" x14ac:dyDescent="0.25">
      <c r="A10" s="70" t="s">
        <v>1</v>
      </c>
      <c r="B10" s="14" t="s">
        <v>1</v>
      </c>
      <c r="C10" s="65"/>
      <c r="D10" s="65"/>
      <c r="E10" s="65"/>
      <c r="F10" s="65"/>
      <c r="G10" s="15"/>
      <c r="H10" s="20"/>
      <c r="I10" s="10"/>
      <c r="J10" s="65"/>
      <c r="K10" s="90" t="s">
        <v>30</v>
      </c>
      <c r="L10" s="65"/>
      <c r="M10" s="65"/>
      <c r="N10" s="15"/>
      <c r="O10" s="12"/>
      <c r="P10" s="10"/>
    </row>
    <row r="11" spans="1:16" ht="33" customHeight="1" x14ac:dyDescent="0.25">
      <c r="A11" s="71">
        <v>2</v>
      </c>
      <c r="B11" s="14" t="s">
        <v>127</v>
      </c>
      <c r="C11" s="64" t="s">
        <v>125</v>
      </c>
      <c r="D11" s="64" t="s">
        <v>125</v>
      </c>
      <c r="E11" s="64" t="s">
        <v>125</v>
      </c>
      <c r="F11" s="64" t="s">
        <v>125</v>
      </c>
      <c r="G11" s="64" t="s">
        <v>125</v>
      </c>
      <c r="H11" s="64" t="s">
        <v>125</v>
      </c>
      <c r="I11" s="64" t="s">
        <v>125</v>
      </c>
      <c r="J11" s="64" t="s">
        <v>125</v>
      </c>
      <c r="K11" s="64" t="s">
        <v>125</v>
      </c>
      <c r="L11" s="64" t="s">
        <v>125</v>
      </c>
      <c r="M11" s="64" t="s">
        <v>125</v>
      </c>
      <c r="N11" s="64" t="s">
        <v>125</v>
      </c>
      <c r="O11" s="64" t="s">
        <v>125</v>
      </c>
      <c r="P11" s="64" t="s">
        <v>125</v>
      </c>
    </row>
    <row r="12" spans="1:16" ht="15.75" customHeight="1" x14ac:dyDescent="0.25">
      <c r="A12" s="71" t="s">
        <v>99</v>
      </c>
      <c r="B12" s="14" t="s">
        <v>87</v>
      </c>
      <c r="C12" s="64"/>
      <c r="D12" s="64" t="s">
        <v>20</v>
      </c>
      <c r="E12" s="64"/>
      <c r="F12" s="64" t="s">
        <v>21</v>
      </c>
      <c r="G12" s="62" t="s">
        <v>42</v>
      </c>
      <c r="H12" s="62"/>
      <c r="I12" s="34"/>
      <c r="J12" s="64"/>
      <c r="K12" s="64" t="s">
        <v>20</v>
      </c>
      <c r="L12" s="64"/>
      <c r="M12" s="64" t="s">
        <v>21</v>
      </c>
      <c r="N12" s="62" t="s">
        <v>42</v>
      </c>
      <c r="O12" s="62"/>
      <c r="P12" s="34"/>
    </row>
    <row r="13" spans="1:16" ht="15.75" customHeight="1" x14ac:dyDescent="0.25">
      <c r="A13" s="71" t="s">
        <v>100</v>
      </c>
      <c r="B13" s="14" t="s">
        <v>88</v>
      </c>
      <c r="C13" s="64"/>
      <c r="D13" s="64" t="s">
        <v>20</v>
      </c>
      <c r="E13" s="64"/>
      <c r="F13" s="64" t="s">
        <v>21</v>
      </c>
      <c r="G13" s="62" t="s">
        <v>42</v>
      </c>
      <c r="H13" s="62"/>
      <c r="I13" s="34"/>
      <c r="J13" s="64"/>
      <c r="K13" s="64" t="s">
        <v>20</v>
      </c>
      <c r="L13" s="64"/>
      <c r="M13" s="64" t="s">
        <v>21</v>
      </c>
      <c r="N13" s="62" t="s">
        <v>42</v>
      </c>
      <c r="O13" s="62"/>
      <c r="P13" s="34"/>
    </row>
    <row r="14" spans="1:16" ht="15.75" customHeight="1" x14ac:dyDescent="0.25">
      <c r="A14" s="71" t="s">
        <v>1</v>
      </c>
      <c r="B14" s="14" t="s">
        <v>1</v>
      </c>
      <c r="C14" s="64"/>
      <c r="D14" s="64"/>
      <c r="E14" s="64"/>
      <c r="F14" s="64"/>
      <c r="G14" s="62"/>
      <c r="H14" s="62"/>
      <c r="I14" s="34"/>
      <c r="J14" s="64"/>
      <c r="K14" s="64"/>
      <c r="L14" s="64"/>
      <c r="M14" s="64"/>
      <c r="N14" s="62"/>
      <c r="O14" s="62"/>
      <c r="P14" s="34"/>
    </row>
    <row r="15" spans="1:16" s="18" customFormat="1" ht="55.5" customHeight="1" x14ac:dyDescent="0.25">
      <c r="A15" s="71"/>
      <c r="B15" s="49" t="s">
        <v>61</v>
      </c>
      <c r="C15" s="66" t="s">
        <v>125</v>
      </c>
      <c r="D15" s="66" t="s">
        <v>125</v>
      </c>
      <c r="E15" s="66" t="s">
        <v>125</v>
      </c>
      <c r="F15" s="66" t="s">
        <v>125</v>
      </c>
      <c r="G15" s="66" t="s">
        <v>125</v>
      </c>
      <c r="H15" s="66" t="s">
        <v>125</v>
      </c>
      <c r="I15" s="23"/>
      <c r="J15" s="66" t="s">
        <v>125</v>
      </c>
      <c r="K15" s="66" t="s">
        <v>125</v>
      </c>
      <c r="L15" s="66" t="s">
        <v>125</v>
      </c>
      <c r="M15" s="66" t="s">
        <v>125</v>
      </c>
      <c r="N15" s="66" t="s">
        <v>125</v>
      </c>
      <c r="O15" s="66" t="s">
        <v>125</v>
      </c>
      <c r="P15" s="93">
        <f>SUM(P8:P9,P12:P14)</f>
        <v>0</v>
      </c>
    </row>
    <row r="16" spans="1:16" ht="15.75" customHeight="1" x14ac:dyDescent="0.25">
      <c r="A16" s="74"/>
      <c r="B16" s="35"/>
      <c r="C16" s="29"/>
      <c r="D16" s="59"/>
      <c r="E16" s="59"/>
      <c r="F16" s="59"/>
      <c r="G16" s="63"/>
      <c r="H16" s="63"/>
      <c r="I16" s="36"/>
      <c r="J16" s="33"/>
      <c r="K16" s="33"/>
    </row>
    <row r="17" spans="1:9" s="51" customFormat="1" ht="18.75" customHeight="1" x14ac:dyDescent="0.25">
      <c r="A17" s="192"/>
      <c r="B17" s="192"/>
      <c r="C17" s="192"/>
      <c r="D17" s="192"/>
      <c r="E17" s="192"/>
      <c r="F17" s="192"/>
      <c r="G17" s="192"/>
      <c r="H17" s="63"/>
      <c r="I17" s="36"/>
    </row>
    <row r="18" spans="1:9" s="51" customFormat="1" ht="41.25" customHeight="1" x14ac:dyDescent="0.25">
      <c r="A18" s="192"/>
      <c r="B18" s="192"/>
      <c r="C18" s="192"/>
      <c r="D18" s="192"/>
      <c r="E18" s="192"/>
      <c r="F18" s="192"/>
      <c r="G18" s="192"/>
      <c r="H18" s="63"/>
      <c r="I18" s="36"/>
    </row>
    <row r="19" spans="1:9" s="51" customFormat="1" ht="38.25" customHeight="1" x14ac:dyDescent="0.25">
      <c r="A19" s="192"/>
      <c r="B19" s="192"/>
      <c r="C19" s="192"/>
      <c r="D19" s="192"/>
      <c r="E19" s="192"/>
      <c r="F19" s="192"/>
      <c r="G19" s="192"/>
      <c r="H19"/>
      <c r="I19" s="36"/>
    </row>
    <row r="20" spans="1:9" s="51" customFormat="1" ht="18.75" customHeight="1" x14ac:dyDescent="0.25">
      <c r="A20" s="187"/>
      <c r="B20" s="187"/>
      <c r="C20" s="187"/>
      <c r="D20" s="187"/>
      <c r="E20" s="187"/>
      <c r="F20" s="187"/>
      <c r="G20" s="187"/>
      <c r="H20" s="63"/>
      <c r="I20" s="36"/>
    </row>
    <row r="21" spans="1:9" s="51" customFormat="1" ht="217.5" customHeight="1" x14ac:dyDescent="0.25">
      <c r="A21" s="188"/>
      <c r="B21" s="189"/>
      <c r="C21" s="189"/>
      <c r="D21" s="189"/>
      <c r="E21" s="189"/>
      <c r="F21" s="189"/>
      <c r="G21" s="189"/>
      <c r="H21" s="63"/>
      <c r="I21" s="36"/>
    </row>
    <row r="22" spans="1:9" ht="53.25" customHeight="1" x14ac:dyDescent="0.25">
      <c r="A22" s="188"/>
      <c r="B22" s="190"/>
      <c r="C22" s="190"/>
      <c r="D22" s="190"/>
      <c r="E22" s="190"/>
      <c r="F22" s="190"/>
      <c r="G22" s="190"/>
    </row>
    <row r="23" spans="1:9" x14ac:dyDescent="0.25">
      <c r="A23" s="191"/>
      <c r="B23" s="191"/>
      <c r="C23" s="191"/>
      <c r="D23" s="191"/>
      <c r="E23" s="191"/>
      <c r="F23" s="191"/>
      <c r="G23" s="191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6" sqref="M26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6" t="s">
        <v>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 x14ac:dyDescent="0.25">
      <c r="A2" s="177" t="s">
        <v>0</v>
      </c>
      <c r="B2" s="172" t="s">
        <v>2</v>
      </c>
      <c r="C2" s="168" t="s">
        <v>50</v>
      </c>
      <c r="D2" s="168"/>
      <c r="E2" s="168"/>
      <c r="F2" s="168"/>
      <c r="G2" s="168"/>
      <c r="H2" s="168"/>
      <c r="I2" s="168"/>
      <c r="J2" s="168" t="s">
        <v>51</v>
      </c>
      <c r="K2" s="168"/>
      <c r="L2" s="168"/>
      <c r="M2" s="168"/>
      <c r="N2" s="168"/>
      <c r="O2" s="168"/>
      <c r="P2" s="168"/>
    </row>
    <row r="3" spans="1:16" ht="41.25" customHeight="1" x14ac:dyDescent="0.25">
      <c r="A3" s="177"/>
      <c r="B3" s="172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233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7"/>
      <c r="B4" s="172"/>
      <c r="C4" s="172" t="s">
        <v>13</v>
      </c>
      <c r="D4" s="172"/>
      <c r="E4" s="172"/>
      <c r="F4" s="172"/>
      <c r="G4" s="172" t="s">
        <v>126</v>
      </c>
      <c r="H4" s="193"/>
      <c r="I4" s="193"/>
      <c r="J4" s="172" t="s">
        <v>13</v>
      </c>
      <c r="K4" s="172"/>
      <c r="L4" s="172"/>
      <c r="M4" s="172"/>
      <c r="N4" s="172" t="s">
        <v>126</v>
      </c>
      <c r="O4" s="193"/>
      <c r="P4" s="193"/>
    </row>
    <row r="5" spans="1:16" s="9" customFormat="1" ht="63" x14ac:dyDescent="0.25">
      <c r="A5" s="177"/>
      <c r="B5" s="172"/>
      <c r="C5" s="84" t="s">
        <v>31</v>
      </c>
      <c r="D5" s="84" t="s">
        <v>9</v>
      </c>
      <c r="E5" s="84" t="s">
        <v>117</v>
      </c>
      <c r="F5" s="84" t="s">
        <v>11</v>
      </c>
      <c r="G5" s="84" t="s">
        <v>14</v>
      </c>
      <c r="H5" s="84" t="s">
        <v>58</v>
      </c>
      <c r="I5" s="12" t="s">
        <v>59</v>
      </c>
      <c r="J5" s="84" t="s">
        <v>31</v>
      </c>
      <c r="K5" s="84" t="s">
        <v>9</v>
      </c>
      <c r="L5" s="84" t="s">
        <v>117</v>
      </c>
      <c r="M5" s="84" t="s">
        <v>11</v>
      </c>
      <c r="N5" s="84" t="s">
        <v>14</v>
      </c>
      <c r="O5" s="84" t="s">
        <v>60</v>
      </c>
      <c r="P5" s="12" t="s">
        <v>59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150</v>
      </c>
      <c r="C7" s="84" t="s">
        <v>125</v>
      </c>
      <c r="D7" s="84" t="s">
        <v>125</v>
      </c>
      <c r="E7" s="84" t="s">
        <v>125</v>
      </c>
      <c r="F7" s="84" t="s">
        <v>125</v>
      </c>
      <c r="G7" s="84" t="s">
        <v>125</v>
      </c>
      <c r="H7" s="84" t="s">
        <v>125</v>
      </c>
      <c r="I7" s="84" t="s">
        <v>125</v>
      </c>
      <c r="J7" s="84" t="s">
        <v>125</v>
      </c>
      <c r="K7" s="84" t="s">
        <v>125</v>
      </c>
      <c r="L7" s="84" t="s">
        <v>125</v>
      </c>
      <c r="M7" s="84" t="s">
        <v>125</v>
      </c>
      <c r="N7" s="84" t="s">
        <v>125</v>
      </c>
      <c r="O7" s="84" t="s">
        <v>125</v>
      </c>
      <c r="P7" s="84" t="s">
        <v>125</v>
      </c>
    </row>
    <row r="8" spans="1:16" s="11" customFormat="1" ht="63" x14ac:dyDescent="0.25">
      <c r="A8" s="83" t="s">
        <v>97</v>
      </c>
      <c r="B8" s="13" t="s">
        <v>89</v>
      </c>
      <c r="C8" s="84"/>
      <c r="D8" s="37" t="s">
        <v>22</v>
      </c>
      <c r="E8" s="84"/>
      <c r="F8" s="88" t="s">
        <v>3</v>
      </c>
      <c r="G8" s="15" t="s">
        <v>43</v>
      </c>
      <c r="H8" s="84"/>
      <c r="I8" s="17"/>
      <c r="J8" s="112"/>
      <c r="K8" s="37" t="s">
        <v>22</v>
      </c>
      <c r="L8" s="112"/>
      <c r="M8" s="113" t="s">
        <v>3</v>
      </c>
      <c r="N8" s="15" t="s">
        <v>43</v>
      </c>
      <c r="O8" s="12"/>
      <c r="P8" s="92">
        <f>O8</f>
        <v>0</v>
      </c>
    </row>
    <row r="9" spans="1:16" s="11" customFormat="1" ht="63" hidden="1" x14ac:dyDescent="0.25">
      <c r="A9" s="83" t="s">
        <v>98</v>
      </c>
      <c r="B9" s="13" t="s">
        <v>90</v>
      </c>
      <c r="C9" s="84"/>
      <c r="D9" s="37" t="s">
        <v>22</v>
      </c>
      <c r="E9" s="84"/>
      <c r="F9" s="88" t="s">
        <v>3</v>
      </c>
      <c r="G9" s="15" t="s">
        <v>43</v>
      </c>
      <c r="H9" s="84"/>
      <c r="I9" s="17"/>
      <c r="J9" s="84"/>
      <c r="K9" s="37" t="s">
        <v>22</v>
      </c>
      <c r="L9" s="84"/>
      <c r="M9" s="88" t="s">
        <v>3</v>
      </c>
      <c r="N9" s="15" t="s">
        <v>43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27</v>
      </c>
      <c r="C11" s="84" t="s">
        <v>125</v>
      </c>
      <c r="D11" s="84" t="s">
        <v>125</v>
      </c>
      <c r="E11" s="84" t="s">
        <v>125</v>
      </c>
      <c r="F11" s="84" t="s">
        <v>125</v>
      </c>
      <c r="G11" s="84" t="s">
        <v>125</v>
      </c>
      <c r="H11" s="84" t="s">
        <v>125</v>
      </c>
      <c r="I11" s="84" t="s">
        <v>125</v>
      </c>
      <c r="J11" s="84" t="s">
        <v>125</v>
      </c>
      <c r="K11" s="84" t="s">
        <v>125</v>
      </c>
      <c r="L11" s="84" t="s">
        <v>125</v>
      </c>
      <c r="M11" s="84" t="s">
        <v>125</v>
      </c>
      <c r="N11" s="84" t="s">
        <v>125</v>
      </c>
      <c r="O11" s="84" t="s">
        <v>125</v>
      </c>
      <c r="P11" s="84" t="s">
        <v>125</v>
      </c>
    </row>
    <row r="12" spans="1:16" s="11" customFormat="1" hidden="1" x14ac:dyDescent="0.25">
      <c r="A12" s="83" t="s">
        <v>99</v>
      </c>
      <c r="B12" s="14" t="s">
        <v>91</v>
      </c>
      <c r="C12" s="84"/>
      <c r="D12" s="84" t="s">
        <v>23</v>
      </c>
      <c r="E12" s="84"/>
      <c r="F12" s="38" t="s">
        <v>25</v>
      </c>
      <c r="G12" s="15" t="s">
        <v>44</v>
      </c>
      <c r="H12" s="84"/>
      <c r="I12" s="17"/>
      <c r="J12" s="84"/>
      <c r="K12" s="84" t="s">
        <v>23</v>
      </c>
      <c r="L12" s="84"/>
      <c r="M12" s="38" t="s">
        <v>25</v>
      </c>
      <c r="N12" s="15" t="s">
        <v>44</v>
      </c>
      <c r="O12" s="84"/>
      <c r="P12" s="17"/>
    </row>
    <row r="13" spans="1:16" s="11" customFormat="1" hidden="1" x14ac:dyDescent="0.25">
      <c r="A13" s="83" t="s">
        <v>100</v>
      </c>
      <c r="B13" s="14" t="s">
        <v>92</v>
      </c>
      <c r="C13" s="84"/>
      <c r="D13" s="84" t="s">
        <v>23</v>
      </c>
      <c r="E13" s="84"/>
      <c r="F13" s="38" t="s">
        <v>25</v>
      </c>
      <c r="G13" s="15" t="s">
        <v>44</v>
      </c>
      <c r="H13" s="84"/>
      <c r="I13" s="17"/>
      <c r="J13" s="84"/>
      <c r="K13" s="84" t="s">
        <v>23</v>
      </c>
      <c r="L13" s="84"/>
      <c r="M13" s="38" t="s">
        <v>25</v>
      </c>
      <c r="N13" s="15" t="s">
        <v>44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125</v>
      </c>
      <c r="D15" s="84" t="s">
        <v>125</v>
      </c>
      <c r="E15" s="84" t="s">
        <v>125</v>
      </c>
      <c r="F15" s="84" t="s">
        <v>125</v>
      </c>
      <c r="G15" s="84" t="s">
        <v>125</v>
      </c>
      <c r="H15" s="84" t="s">
        <v>125</v>
      </c>
      <c r="I15" s="84" t="s">
        <v>125</v>
      </c>
      <c r="J15" s="84" t="s">
        <v>125</v>
      </c>
      <c r="K15" s="84" t="s">
        <v>125</v>
      </c>
      <c r="L15" s="84" t="s">
        <v>125</v>
      </c>
      <c r="M15" s="84" t="s">
        <v>125</v>
      </c>
      <c r="N15" s="84" t="s">
        <v>125</v>
      </c>
      <c r="O15" s="84" t="s">
        <v>125</v>
      </c>
      <c r="P15" s="84" t="s">
        <v>125</v>
      </c>
    </row>
    <row r="16" spans="1:16" s="18" customFormat="1" ht="30" customHeight="1" x14ac:dyDescent="0.25">
      <c r="A16" s="71" t="s">
        <v>101</v>
      </c>
      <c r="B16" s="13" t="s">
        <v>89</v>
      </c>
      <c r="C16" s="84"/>
      <c r="D16" s="84" t="s">
        <v>23</v>
      </c>
      <c r="E16" s="84">
        <v>1</v>
      </c>
      <c r="F16" s="84" t="s">
        <v>21</v>
      </c>
      <c r="G16" s="15" t="s">
        <v>119</v>
      </c>
      <c r="H16" s="20"/>
      <c r="I16" s="17"/>
      <c r="J16" s="84"/>
      <c r="K16" s="112" t="s">
        <v>23</v>
      </c>
      <c r="L16" s="112">
        <v>1</v>
      </c>
      <c r="M16" s="112" t="s">
        <v>21</v>
      </c>
      <c r="N16" s="15" t="s">
        <v>119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102</v>
      </c>
      <c r="B17" s="13" t="s">
        <v>90</v>
      </c>
      <c r="C17" s="84"/>
      <c r="D17" s="84" t="s">
        <v>23</v>
      </c>
      <c r="E17" s="84">
        <v>1</v>
      </c>
      <c r="F17" s="84" t="s">
        <v>21</v>
      </c>
      <c r="G17" s="15" t="s">
        <v>119</v>
      </c>
      <c r="H17" s="20"/>
      <c r="I17" s="17"/>
      <c r="J17" s="84"/>
      <c r="K17" s="84" t="s">
        <v>23</v>
      </c>
      <c r="L17" s="84">
        <v>1</v>
      </c>
      <c r="M17" s="84" t="s">
        <v>21</v>
      </c>
      <c r="N17" s="15" t="s">
        <v>119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121</v>
      </c>
      <c r="B19" s="13" t="s">
        <v>123</v>
      </c>
      <c r="C19" s="84"/>
      <c r="D19" s="84" t="s">
        <v>122</v>
      </c>
      <c r="E19" s="84">
        <v>1</v>
      </c>
      <c r="F19" s="84" t="s">
        <v>21</v>
      </c>
      <c r="G19" s="15" t="s">
        <v>120</v>
      </c>
      <c r="H19" s="20"/>
      <c r="I19" s="17"/>
      <c r="J19" s="84"/>
      <c r="K19" s="84" t="s">
        <v>122</v>
      </c>
      <c r="L19" s="84">
        <v>1</v>
      </c>
      <c r="M19" s="84" t="s">
        <v>21</v>
      </c>
      <c r="N19" s="15" t="s">
        <v>120</v>
      </c>
      <c r="O19" s="20"/>
      <c r="P19" s="17"/>
    </row>
    <row r="20" spans="1:16" s="18" customFormat="1" ht="30" hidden="1" customHeight="1" x14ac:dyDescent="0.25">
      <c r="A20" s="71" t="s">
        <v>121</v>
      </c>
      <c r="B20" s="13" t="s">
        <v>143</v>
      </c>
      <c r="C20" s="84"/>
      <c r="D20" s="84" t="s">
        <v>122</v>
      </c>
      <c r="E20" s="84">
        <v>1</v>
      </c>
      <c r="F20" s="84" t="s">
        <v>21</v>
      </c>
      <c r="G20" s="15" t="s">
        <v>120</v>
      </c>
      <c r="H20" s="20"/>
      <c r="I20" s="17"/>
      <c r="J20" s="84"/>
      <c r="K20" s="84" t="s">
        <v>122</v>
      </c>
      <c r="L20" s="84">
        <v>1</v>
      </c>
      <c r="M20" s="84" t="s">
        <v>21</v>
      </c>
      <c r="N20" s="15" t="s">
        <v>120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129</v>
      </c>
      <c r="C22" s="85" t="s">
        <v>125</v>
      </c>
      <c r="D22" s="85" t="s">
        <v>125</v>
      </c>
      <c r="E22" s="85" t="s">
        <v>125</v>
      </c>
      <c r="F22" s="85" t="s">
        <v>125</v>
      </c>
      <c r="G22" s="85" t="s">
        <v>125</v>
      </c>
      <c r="H22" s="85" t="s">
        <v>125</v>
      </c>
      <c r="I22" s="85"/>
      <c r="J22" s="85" t="s">
        <v>125</v>
      </c>
      <c r="K22" s="85" t="s">
        <v>125</v>
      </c>
      <c r="L22" s="85" t="s">
        <v>125</v>
      </c>
      <c r="M22" s="85" t="s">
        <v>125</v>
      </c>
      <c r="N22" s="85" t="s">
        <v>125</v>
      </c>
      <c r="O22" s="85" t="s">
        <v>125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92"/>
      <c r="B24" s="192"/>
      <c r="C24" s="192"/>
      <c r="D24" s="192"/>
      <c r="E24" s="192"/>
      <c r="F24" s="192"/>
      <c r="G24" s="192"/>
      <c r="H24" s="86"/>
      <c r="I24" s="36"/>
    </row>
    <row r="25" spans="1:16" s="51" customFormat="1" ht="41.25" customHeight="1" x14ac:dyDescent="0.25">
      <c r="A25" s="192"/>
      <c r="B25" s="192"/>
      <c r="C25" s="192"/>
      <c r="D25" s="192"/>
      <c r="E25" s="192"/>
      <c r="F25" s="192"/>
      <c r="G25" s="192"/>
      <c r="H25" s="86"/>
      <c r="I25" s="36"/>
    </row>
    <row r="26" spans="1:16" s="51" customFormat="1" ht="38.25" customHeight="1" x14ac:dyDescent="0.25">
      <c r="A26" s="192"/>
      <c r="B26" s="192"/>
      <c r="C26" s="192"/>
      <c r="D26" s="192"/>
      <c r="E26" s="192"/>
      <c r="F26" s="192"/>
      <c r="G26" s="192"/>
      <c r="H26" s="89"/>
      <c r="I26" s="36"/>
    </row>
    <row r="27" spans="1:16" s="51" customFormat="1" ht="18.75" customHeight="1" x14ac:dyDescent="0.25">
      <c r="A27" s="187"/>
      <c r="B27" s="187"/>
      <c r="C27" s="187"/>
      <c r="D27" s="187"/>
      <c r="E27" s="187"/>
      <c r="F27" s="187"/>
      <c r="G27" s="187"/>
      <c r="H27" s="86"/>
      <c r="I27" s="36"/>
    </row>
    <row r="28" spans="1:16" s="51" customFormat="1" ht="42" customHeight="1" x14ac:dyDescent="0.25">
      <c r="A28" s="188"/>
      <c r="B28" s="189"/>
      <c r="C28" s="189"/>
      <c r="D28" s="189"/>
      <c r="E28" s="189"/>
      <c r="F28" s="189"/>
      <c r="G28" s="189"/>
      <c r="H28" s="86"/>
      <c r="I28" s="36"/>
    </row>
    <row r="29" spans="1:16" ht="53.25" customHeight="1" x14ac:dyDescent="0.25">
      <c r="A29" s="188"/>
      <c r="B29" s="190"/>
      <c r="C29" s="190"/>
      <c r="D29" s="190"/>
      <c r="E29" s="190"/>
      <c r="F29" s="190"/>
      <c r="G29" s="190"/>
    </row>
    <row r="30" spans="1:16" x14ac:dyDescent="0.25">
      <c r="A30" s="191"/>
      <c r="B30" s="191"/>
      <c r="C30" s="191"/>
      <c r="D30" s="191"/>
      <c r="E30" s="191"/>
      <c r="F30" s="191"/>
      <c r="G30" s="191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zoomScale="90" zoomScaleNormal="90" workbookViewId="0">
      <selection activeCell="A11" sqref="A11:Q11"/>
    </sheetView>
  </sheetViews>
  <sheetFormatPr defaultRowHeight="15.75" x14ac:dyDescent="0.25"/>
  <cols>
    <col min="1" max="10" width="9" style="145"/>
    <col min="11" max="11" width="32.5" style="145" customWidth="1"/>
    <col min="12" max="13" width="9" style="145"/>
    <col min="14" max="14" width="12" style="145" customWidth="1"/>
    <col min="15" max="16384" width="9" style="145"/>
  </cols>
  <sheetData>
    <row r="1" spans="1:34" s="51" customFormat="1" ht="18.75" x14ac:dyDescent="0.25">
      <c r="A1" s="74"/>
      <c r="B1" s="120"/>
      <c r="C1" s="103"/>
      <c r="D1" s="120"/>
      <c r="E1" s="103"/>
      <c r="F1" s="103"/>
      <c r="G1" s="139"/>
      <c r="H1" s="139"/>
      <c r="J1" s="36"/>
      <c r="Q1" s="121" t="s">
        <v>54</v>
      </c>
    </row>
    <row r="2" spans="1:34" s="51" customFormat="1" ht="18.75" x14ac:dyDescent="0.3">
      <c r="A2" s="74"/>
      <c r="B2" s="120"/>
      <c r="C2" s="103"/>
      <c r="D2" s="120"/>
      <c r="E2" s="103"/>
      <c r="F2" s="103"/>
      <c r="G2" s="139"/>
      <c r="H2" s="139"/>
      <c r="J2" s="36"/>
      <c r="Q2" s="122" t="s">
        <v>52</v>
      </c>
    </row>
    <row r="3" spans="1:34" s="51" customFormat="1" ht="18.75" x14ac:dyDescent="0.3">
      <c r="A3" s="74"/>
      <c r="B3" s="120"/>
      <c r="C3" s="103"/>
      <c r="D3" s="120"/>
      <c r="E3" s="103"/>
      <c r="F3" s="103"/>
      <c r="G3" s="139"/>
      <c r="H3" s="139"/>
      <c r="J3" s="36"/>
      <c r="Q3" s="122" t="s">
        <v>53</v>
      </c>
    </row>
    <row r="4" spans="1:34" s="51" customFormat="1" ht="69.75" customHeight="1" x14ac:dyDescent="0.25">
      <c r="A4" s="179" t="s">
        <v>57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23"/>
      <c r="S4" s="123"/>
      <c r="T4" s="123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</row>
    <row r="5" spans="1:34" s="51" customFormat="1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s="51" customFormat="1" ht="18.75" x14ac:dyDescent="0.25">
      <c r="A6" s="181" t="s">
        <v>234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</row>
    <row r="7" spans="1:34" s="51" customFormat="1" x14ac:dyDescent="0.25">
      <c r="A7" s="182" t="s">
        <v>55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27"/>
      <c r="S7" s="127"/>
      <c r="T7" s="127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</row>
    <row r="8" spans="1:34" s="51" customFormat="1" ht="18.75" x14ac:dyDescent="0.3">
      <c r="A8" s="183" t="str">
        <f>'r1-'!A8:Q8</f>
        <v>Год раскрытия информации: 2022 год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24"/>
      <c r="S8" s="124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</row>
    <row r="9" spans="1:34" s="51" customFormat="1" ht="18.75" x14ac:dyDescent="0.3">
      <c r="A9" s="184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24"/>
      <c r="S9" s="124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</row>
    <row r="10" spans="1:34" s="51" customFormat="1" ht="18.75" x14ac:dyDescent="0.25">
      <c r="A10" s="184" t="str">
        <f>'r1-'!A10:Q10</f>
        <v>Идентификатор инвестиционного проекта: J 19-02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</row>
    <row r="11" spans="1:34" s="51" customFormat="1" ht="18.75" x14ac:dyDescent="0.3">
      <c r="A11" s="185" t="s">
        <v>202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24"/>
      <c r="S11" s="124"/>
      <c r="T11" s="124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</row>
    <row r="12" spans="1:34" s="130" customFormat="1" ht="22.5" customHeight="1" x14ac:dyDescent="0.3">
      <c r="A12" s="178" t="s">
        <v>56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29"/>
      <c r="S12" s="129"/>
      <c r="T12" s="12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0" customFormat="1" ht="18.75" x14ac:dyDescent="0.3">
      <c r="A13" s="186" t="s">
        <v>161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29"/>
      <c r="S13" s="129"/>
      <c r="T13" s="12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0" customFormat="1" ht="18.75" x14ac:dyDescent="0.3">
      <c r="A14" s="186" t="s">
        <v>200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29"/>
      <c r="S14" s="129"/>
      <c r="T14" s="12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0" customFormat="1" ht="18.75" customHeight="1" x14ac:dyDescent="0.3">
      <c r="A15" s="178" t="s">
        <v>63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29"/>
      <c r="S15" s="129"/>
      <c r="T15" s="12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0" customFormat="1" ht="14.25" x14ac:dyDescent="0.2">
      <c r="A17" s="198" t="s">
        <v>265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</row>
    <row r="18" spans="1:18" s="140" customFormat="1" ht="14.25" x14ac:dyDescent="0.2">
      <c r="A18" s="197" t="s">
        <v>0</v>
      </c>
      <c r="B18" s="197" t="s">
        <v>2</v>
      </c>
      <c r="C18" s="197" t="s">
        <v>50</v>
      </c>
      <c r="D18" s="197" t="s">
        <v>266</v>
      </c>
      <c r="E18" s="197" t="s">
        <v>266</v>
      </c>
      <c r="F18" s="197" t="s">
        <v>266</v>
      </c>
      <c r="G18" s="197" t="s">
        <v>266</v>
      </c>
      <c r="H18" s="197" t="s">
        <v>266</v>
      </c>
      <c r="I18" s="197" t="s">
        <v>266</v>
      </c>
      <c r="J18" s="197" t="s">
        <v>51</v>
      </c>
      <c r="K18" s="197" t="s">
        <v>266</v>
      </c>
      <c r="L18" s="197" t="s">
        <v>266</v>
      </c>
      <c r="M18" s="197" t="s">
        <v>266</v>
      </c>
      <c r="N18" s="197" t="s">
        <v>266</v>
      </c>
      <c r="O18" s="197" t="s">
        <v>266</v>
      </c>
      <c r="P18" s="197" t="s">
        <v>266</v>
      </c>
    </row>
    <row r="19" spans="1:18" s="140" customFormat="1" ht="14.25" x14ac:dyDescent="0.2">
      <c r="A19" s="197" t="s">
        <v>266</v>
      </c>
      <c r="B19" s="197" t="s">
        <v>266</v>
      </c>
      <c r="C19" s="197" t="s">
        <v>267</v>
      </c>
      <c r="D19" s="197" t="s">
        <v>266</v>
      </c>
      <c r="E19" s="197" t="s">
        <v>266</v>
      </c>
      <c r="F19" s="197" t="s">
        <v>266</v>
      </c>
      <c r="G19" s="197" t="s">
        <v>266</v>
      </c>
      <c r="H19" s="197" t="s">
        <v>266</v>
      </c>
      <c r="I19" s="197" t="s">
        <v>266</v>
      </c>
      <c r="J19" s="197" t="s">
        <v>268</v>
      </c>
      <c r="K19" s="197" t="s">
        <v>266</v>
      </c>
      <c r="L19" s="197" t="s">
        <v>266</v>
      </c>
      <c r="M19" s="197" t="s">
        <v>266</v>
      </c>
      <c r="N19" s="197" t="s">
        <v>266</v>
      </c>
      <c r="O19" s="197" t="s">
        <v>266</v>
      </c>
      <c r="P19" s="197" t="s">
        <v>266</v>
      </c>
    </row>
    <row r="20" spans="1:18" s="140" customFormat="1" ht="14.25" x14ac:dyDescent="0.2">
      <c r="A20" s="197" t="s">
        <v>266</v>
      </c>
      <c r="B20" s="197" t="s">
        <v>266</v>
      </c>
      <c r="C20" s="197" t="s">
        <v>13</v>
      </c>
      <c r="D20" s="197" t="s">
        <v>266</v>
      </c>
      <c r="E20" s="197" t="s">
        <v>266</v>
      </c>
      <c r="F20" s="197" t="s">
        <v>266</v>
      </c>
      <c r="G20" s="197" t="s">
        <v>126</v>
      </c>
      <c r="H20" s="197" t="s">
        <v>266</v>
      </c>
      <c r="I20" s="197" t="s">
        <v>266</v>
      </c>
      <c r="J20" s="197" t="s">
        <v>269</v>
      </c>
      <c r="K20" s="197" t="s">
        <v>266</v>
      </c>
      <c r="L20" s="197" t="s">
        <v>266</v>
      </c>
      <c r="M20" s="197" t="s">
        <v>266</v>
      </c>
      <c r="N20" s="197" t="s">
        <v>126</v>
      </c>
      <c r="O20" s="197" t="s">
        <v>266</v>
      </c>
      <c r="P20" s="197" t="s">
        <v>266</v>
      </c>
    </row>
    <row r="21" spans="1:18" s="140" customFormat="1" ht="120" x14ac:dyDescent="0.2">
      <c r="A21" s="197" t="s">
        <v>266</v>
      </c>
      <c r="B21" s="197" t="s">
        <v>266</v>
      </c>
      <c r="C21" s="141" t="s">
        <v>31</v>
      </c>
      <c r="D21" s="141" t="s">
        <v>9</v>
      </c>
      <c r="E21" s="141" t="s">
        <v>117</v>
      </c>
      <c r="F21" s="141" t="s">
        <v>11</v>
      </c>
      <c r="G21" s="141" t="s">
        <v>14</v>
      </c>
      <c r="H21" s="141" t="s">
        <v>270</v>
      </c>
      <c r="I21" s="141" t="s">
        <v>59</v>
      </c>
      <c r="J21" s="141" t="s">
        <v>31</v>
      </c>
      <c r="K21" s="141" t="s">
        <v>9</v>
      </c>
      <c r="L21" s="141" t="s">
        <v>117</v>
      </c>
      <c r="M21" s="141" t="s">
        <v>11</v>
      </c>
      <c r="N21" s="141" t="s">
        <v>14</v>
      </c>
      <c r="O21" s="141" t="s">
        <v>270</v>
      </c>
      <c r="P21" s="141" t="s">
        <v>59</v>
      </c>
      <c r="Q21" s="141" t="s">
        <v>271</v>
      </c>
      <c r="R21" s="141" t="s">
        <v>272</v>
      </c>
    </row>
    <row r="22" spans="1:18" s="140" customFormat="1" ht="15" x14ac:dyDescent="0.2">
      <c r="A22" s="141">
        <v>1</v>
      </c>
      <c r="B22" s="141">
        <v>2</v>
      </c>
      <c r="C22" s="141">
        <v>3</v>
      </c>
      <c r="D22" s="141">
        <v>4</v>
      </c>
      <c r="E22" s="141">
        <v>5</v>
      </c>
      <c r="F22" s="141">
        <v>6</v>
      </c>
      <c r="G22" s="141">
        <v>7</v>
      </c>
      <c r="H22" s="141">
        <v>8</v>
      </c>
      <c r="I22" s="141">
        <v>9</v>
      </c>
      <c r="J22" s="141">
        <v>10</v>
      </c>
      <c r="K22" s="141">
        <v>11</v>
      </c>
      <c r="L22" s="141">
        <v>12</v>
      </c>
      <c r="M22" s="141">
        <v>13</v>
      </c>
      <c r="N22" s="141">
        <v>14</v>
      </c>
      <c r="O22" s="141">
        <v>15</v>
      </c>
      <c r="P22" s="141">
        <v>16</v>
      </c>
    </row>
    <row r="23" spans="1:18" s="140" customFormat="1" ht="45.75" customHeight="1" x14ac:dyDescent="0.2">
      <c r="A23" s="142">
        <v>1</v>
      </c>
      <c r="B23" s="142" t="s">
        <v>273</v>
      </c>
      <c r="C23" s="142" t="s">
        <v>274</v>
      </c>
      <c r="D23" s="142" t="s">
        <v>274</v>
      </c>
      <c r="E23" s="143" t="s">
        <v>274</v>
      </c>
      <c r="F23" s="142" t="s">
        <v>274</v>
      </c>
      <c r="G23" s="142" t="s">
        <v>274</v>
      </c>
      <c r="H23" s="144" t="s">
        <v>274</v>
      </c>
      <c r="I23" s="144" t="s">
        <v>274</v>
      </c>
      <c r="J23" s="142">
        <v>110</v>
      </c>
      <c r="K23" s="142" t="s">
        <v>275</v>
      </c>
      <c r="L23" s="143">
        <v>2</v>
      </c>
      <c r="M23" s="142" t="s">
        <v>276</v>
      </c>
      <c r="N23" s="142" t="s">
        <v>277</v>
      </c>
      <c r="O23" s="144">
        <v>833</v>
      </c>
      <c r="P23" s="144">
        <f>L23*O23</f>
        <v>1666</v>
      </c>
      <c r="Q23" s="140" t="s">
        <v>266</v>
      </c>
      <c r="R23" s="140" t="s">
        <v>266</v>
      </c>
    </row>
    <row r="24" spans="1:18" s="140" customFormat="1" ht="57" customHeight="1" x14ac:dyDescent="0.2">
      <c r="A24" s="142">
        <v>2</v>
      </c>
      <c r="B24" s="142" t="s">
        <v>273</v>
      </c>
      <c r="C24" s="142" t="s">
        <v>274</v>
      </c>
      <c r="D24" s="142" t="s">
        <v>274</v>
      </c>
      <c r="E24" s="143" t="s">
        <v>274</v>
      </c>
      <c r="F24" s="142" t="s">
        <v>274</v>
      </c>
      <c r="G24" s="142" t="s">
        <v>274</v>
      </c>
      <c r="H24" s="144" t="s">
        <v>274</v>
      </c>
      <c r="I24" s="144" t="s">
        <v>274</v>
      </c>
      <c r="J24" s="142">
        <v>110</v>
      </c>
      <c r="K24" s="142" t="s">
        <v>278</v>
      </c>
      <c r="L24" s="143">
        <v>2</v>
      </c>
      <c r="M24" s="142" t="s">
        <v>276</v>
      </c>
      <c r="N24" s="142" t="s">
        <v>279</v>
      </c>
      <c r="O24" s="144">
        <v>100</v>
      </c>
      <c r="P24" s="144">
        <f t="shared" ref="P24:P26" si="0">L24*O24</f>
        <v>200</v>
      </c>
      <c r="Q24" s="140" t="s">
        <v>266</v>
      </c>
      <c r="R24" s="140" t="s">
        <v>266</v>
      </c>
    </row>
    <row r="25" spans="1:18" s="140" customFormat="1" ht="69" customHeight="1" x14ac:dyDescent="0.2">
      <c r="A25" s="142">
        <v>3</v>
      </c>
      <c r="B25" s="142" t="s">
        <v>273</v>
      </c>
      <c r="C25" s="142" t="s">
        <v>274</v>
      </c>
      <c r="D25" s="142" t="s">
        <v>274</v>
      </c>
      <c r="E25" s="143" t="s">
        <v>274</v>
      </c>
      <c r="F25" s="142" t="s">
        <v>274</v>
      </c>
      <c r="G25" s="142" t="s">
        <v>274</v>
      </c>
      <c r="H25" s="144" t="s">
        <v>274</v>
      </c>
      <c r="I25" s="144" t="s">
        <v>274</v>
      </c>
      <c r="J25" s="142">
        <v>110</v>
      </c>
      <c r="K25" s="142" t="s">
        <v>280</v>
      </c>
      <c r="L25" s="143">
        <v>1</v>
      </c>
      <c r="M25" s="142" t="s">
        <v>276</v>
      </c>
      <c r="N25" s="142" t="s">
        <v>281</v>
      </c>
      <c r="O25" s="144">
        <v>1220</v>
      </c>
      <c r="P25" s="144">
        <f t="shared" si="0"/>
        <v>1220</v>
      </c>
      <c r="Q25" s="140" t="s">
        <v>266</v>
      </c>
      <c r="R25" s="140" t="s">
        <v>266</v>
      </c>
    </row>
    <row r="26" spans="1:18" s="140" customFormat="1" ht="48" customHeight="1" x14ac:dyDescent="0.2">
      <c r="A26" s="142">
        <v>4</v>
      </c>
      <c r="B26" s="142" t="s">
        <v>273</v>
      </c>
      <c r="C26" s="142" t="s">
        <v>274</v>
      </c>
      <c r="D26" s="142" t="s">
        <v>274</v>
      </c>
      <c r="E26" s="143" t="s">
        <v>274</v>
      </c>
      <c r="F26" s="142" t="s">
        <v>274</v>
      </c>
      <c r="G26" s="142" t="s">
        <v>274</v>
      </c>
      <c r="H26" s="144" t="s">
        <v>274</v>
      </c>
      <c r="I26" s="144" t="s">
        <v>274</v>
      </c>
      <c r="J26" s="142">
        <v>110</v>
      </c>
      <c r="K26" s="142" t="s">
        <v>282</v>
      </c>
      <c r="L26" s="143">
        <v>1</v>
      </c>
      <c r="M26" s="142" t="s">
        <v>276</v>
      </c>
      <c r="N26" s="142" t="s">
        <v>283</v>
      </c>
      <c r="O26" s="144">
        <v>1275</v>
      </c>
      <c r="P26" s="144">
        <f t="shared" si="0"/>
        <v>1275</v>
      </c>
      <c r="Q26" s="140" t="s">
        <v>266</v>
      </c>
      <c r="R26" s="140" t="s">
        <v>266</v>
      </c>
    </row>
    <row r="27" spans="1:18" s="140" customFormat="1" ht="39" customHeight="1" x14ac:dyDescent="0.2">
      <c r="A27" s="142" t="s">
        <v>266</v>
      </c>
      <c r="B27" s="142" t="s">
        <v>62</v>
      </c>
      <c r="C27" s="142" t="s">
        <v>266</v>
      </c>
      <c r="D27" s="142" t="s">
        <v>266</v>
      </c>
      <c r="E27" s="143" t="s">
        <v>266</v>
      </c>
      <c r="F27" s="142" t="s">
        <v>266</v>
      </c>
      <c r="G27" s="142" t="s">
        <v>266</v>
      </c>
      <c r="H27" s="144" t="s">
        <v>266</v>
      </c>
      <c r="I27" s="144" t="s">
        <v>274</v>
      </c>
      <c r="J27" s="142" t="s">
        <v>266</v>
      </c>
      <c r="K27" s="142" t="s">
        <v>266</v>
      </c>
      <c r="L27" s="143" t="s">
        <v>266</v>
      </c>
      <c r="M27" s="142" t="s">
        <v>266</v>
      </c>
      <c r="N27" s="142" t="s">
        <v>266</v>
      </c>
      <c r="O27" s="144" t="s">
        <v>266</v>
      </c>
      <c r="P27" s="144">
        <f>SUM(P23:P26)</f>
        <v>4361</v>
      </c>
    </row>
    <row r="28" spans="1:18" s="140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zoomScale="90" zoomScaleNormal="70" zoomScaleSheetLayoutView="90" workbookViewId="0">
      <selection activeCell="M12" sqref="M12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76" t="s">
        <v>26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ht="15.75" customHeight="1" x14ac:dyDescent="0.25">
      <c r="A3" s="177" t="s">
        <v>0</v>
      </c>
      <c r="B3" s="172" t="s">
        <v>2</v>
      </c>
      <c r="C3" s="168" t="s">
        <v>50</v>
      </c>
      <c r="D3" s="168"/>
      <c r="E3" s="168"/>
      <c r="F3" s="168"/>
      <c r="G3" s="168"/>
      <c r="H3" s="168"/>
      <c r="I3" s="168"/>
      <c r="J3" s="168" t="s">
        <v>51</v>
      </c>
      <c r="K3" s="168"/>
      <c r="L3" s="168"/>
      <c r="M3" s="168"/>
      <c r="N3" s="168"/>
      <c r="O3" s="168"/>
      <c r="P3" s="168"/>
    </row>
    <row r="4" spans="1:16" ht="33" customHeight="1" x14ac:dyDescent="0.25">
      <c r="A4" s="177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94" t="s">
        <v>233</v>
      </c>
      <c r="K4" s="195"/>
      <c r="L4" s="195"/>
      <c r="M4" s="195"/>
      <c r="N4" s="195"/>
      <c r="O4" s="195"/>
      <c r="P4" s="196"/>
    </row>
    <row r="5" spans="1:16" ht="33.75" customHeight="1" x14ac:dyDescent="0.25">
      <c r="A5" s="177"/>
      <c r="B5" s="172"/>
      <c r="C5" s="172" t="s">
        <v>13</v>
      </c>
      <c r="D5" s="172"/>
      <c r="E5" s="172"/>
      <c r="F5" s="172"/>
      <c r="G5" s="172" t="s">
        <v>126</v>
      </c>
      <c r="H5" s="193"/>
      <c r="I5" s="193"/>
      <c r="J5" s="172" t="s">
        <v>13</v>
      </c>
      <c r="K5" s="172"/>
      <c r="L5" s="172"/>
      <c r="M5" s="172"/>
      <c r="N5" s="172" t="s">
        <v>126</v>
      </c>
      <c r="O5" s="193"/>
      <c r="P5" s="193"/>
    </row>
    <row r="6" spans="1:16" s="9" customFormat="1" ht="63" x14ac:dyDescent="0.25">
      <c r="A6" s="177"/>
      <c r="B6" s="172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149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1" customFormat="1" ht="47.25" x14ac:dyDescent="0.25">
      <c r="A9" s="71" t="s">
        <v>97</v>
      </c>
      <c r="B9" s="14" t="s">
        <v>151</v>
      </c>
      <c r="C9" s="84"/>
      <c r="D9" s="37" t="s">
        <v>153</v>
      </c>
      <c r="E9" s="84"/>
      <c r="F9" s="88" t="s">
        <v>3</v>
      </c>
      <c r="G9" s="15" t="s">
        <v>47</v>
      </c>
      <c r="H9" s="84"/>
      <c r="I9" s="17"/>
      <c r="J9" s="84"/>
      <c r="K9" s="37" t="s">
        <v>153</v>
      </c>
      <c r="L9" s="84"/>
      <c r="M9" s="88" t="s">
        <v>3</v>
      </c>
      <c r="N9" s="15" t="s">
        <v>47</v>
      </c>
      <c r="O9" s="17"/>
      <c r="P9" s="93">
        <f>L9*O9</f>
        <v>0</v>
      </c>
    </row>
    <row r="10" spans="1:16" s="81" customFormat="1" ht="47.25" x14ac:dyDescent="0.25">
      <c r="A10" s="71" t="s">
        <v>98</v>
      </c>
      <c r="B10" s="14" t="s">
        <v>152</v>
      </c>
      <c r="C10" s="84"/>
      <c r="D10" s="37" t="s">
        <v>153</v>
      </c>
      <c r="E10" s="84"/>
      <c r="F10" s="88" t="s">
        <v>3</v>
      </c>
      <c r="G10" s="15" t="s">
        <v>47</v>
      </c>
      <c r="H10" s="84"/>
      <c r="I10" s="17"/>
      <c r="J10" s="90"/>
      <c r="K10" s="37" t="s">
        <v>153</v>
      </c>
      <c r="L10" s="90"/>
      <c r="M10" s="91" t="s">
        <v>3</v>
      </c>
      <c r="N10" s="15" t="s">
        <v>47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154</v>
      </c>
      <c r="B12" s="14" t="s">
        <v>94</v>
      </c>
      <c r="C12" s="84"/>
      <c r="D12" s="37" t="s">
        <v>153</v>
      </c>
      <c r="E12" s="84"/>
      <c r="F12" s="88" t="s">
        <v>3</v>
      </c>
      <c r="G12" s="15" t="s">
        <v>47</v>
      </c>
      <c r="H12" s="84"/>
      <c r="I12" s="17"/>
      <c r="J12" s="84"/>
      <c r="K12" s="37" t="s">
        <v>153</v>
      </c>
      <c r="L12" s="84"/>
      <c r="M12" s="88" t="s">
        <v>3</v>
      </c>
      <c r="N12" s="15" t="s">
        <v>47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130</v>
      </c>
      <c r="C14" s="84" t="s">
        <v>125</v>
      </c>
      <c r="D14" s="84" t="s">
        <v>125</v>
      </c>
      <c r="E14" s="84" t="s">
        <v>125</v>
      </c>
      <c r="F14" s="84" t="s">
        <v>125</v>
      </c>
      <c r="G14" s="84" t="s">
        <v>125</v>
      </c>
      <c r="H14" s="84" t="s">
        <v>125</v>
      </c>
      <c r="I14" s="84" t="s">
        <v>125</v>
      </c>
      <c r="J14" s="84" t="s">
        <v>125</v>
      </c>
      <c r="K14" s="84" t="s">
        <v>125</v>
      </c>
      <c r="L14" s="84" t="s">
        <v>125</v>
      </c>
      <c r="M14" s="84" t="s">
        <v>125</v>
      </c>
      <c r="N14" s="84" t="s">
        <v>125</v>
      </c>
      <c r="O14" s="84" t="s">
        <v>125</v>
      </c>
      <c r="P14" s="84" t="s">
        <v>125</v>
      </c>
    </row>
    <row r="15" spans="1:16" s="11" customFormat="1" ht="31.5" x14ac:dyDescent="0.25">
      <c r="A15" s="71" t="s">
        <v>99</v>
      </c>
      <c r="B15" s="14" t="s">
        <v>93</v>
      </c>
      <c r="C15" s="84"/>
      <c r="D15" s="37" t="s">
        <v>144</v>
      </c>
      <c r="E15" s="84"/>
      <c r="F15" s="88" t="s">
        <v>3</v>
      </c>
      <c r="G15" s="15" t="s">
        <v>46</v>
      </c>
      <c r="H15" s="84"/>
      <c r="I15" s="17"/>
      <c r="J15" s="84"/>
      <c r="K15" s="37" t="s">
        <v>144</v>
      </c>
      <c r="L15" s="95">
        <f>L9</f>
        <v>0</v>
      </c>
      <c r="M15" s="88" t="s">
        <v>3</v>
      </c>
      <c r="N15" s="15" t="s">
        <v>46</v>
      </c>
      <c r="O15" s="17"/>
      <c r="P15" s="93">
        <f>L15*O15</f>
        <v>0</v>
      </c>
    </row>
    <row r="16" spans="1:16" s="11" customFormat="1" ht="31.5" x14ac:dyDescent="0.25">
      <c r="A16" s="71" t="s">
        <v>100</v>
      </c>
      <c r="B16" s="14" t="s">
        <v>94</v>
      </c>
      <c r="C16" s="84"/>
      <c r="D16" s="37" t="s">
        <v>144</v>
      </c>
      <c r="E16" s="84"/>
      <c r="F16" s="88" t="s">
        <v>3</v>
      </c>
      <c r="G16" s="15" t="s">
        <v>46</v>
      </c>
      <c r="H16" s="84"/>
      <c r="I16" s="17"/>
      <c r="J16" s="84"/>
      <c r="K16" s="37" t="s">
        <v>144</v>
      </c>
      <c r="L16" s="84"/>
      <c r="M16" s="88" t="s">
        <v>3</v>
      </c>
      <c r="N16" s="15" t="s">
        <v>46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24</v>
      </c>
      <c r="C18" s="84" t="s">
        <v>125</v>
      </c>
      <c r="D18" s="84" t="s">
        <v>125</v>
      </c>
      <c r="E18" s="84" t="s">
        <v>125</v>
      </c>
      <c r="F18" s="84" t="s">
        <v>125</v>
      </c>
      <c r="G18" s="84" t="s">
        <v>125</v>
      </c>
      <c r="H18" s="84" t="s">
        <v>125</v>
      </c>
      <c r="I18" s="84" t="s">
        <v>125</v>
      </c>
      <c r="J18" s="84" t="s">
        <v>125</v>
      </c>
      <c r="K18" s="84" t="s">
        <v>125</v>
      </c>
      <c r="L18" s="84" t="s">
        <v>125</v>
      </c>
      <c r="M18" s="84" t="s">
        <v>125</v>
      </c>
      <c r="N18" s="84" t="s">
        <v>125</v>
      </c>
      <c r="O18" s="84" t="s">
        <v>125</v>
      </c>
      <c r="P18" s="84" t="s">
        <v>125</v>
      </c>
    </row>
    <row r="19" spans="1:16" s="11" customFormat="1" ht="63" x14ac:dyDescent="0.25">
      <c r="A19" s="71" t="s">
        <v>101</v>
      </c>
      <c r="B19" s="14" t="s">
        <v>93</v>
      </c>
      <c r="C19" s="84"/>
      <c r="D19" s="37" t="s">
        <v>145</v>
      </c>
      <c r="E19" s="84"/>
      <c r="F19" s="38" t="s">
        <v>25</v>
      </c>
      <c r="G19" s="15" t="s">
        <v>48</v>
      </c>
      <c r="H19" s="84"/>
      <c r="I19" s="17"/>
      <c r="J19" s="84"/>
      <c r="K19" s="37" t="s">
        <v>145</v>
      </c>
      <c r="L19" s="84"/>
      <c r="M19" s="38" t="s">
        <v>25</v>
      </c>
      <c r="N19" s="15" t="s">
        <v>48</v>
      </c>
      <c r="O19" s="17"/>
      <c r="P19" s="93">
        <f>L19*O19</f>
        <v>0</v>
      </c>
    </row>
    <row r="20" spans="1:16" s="11" customFormat="1" ht="63" x14ac:dyDescent="0.25">
      <c r="A20" s="71" t="s">
        <v>102</v>
      </c>
      <c r="B20" s="14" t="s">
        <v>94</v>
      </c>
      <c r="C20" s="84"/>
      <c r="D20" s="37" t="s">
        <v>145</v>
      </c>
      <c r="E20" s="84"/>
      <c r="F20" s="38" t="s">
        <v>25</v>
      </c>
      <c r="G20" s="15" t="s">
        <v>48</v>
      </c>
      <c r="H20" s="84"/>
      <c r="I20" s="17"/>
      <c r="J20" s="84"/>
      <c r="K20" s="37" t="s">
        <v>145</v>
      </c>
      <c r="L20" s="84"/>
      <c r="M20" s="38" t="s">
        <v>25</v>
      </c>
      <c r="N20" s="15" t="s">
        <v>48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124</v>
      </c>
      <c r="B23" s="14" t="s">
        <v>93</v>
      </c>
      <c r="C23" s="84"/>
      <c r="D23" s="37"/>
      <c r="E23" s="84"/>
      <c r="F23" s="88" t="s">
        <v>3</v>
      </c>
      <c r="G23" s="15" t="s">
        <v>49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49</v>
      </c>
      <c r="O23" s="17"/>
      <c r="P23" s="93">
        <f>L23*O23</f>
        <v>0</v>
      </c>
    </row>
    <row r="24" spans="1:16" s="11" customFormat="1" ht="31.5" x14ac:dyDescent="0.25">
      <c r="A24" s="71" t="s">
        <v>155</v>
      </c>
      <c r="B24" s="14" t="s">
        <v>94</v>
      </c>
      <c r="C24" s="84"/>
      <c r="D24" s="37"/>
      <c r="E24" s="84"/>
      <c r="F24" s="88" t="s">
        <v>3</v>
      </c>
      <c r="G24" s="15" t="s">
        <v>49</v>
      </c>
      <c r="H24" s="84"/>
      <c r="I24" s="17"/>
      <c r="J24" s="84"/>
      <c r="K24" s="37"/>
      <c r="L24" s="84"/>
      <c r="M24" s="88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62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92"/>
      <c r="B28" s="192"/>
      <c r="C28" s="192"/>
      <c r="D28" s="192"/>
      <c r="E28" s="192"/>
      <c r="F28" s="192"/>
      <c r="G28" s="192"/>
      <c r="H28" s="86"/>
      <c r="I28" s="36"/>
    </row>
    <row r="29" spans="1:16" s="51" customFormat="1" ht="41.25" customHeight="1" x14ac:dyDescent="0.25">
      <c r="A29" s="192"/>
      <c r="B29" s="192"/>
      <c r="C29" s="192"/>
      <c r="D29" s="192"/>
      <c r="E29" s="192"/>
      <c r="F29" s="192"/>
      <c r="G29" s="192"/>
      <c r="H29" s="86"/>
      <c r="I29" s="36"/>
    </row>
    <row r="30" spans="1:16" s="51" customFormat="1" ht="38.25" customHeight="1" x14ac:dyDescent="0.25">
      <c r="A30" s="192"/>
      <c r="B30" s="192"/>
      <c r="C30" s="192"/>
      <c r="D30" s="192"/>
      <c r="E30" s="192"/>
      <c r="F30" s="192"/>
      <c r="G30" s="192"/>
      <c r="H30" s="89"/>
      <c r="I30" s="36"/>
    </row>
    <row r="31" spans="1:16" s="51" customFormat="1" ht="18.75" customHeight="1" x14ac:dyDescent="0.25">
      <c r="A31" s="187"/>
      <c r="B31" s="187"/>
      <c r="C31" s="187"/>
      <c r="D31" s="187"/>
      <c r="E31" s="187"/>
      <c r="F31" s="187"/>
      <c r="G31" s="187"/>
      <c r="H31" s="86"/>
      <c r="I31" s="36"/>
    </row>
    <row r="32" spans="1:16" s="51" customFormat="1" ht="217.5" customHeight="1" x14ac:dyDescent="0.25">
      <c r="A32" s="188"/>
      <c r="B32" s="189"/>
      <c r="C32" s="189"/>
      <c r="D32" s="189"/>
      <c r="E32" s="189"/>
      <c r="F32" s="189"/>
      <c r="G32" s="189"/>
      <c r="H32" s="86"/>
      <c r="I32" s="36"/>
    </row>
    <row r="33" spans="1:16" ht="53.25" customHeight="1" x14ac:dyDescent="0.25">
      <c r="A33" s="188"/>
      <c r="B33" s="190"/>
      <c r="C33" s="190"/>
      <c r="D33" s="190"/>
      <c r="E33" s="190"/>
      <c r="F33" s="190"/>
      <c r="G33" s="190"/>
    </row>
    <row r="34" spans="1:16" x14ac:dyDescent="0.25">
      <c r="A34" s="191"/>
      <c r="B34" s="191"/>
      <c r="C34" s="191"/>
      <c r="D34" s="191"/>
      <c r="E34" s="191"/>
      <c r="F34" s="191"/>
      <c r="G34" s="191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4" t="s">
        <v>69</v>
      </c>
      <c r="B2" s="214"/>
      <c r="C2" s="214"/>
      <c r="D2" s="214"/>
      <c r="E2" s="214"/>
      <c r="F2" s="214"/>
      <c r="G2" s="214"/>
      <c r="J2" s="33"/>
      <c r="K2" s="33"/>
    </row>
    <row r="3" spans="1:17" ht="36" customHeight="1" x14ac:dyDescent="0.25">
      <c r="A3" s="75" t="s">
        <v>0</v>
      </c>
      <c r="B3" s="1" t="s">
        <v>68</v>
      </c>
      <c r="C3" s="215" t="s">
        <v>50</v>
      </c>
      <c r="D3" s="215"/>
      <c r="E3" s="172" t="s">
        <v>51</v>
      </c>
      <c r="F3" s="172"/>
      <c r="G3" s="172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16">
        <v>3</v>
      </c>
      <c r="D4" s="217"/>
      <c r="E4" s="218">
        <v>4</v>
      </c>
      <c r="F4" s="219"/>
      <c r="G4" s="220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70</v>
      </c>
      <c r="C5" s="221"/>
      <c r="D5" s="221"/>
      <c r="E5" s="209" t="e">
        <f>#REF!+т2!P46+т3!P15+т4!P22+т5!P26</f>
        <v>#REF!</v>
      </c>
      <c r="F5" s="210"/>
      <c r="G5" s="211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22"/>
      <c r="D6" s="222"/>
      <c r="E6" s="209" t="e">
        <f>E5*0.18</f>
        <v>#REF!</v>
      </c>
      <c r="F6" s="210"/>
      <c r="G6" s="211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131</v>
      </c>
      <c r="C7" s="222"/>
      <c r="D7" s="222"/>
      <c r="E7" s="209" t="e">
        <f>E5+E6</f>
        <v>#REF!</v>
      </c>
      <c r="F7" s="210"/>
      <c r="G7" s="211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158</v>
      </c>
      <c r="B8" s="67" t="s">
        <v>72</v>
      </c>
      <c r="C8" s="212"/>
      <c r="D8" s="213"/>
      <c r="E8" s="20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0"/>
      <c r="G8" s="211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159</v>
      </c>
      <c r="B9" s="55" t="s">
        <v>132</v>
      </c>
      <c r="C9" s="202"/>
      <c r="D9" s="203"/>
      <c r="E9" s="204"/>
      <c r="F9" s="205"/>
      <c r="G9" s="206"/>
      <c r="H9" s="6"/>
      <c r="I9" s="6"/>
      <c r="J9" s="33"/>
      <c r="K9" s="33" t="s">
        <v>64</v>
      </c>
    </row>
    <row r="10" spans="1:17" ht="53.25" customHeight="1" x14ac:dyDescent="0.25">
      <c r="A10" s="53" t="s">
        <v>160</v>
      </c>
      <c r="B10" s="55" t="s">
        <v>157</v>
      </c>
      <c r="C10" s="202"/>
      <c r="D10" s="203"/>
      <c r="E10" s="209" t="e">
        <f>E7-E9</f>
        <v>#REF!</v>
      </c>
      <c r="F10" s="210"/>
      <c r="G10" s="211"/>
      <c r="H10" s="6"/>
      <c r="I10" s="6"/>
      <c r="J10" s="33"/>
      <c r="K10" s="33"/>
    </row>
    <row r="11" spans="1:17" ht="84" customHeight="1" x14ac:dyDescent="0.25">
      <c r="A11" s="53" t="s">
        <v>156</v>
      </c>
      <c r="B11" s="55" t="s">
        <v>71</v>
      </c>
      <c r="C11" s="202"/>
      <c r="D11" s="203"/>
      <c r="E11" s="209">
        <f>SUM(E12:G18)</f>
        <v>0</v>
      </c>
      <c r="F11" s="210"/>
      <c r="G11" s="211"/>
      <c r="H11" s="6"/>
      <c r="I11" s="6"/>
      <c r="J11" s="6" t="s">
        <v>167</v>
      </c>
      <c r="K11" s="97"/>
    </row>
    <row r="12" spans="1:17" ht="21" customHeight="1" x14ac:dyDescent="0.25">
      <c r="A12" s="53" t="s">
        <v>65</v>
      </c>
      <c r="B12" s="56" t="s">
        <v>163</v>
      </c>
      <c r="C12" s="202"/>
      <c r="D12" s="203"/>
      <c r="E12" s="204"/>
      <c r="F12" s="205"/>
      <c r="G12" s="206"/>
      <c r="H12" s="6"/>
      <c r="I12" s="6"/>
      <c r="J12" s="98">
        <v>114.30972260932106</v>
      </c>
      <c r="K12" s="94" t="s">
        <v>168</v>
      </c>
    </row>
    <row r="13" spans="1:17" ht="18" x14ac:dyDescent="0.25">
      <c r="A13" s="53" t="s">
        <v>66</v>
      </c>
      <c r="B13" s="56" t="s">
        <v>164</v>
      </c>
      <c r="C13" s="202"/>
      <c r="D13" s="203"/>
      <c r="E13" s="204"/>
      <c r="F13" s="205"/>
      <c r="G13" s="206"/>
      <c r="H13" s="6"/>
      <c r="I13" s="6"/>
      <c r="J13" s="98">
        <v>106.03167494679889</v>
      </c>
      <c r="K13" s="94" t="s">
        <v>169</v>
      </c>
    </row>
    <row r="14" spans="1:17" ht="18" x14ac:dyDescent="0.25">
      <c r="A14" s="53" t="s">
        <v>73</v>
      </c>
      <c r="B14" s="56" t="s">
        <v>165</v>
      </c>
      <c r="C14" s="60"/>
      <c r="D14" s="61"/>
      <c r="E14" s="204"/>
      <c r="F14" s="205"/>
      <c r="G14" s="206"/>
      <c r="H14" s="6"/>
      <c r="I14" s="6"/>
      <c r="J14" s="98">
        <v>105.04380984686162</v>
      </c>
      <c r="K14" s="94" t="s">
        <v>170</v>
      </c>
    </row>
    <row r="15" spans="1:17" ht="18" x14ac:dyDescent="0.25">
      <c r="A15" s="53" t="s">
        <v>1</v>
      </c>
      <c r="B15" s="56" t="s">
        <v>166</v>
      </c>
      <c r="C15" s="202"/>
      <c r="D15" s="203"/>
      <c r="E15" s="204"/>
      <c r="F15" s="205"/>
      <c r="G15" s="206"/>
      <c r="H15" s="6"/>
      <c r="I15" s="6"/>
      <c r="J15" s="98">
        <v>104.53189530144731</v>
      </c>
      <c r="K15" s="94" t="s">
        <v>171</v>
      </c>
    </row>
    <row r="16" spans="1:17" ht="18" x14ac:dyDescent="0.25">
      <c r="A16" s="53" t="s">
        <v>133</v>
      </c>
      <c r="B16" s="56" t="s">
        <v>134</v>
      </c>
      <c r="C16" s="202"/>
      <c r="D16" s="203"/>
      <c r="E16" s="204"/>
      <c r="F16" s="205"/>
      <c r="G16" s="206"/>
      <c r="H16" s="6"/>
      <c r="I16" s="6"/>
      <c r="J16" s="98">
        <v>104.16560516944568</v>
      </c>
      <c r="K16" s="94" t="s">
        <v>172</v>
      </c>
    </row>
    <row r="17" spans="1:11" ht="18" x14ac:dyDescent="0.25">
      <c r="A17" s="53" t="s">
        <v>67</v>
      </c>
      <c r="B17" s="56" t="s">
        <v>135</v>
      </c>
      <c r="C17" s="207"/>
      <c r="D17" s="208"/>
      <c r="E17" s="204"/>
      <c r="F17" s="205"/>
      <c r="G17" s="206"/>
      <c r="H17" s="24"/>
      <c r="I17" s="28"/>
      <c r="J17" s="98">
        <v>103.9</v>
      </c>
      <c r="K17" s="94" t="s">
        <v>173</v>
      </c>
    </row>
    <row r="18" spans="1:11" x14ac:dyDescent="0.25">
      <c r="A18" s="78"/>
      <c r="B18" s="58"/>
      <c r="C18" s="167"/>
      <c r="D18" s="167"/>
      <c r="E18" s="204"/>
      <c r="F18" s="205"/>
      <c r="G18" s="206"/>
      <c r="J18" s="98">
        <v>104</v>
      </c>
      <c r="K18" s="96" t="s">
        <v>174</v>
      </c>
    </row>
    <row r="19" spans="1:11" ht="18" x14ac:dyDescent="0.25">
      <c r="A19" s="200" t="s">
        <v>139</v>
      </c>
      <c r="B19" s="200"/>
      <c r="C19" s="200"/>
      <c r="D19" s="200"/>
      <c r="E19" s="200"/>
      <c r="F19" s="200"/>
      <c r="G19" s="200"/>
    </row>
    <row r="20" spans="1:11" ht="36" customHeight="1" x14ac:dyDescent="0.25">
      <c r="A20" s="201" t="s">
        <v>136</v>
      </c>
      <c r="B20" s="201"/>
      <c r="C20" s="201"/>
      <c r="D20" s="201"/>
      <c r="E20" s="201"/>
      <c r="F20" s="201"/>
      <c r="G20" s="201"/>
    </row>
    <row r="21" spans="1:11" ht="31.5" customHeight="1" x14ac:dyDescent="0.25">
      <c r="A21" s="201" t="s">
        <v>137</v>
      </c>
      <c r="B21" s="201"/>
      <c r="C21" s="201"/>
      <c r="D21" s="201"/>
      <c r="E21" s="201"/>
      <c r="F21" s="201"/>
      <c r="G21" s="201"/>
      <c r="H21" s="57" t="s">
        <v>64</v>
      </c>
    </row>
    <row r="22" spans="1:11" s="51" customFormat="1" ht="69.75" customHeight="1" x14ac:dyDescent="0.25">
      <c r="A22" s="201" t="s">
        <v>138</v>
      </c>
      <c r="B22" s="201"/>
      <c r="C22" s="201"/>
      <c r="D22" s="201"/>
      <c r="E22" s="201"/>
      <c r="F22" s="201"/>
      <c r="G22" s="201"/>
      <c r="H22" s="63"/>
      <c r="I22" s="36"/>
    </row>
    <row r="23" spans="1:11" s="51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63"/>
      <c r="I23" s="36"/>
    </row>
    <row r="24" spans="1:11" s="51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63"/>
      <c r="I24" s="36"/>
    </row>
    <row r="25" spans="1:11" s="51" customFormat="1" ht="38.25" customHeight="1" x14ac:dyDescent="0.25">
      <c r="A25" s="192"/>
      <c r="B25" s="192"/>
      <c r="C25" s="192"/>
      <c r="D25" s="192"/>
      <c r="E25" s="192"/>
      <c r="F25" s="192"/>
      <c r="G25" s="192"/>
      <c r="H25"/>
      <c r="I25" s="36"/>
    </row>
    <row r="26" spans="1:11" s="51" customFormat="1" ht="18.75" customHeight="1" x14ac:dyDescent="0.25">
      <c r="A26" s="187"/>
      <c r="B26" s="187"/>
      <c r="C26" s="187"/>
      <c r="D26" s="187"/>
      <c r="E26" s="187"/>
      <c r="F26" s="187"/>
      <c r="G26" s="187"/>
      <c r="H26" s="63"/>
      <c r="I26" s="36"/>
    </row>
    <row r="27" spans="1:11" s="51" customFormat="1" ht="217.5" customHeight="1" x14ac:dyDescent="0.25">
      <c r="A27" s="188"/>
      <c r="B27" s="189"/>
      <c r="C27" s="189"/>
      <c r="D27" s="189"/>
      <c r="E27" s="189"/>
      <c r="F27" s="189"/>
      <c r="G27" s="189"/>
      <c r="H27" s="63"/>
      <c r="I27" s="36"/>
    </row>
    <row r="28" spans="1:11" ht="53.25" customHeight="1" x14ac:dyDescent="0.25">
      <c r="A28" s="188"/>
      <c r="B28" s="190"/>
      <c r="C28" s="190"/>
      <c r="D28" s="190"/>
      <c r="E28" s="190"/>
      <c r="F28" s="190"/>
      <c r="G28" s="190"/>
    </row>
    <row r="29" spans="1:11" x14ac:dyDescent="0.25">
      <c r="A29" s="191"/>
      <c r="B29" s="191"/>
      <c r="C29" s="191"/>
      <c r="D29" s="191"/>
      <c r="E29" s="191"/>
      <c r="F29" s="191"/>
      <c r="G29" s="191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0"/>
  <sheetViews>
    <sheetView tabSelected="1" zoomScale="80" zoomScaleNormal="80" workbookViewId="0">
      <selection activeCell="D30" sqref="D30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5.625" style="4" customWidth="1"/>
    <col min="4" max="4" width="21.5" style="7" customWidth="1"/>
    <col min="5" max="5" width="13.625" style="11" hidden="1" customWidth="1"/>
    <col min="6" max="6" width="10.875" style="11" hidden="1" customWidth="1"/>
    <col min="7" max="7" width="9.625" style="101" hidden="1" customWidth="1"/>
    <col min="8" max="8" width="8.625" style="99" hidden="1" customWidth="1"/>
    <col min="9" max="9" width="10.375" style="5" hidden="1" customWidth="1"/>
    <col min="10" max="10" width="8.875" style="6" hidden="1" customWidth="1"/>
    <col min="11" max="25" width="9" style="6" hidden="1" customWidth="1"/>
    <col min="26" max="31" width="9" style="6" customWidth="1"/>
    <col min="32" max="16384" width="9" style="6"/>
  </cols>
  <sheetData>
    <row r="1" spans="1:33" x14ac:dyDescent="0.25">
      <c r="E1" s="149" t="s">
        <v>175</v>
      </c>
      <c r="F1" s="7"/>
      <c r="G1" s="99"/>
    </row>
    <row r="2" spans="1:33" x14ac:dyDescent="0.25">
      <c r="E2" s="150" t="s">
        <v>52</v>
      </c>
      <c r="F2" s="7"/>
      <c r="G2" s="99"/>
    </row>
    <row r="3" spans="1:33" x14ac:dyDescent="0.25">
      <c r="E3" s="150" t="s">
        <v>176</v>
      </c>
      <c r="F3" s="7"/>
      <c r="G3" s="99"/>
    </row>
    <row r="4" spans="1:33" ht="45" customHeight="1" x14ac:dyDescent="0.25">
      <c r="A4" s="229" t="s">
        <v>57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151"/>
      <c r="R4" s="151"/>
      <c r="S4" s="230"/>
      <c r="T4" s="230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</row>
    <row r="5" spans="1:33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137"/>
      <c r="R5" s="137"/>
      <c r="S5" s="137"/>
      <c r="T5" s="137"/>
      <c r="U5" s="137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2" t="str">
        <f>'r1-'!A6:Q6</f>
        <v>Инвестиционная программа АО "Западные энергетическая компания"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137"/>
      <c r="R6" s="137"/>
      <c r="S6" s="137"/>
      <c r="T6" s="137"/>
      <c r="U6" s="137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33" t="s">
        <v>55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137"/>
      <c r="R7" s="137"/>
      <c r="S7" s="137"/>
      <c r="T7" s="137"/>
      <c r="U7" s="137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6" t="str">
        <f>'r1-'!A8:Q8</f>
        <v>Год раскрытия информации: 2022 год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48"/>
      <c r="R8" s="48"/>
      <c r="S8" s="48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7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48"/>
      <c r="R9" s="48"/>
      <c r="S9" s="48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28" t="str">
        <f>'r1-'!A10:Q10</f>
        <v>Идентификатор инвестиционного проекта: J 19-02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25" t="str">
        <f>'r1-'!A11:Q11</f>
        <v xml:space="preserve">Утвержденные плановые значения показателей приведены в соответствии 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25" t="s">
        <v>261</v>
      </c>
      <c r="B12" s="225"/>
      <c r="C12" s="225"/>
      <c r="D12" s="225"/>
      <c r="E12" s="225"/>
      <c r="F12" s="225"/>
      <c r="G12" s="225"/>
      <c r="H12" s="225"/>
      <c r="I12" s="33"/>
      <c r="J12" s="33"/>
      <c r="K12" s="33"/>
      <c r="L12" s="33"/>
      <c r="M12" s="33"/>
      <c r="N12" s="33"/>
      <c r="O12" s="33"/>
      <c r="P12" s="3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3" t="str">
        <f>'r1-'!A14:Q14</f>
        <v>Тип инвестиционного проекта: строительство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4" t="s">
        <v>63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3" ht="42" customHeight="1" x14ac:dyDescent="0.25">
      <c r="A17" s="214" t="s">
        <v>69</v>
      </c>
      <c r="B17" s="214"/>
      <c r="C17" s="214"/>
      <c r="D17" s="214"/>
      <c r="E17" s="214"/>
      <c r="F17" s="214"/>
      <c r="G17" s="214"/>
      <c r="J17" s="33"/>
      <c r="K17" s="33"/>
    </row>
    <row r="18" spans="1:23" ht="58.5" customHeight="1" x14ac:dyDescent="0.25">
      <c r="A18" s="75" t="s">
        <v>0</v>
      </c>
      <c r="B18" s="156" t="s">
        <v>68</v>
      </c>
      <c r="C18" s="155" t="s">
        <v>299</v>
      </c>
      <c r="D18" s="12" t="s">
        <v>51</v>
      </c>
      <c r="E18" s="103"/>
      <c r="F18" s="103"/>
      <c r="G18" s="103"/>
      <c r="H18" s="103"/>
      <c r="I18" s="24"/>
      <c r="J18" s="27"/>
      <c r="K18" s="24"/>
      <c r="L18" s="33"/>
      <c r="M18" s="24"/>
      <c r="N18" s="51"/>
    </row>
    <row r="19" spans="1:23" ht="15" customHeight="1" x14ac:dyDescent="0.25">
      <c r="A19" s="76">
        <v>1</v>
      </c>
      <c r="B19" s="54">
        <v>2</v>
      </c>
      <c r="C19" s="12">
        <v>3</v>
      </c>
      <c r="D19" s="12">
        <v>4</v>
      </c>
      <c r="E19" s="103"/>
      <c r="F19" s="103"/>
      <c r="G19" s="103"/>
      <c r="H19" s="102"/>
      <c r="I19" s="36"/>
      <c r="J19" s="102"/>
      <c r="K19" s="36"/>
      <c r="L19" s="102"/>
      <c r="M19" s="36"/>
      <c r="N19" s="102"/>
    </row>
    <row r="20" spans="1:23" ht="90.75" customHeight="1" x14ac:dyDescent="0.25">
      <c r="A20" s="77">
        <v>1</v>
      </c>
      <c r="B20" s="50" t="s">
        <v>70</v>
      </c>
      <c r="C20" s="161">
        <v>330445.283</v>
      </c>
      <c r="D20" s="161">
        <f>'r1-'!R61+т2!I46+т3!I15+т4!I22+т5!I26</f>
        <v>330445.283</v>
      </c>
      <c r="E20" s="99"/>
      <c r="F20" s="102"/>
      <c r="G20" s="36"/>
      <c r="H20" s="33"/>
      <c r="I20" s="33"/>
      <c r="J20" s="51"/>
      <c r="K20" s="51"/>
      <c r="L20" s="51"/>
      <c r="M20" s="51"/>
      <c r="N20" s="51"/>
    </row>
    <row r="21" spans="1:23" x14ac:dyDescent="0.25">
      <c r="A21" s="77">
        <v>2</v>
      </c>
      <c r="B21" s="50" t="s">
        <v>298</v>
      </c>
      <c r="C21" s="161">
        <v>59480.15094</v>
      </c>
      <c r="D21" s="161">
        <f>D20*0.18</f>
        <v>59480.15094</v>
      </c>
      <c r="E21" s="99"/>
      <c r="F21" s="102"/>
      <c r="G21" s="34"/>
      <c r="H21" s="106">
        <v>2018</v>
      </c>
      <c r="I21" s="106">
        <v>2019</v>
      </c>
      <c r="J21" s="107">
        <v>2020</v>
      </c>
      <c r="K21" s="107">
        <v>2021</v>
      </c>
      <c r="L21" s="107">
        <v>2022</v>
      </c>
      <c r="M21" s="34">
        <v>2023</v>
      </c>
      <c r="N21" s="106">
        <v>2024</v>
      </c>
      <c r="O21" s="106">
        <v>2025</v>
      </c>
      <c r="P21" s="107">
        <v>2026</v>
      </c>
      <c r="Q21" s="107">
        <v>2027</v>
      </c>
      <c r="R21" s="107">
        <v>2028</v>
      </c>
      <c r="S21" s="34">
        <v>2029</v>
      </c>
      <c r="T21" s="106">
        <v>2030</v>
      </c>
      <c r="U21" s="106">
        <v>2028</v>
      </c>
      <c r="V21" s="107">
        <v>2029</v>
      </c>
      <c r="W21" s="6">
        <v>2030</v>
      </c>
    </row>
    <row r="22" spans="1:23" ht="112.5" customHeight="1" x14ac:dyDescent="0.25">
      <c r="A22" s="77">
        <v>3</v>
      </c>
      <c r="B22" s="50" t="s">
        <v>131</v>
      </c>
      <c r="C22" s="161">
        <v>389925.43394000002</v>
      </c>
      <c r="D22" s="161">
        <f>D20+D21</f>
        <v>389925.43394000002</v>
      </c>
      <c r="E22" s="138">
        <f>D22/1000</f>
        <v>389.92543394</v>
      </c>
      <c r="F22" s="102"/>
      <c r="G22" s="115"/>
      <c r="H22" s="148">
        <v>104.4</v>
      </c>
      <c r="I22" s="115">
        <v>106.8</v>
      </c>
      <c r="J22" s="163">
        <v>105.56188522495653</v>
      </c>
      <c r="K22" s="163">
        <v>105.40060895691501</v>
      </c>
      <c r="L22" s="163">
        <v>105.10035646544816</v>
      </c>
      <c r="M22" s="163">
        <v>104.90017622301767</v>
      </c>
      <c r="N22" s="163">
        <v>104.70002730372529</v>
      </c>
      <c r="O22" s="106">
        <v>104.7</v>
      </c>
      <c r="P22" s="106">
        <v>104.7</v>
      </c>
      <c r="Q22" s="106">
        <v>104.7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6">
        <v>104.7</v>
      </c>
    </row>
    <row r="23" spans="1:23" ht="53.25" customHeight="1" x14ac:dyDescent="0.25">
      <c r="A23" s="53" t="s">
        <v>158</v>
      </c>
      <c r="B23" s="157" t="s">
        <v>72</v>
      </c>
      <c r="C23" s="161">
        <v>522085.18653334968</v>
      </c>
      <c r="D23" s="161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535976.83212588029</v>
      </c>
      <c r="E23" s="164">
        <f>D23/1000</f>
        <v>535.97683212588026</v>
      </c>
      <c r="F23" s="102"/>
      <c r="G23" s="36"/>
      <c r="H23" s="33"/>
      <c r="I23" s="33"/>
      <c r="J23" s="36"/>
      <c r="K23" s="36"/>
      <c r="L23" s="36"/>
      <c r="M23" s="36"/>
      <c r="N23" s="36"/>
      <c r="O23" s="36"/>
    </row>
    <row r="24" spans="1:23" ht="69" customHeight="1" x14ac:dyDescent="0.25">
      <c r="A24" s="53" t="s">
        <v>159</v>
      </c>
      <c r="B24" s="158" t="s">
        <v>132</v>
      </c>
      <c r="C24" s="161">
        <v>0</v>
      </c>
      <c r="D24" s="161">
        <v>3000</v>
      </c>
      <c r="E24" s="6"/>
      <c r="F24" s="6"/>
      <c r="G24" s="33"/>
      <c r="H24" s="33" t="s">
        <v>64</v>
      </c>
      <c r="I24" s="6"/>
    </row>
    <row r="25" spans="1:23" ht="53.25" customHeight="1" x14ac:dyDescent="0.25">
      <c r="A25" s="53" t="s">
        <v>160</v>
      </c>
      <c r="B25" s="158" t="s">
        <v>157</v>
      </c>
      <c r="C25" s="161">
        <v>389925.43394000002</v>
      </c>
      <c r="D25" s="161">
        <f>D22-D24</f>
        <v>386925.43394000002</v>
      </c>
      <c r="E25" s="108"/>
      <c r="F25" s="109"/>
      <c r="G25" s="33"/>
      <c r="H25" s="33"/>
      <c r="I25" s="6"/>
    </row>
    <row r="26" spans="1:23" ht="84" customHeight="1" x14ac:dyDescent="0.25">
      <c r="A26" s="53" t="s">
        <v>156</v>
      </c>
      <c r="B26" s="158" t="s">
        <v>71</v>
      </c>
      <c r="C26" s="161">
        <v>341655.87945394433</v>
      </c>
      <c r="D26" s="161">
        <f>SUM(D27:D33)</f>
        <v>341562.27745394444</v>
      </c>
      <c r="E26" s="108"/>
      <c r="F26" s="6"/>
      <c r="G26" s="110"/>
      <c r="H26" s="110"/>
      <c r="I26" s="6"/>
    </row>
    <row r="27" spans="1:23" x14ac:dyDescent="0.25">
      <c r="A27" s="53" t="s">
        <v>65</v>
      </c>
      <c r="B27" s="159" t="s">
        <v>171</v>
      </c>
      <c r="C27" s="161">
        <v>0</v>
      </c>
      <c r="D27" s="161">
        <v>0</v>
      </c>
      <c r="E27" s="6"/>
      <c r="F27" s="6"/>
      <c r="G27" s="6"/>
      <c r="H27" s="6"/>
      <c r="I27" s="6"/>
    </row>
    <row r="28" spans="1:23" x14ac:dyDescent="0.25">
      <c r="A28" s="53" t="s">
        <v>66</v>
      </c>
      <c r="B28" s="159" t="s">
        <v>172</v>
      </c>
      <c r="C28" s="161">
        <v>0</v>
      </c>
      <c r="D28" s="161">
        <v>0</v>
      </c>
      <c r="E28" s="6"/>
      <c r="F28" s="6"/>
      <c r="G28" s="6"/>
      <c r="H28" s="6"/>
      <c r="I28" s="6"/>
    </row>
    <row r="29" spans="1:23" x14ac:dyDescent="0.25">
      <c r="A29" s="53" t="s">
        <v>73</v>
      </c>
      <c r="B29" s="159" t="s">
        <v>173</v>
      </c>
      <c r="C29" s="161">
        <v>0</v>
      </c>
      <c r="D29" s="161">
        <v>0</v>
      </c>
      <c r="E29" s="6"/>
      <c r="F29" s="6"/>
      <c r="G29" s="6"/>
      <c r="H29" s="6"/>
      <c r="I29" s="6"/>
    </row>
    <row r="30" spans="1:23" x14ac:dyDescent="0.25">
      <c r="A30" s="53" t="s">
        <v>177</v>
      </c>
      <c r="B30" s="159" t="s">
        <v>181</v>
      </c>
      <c r="C30" s="161">
        <v>3000</v>
      </c>
      <c r="D30" s="161">
        <f>'[1]6.2. Паспорт фин осв ввод'!$N$24*1000</f>
        <v>7593.6019999999999</v>
      </c>
      <c r="E30" s="6"/>
      <c r="F30" s="6"/>
      <c r="G30" s="6"/>
      <c r="H30" s="6"/>
      <c r="I30" s="6"/>
    </row>
    <row r="31" spans="1:23" ht="15.75" customHeight="1" x14ac:dyDescent="0.25">
      <c r="A31" s="53" t="s">
        <v>178</v>
      </c>
      <c r="B31" s="159" t="s">
        <v>182</v>
      </c>
      <c r="C31" s="161">
        <v>108977.95999999999</v>
      </c>
      <c r="D31" s="161">
        <f>'[1]6.2. Паспорт фин осв ввод'!$R$24*1000</f>
        <v>0</v>
      </c>
      <c r="E31" s="6"/>
      <c r="F31" s="6"/>
      <c r="G31" s="6"/>
      <c r="H31" s="6"/>
      <c r="I31" s="6"/>
    </row>
    <row r="32" spans="1:23" ht="15.75" customHeight="1" x14ac:dyDescent="0.25">
      <c r="A32" s="53" t="s">
        <v>179</v>
      </c>
      <c r="B32" s="159" t="s">
        <v>183</v>
      </c>
      <c r="C32" s="161">
        <v>96805.458884757798</v>
      </c>
      <c r="D32" s="161">
        <f>'[1]6.2. Паспорт фин осв ввод'!$T$24*1000</f>
        <v>96805.458884757812</v>
      </c>
      <c r="E32" s="6"/>
      <c r="F32" s="6"/>
      <c r="G32" s="6"/>
      <c r="H32" s="6"/>
      <c r="I32" s="6"/>
    </row>
    <row r="33" spans="1:20" ht="15.75" customHeight="1" x14ac:dyDescent="0.25">
      <c r="A33" s="53" t="s">
        <v>180</v>
      </c>
      <c r="B33" s="159" t="s">
        <v>184</v>
      </c>
      <c r="C33" s="161">
        <v>132872.46056918654</v>
      </c>
      <c r="D33" s="161">
        <f>'[1]6.2. Паспорт фин осв ввод'!$Z$24*1000</f>
        <v>237163.2165691866</v>
      </c>
      <c r="E33" s="6"/>
      <c r="F33" s="6"/>
      <c r="G33" s="6"/>
      <c r="H33" s="6"/>
      <c r="I33" s="6"/>
    </row>
    <row r="34" spans="1:20" ht="60.75" customHeight="1" x14ac:dyDescent="0.25">
      <c r="A34" s="53" t="s">
        <v>185</v>
      </c>
      <c r="B34" s="160" t="s">
        <v>186</v>
      </c>
      <c r="C34" s="162">
        <v>522.08518653334966</v>
      </c>
      <c r="D34" s="162">
        <f>D23/1000</f>
        <v>535.97683212588026</v>
      </c>
      <c r="E34" s="6"/>
      <c r="F34" s="6"/>
      <c r="G34" s="6"/>
      <c r="H34" s="6"/>
      <c r="I34" s="6"/>
    </row>
    <row r="35" spans="1:20" ht="60.75" customHeight="1" x14ac:dyDescent="0.25">
      <c r="A35" s="53">
        <v>9</v>
      </c>
      <c r="B35" s="160" t="s">
        <v>295</v>
      </c>
      <c r="C35" s="162">
        <v>0</v>
      </c>
      <c r="D35" s="162">
        <v>0</v>
      </c>
      <c r="E35" s="6"/>
      <c r="F35" s="6"/>
      <c r="G35" s="6"/>
      <c r="H35" s="6"/>
      <c r="I35" s="6"/>
    </row>
    <row r="36" spans="1:20" ht="45" x14ac:dyDescent="0.25">
      <c r="A36" s="53">
        <v>10</v>
      </c>
      <c r="B36" s="160" t="s">
        <v>296</v>
      </c>
      <c r="C36" s="162">
        <v>522085.18653334968</v>
      </c>
      <c r="D36" s="162">
        <f>D34*1000</f>
        <v>535976.83212588029</v>
      </c>
      <c r="E36" s="6"/>
      <c r="F36" s="6"/>
      <c r="G36" s="6"/>
      <c r="H36" s="6"/>
      <c r="I36" s="6"/>
    </row>
    <row r="37" spans="1:20" x14ac:dyDescent="0.25">
      <c r="A37" s="100" t="s">
        <v>187</v>
      </c>
      <c r="G37" s="101" t="s">
        <v>188</v>
      </c>
      <c r="K37" s="100"/>
      <c r="L37" s="100"/>
      <c r="M37" s="100"/>
      <c r="N37" s="100"/>
      <c r="O37" s="100"/>
      <c r="P37" s="89"/>
      <c r="Q37" s="36"/>
      <c r="R37" s="51"/>
      <c r="S37" s="51"/>
      <c r="T37" s="51"/>
    </row>
    <row r="38" spans="1:20" ht="36" customHeight="1" x14ac:dyDescent="0.25">
      <c r="A38" s="100" t="s">
        <v>189</v>
      </c>
      <c r="I38" s="192"/>
      <c r="J38" s="192"/>
      <c r="K38" s="192"/>
      <c r="L38" s="192"/>
      <c r="M38" s="192"/>
      <c r="N38" s="192"/>
      <c r="O38" s="192"/>
      <c r="P38" s="89"/>
      <c r="Q38" s="36"/>
      <c r="R38" s="51"/>
      <c r="S38" s="51"/>
      <c r="T38" s="51"/>
    </row>
    <row r="39" spans="1:20" s="51" customFormat="1" ht="18.75" customHeight="1" x14ac:dyDescent="0.25">
      <c r="A39" s="192"/>
      <c r="B39" s="192"/>
      <c r="C39" s="192"/>
      <c r="D39" s="192"/>
      <c r="E39" s="192"/>
      <c r="F39" s="192"/>
      <c r="G39" s="192"/>
      <c r="H39" s="102"/>
      <c r="I39" s="36"/>
    </row>
    <row r="40" spans="1:20" s="51" customFormat="1" ht="41.25" customHeight="1" x14ac:dyDescent="0.25">
      <c r="A40" s="200" t="s">
        <v>139</v>
      </c>
      <c r="B40" s="200"/>
      <c r="C40" s="200"/>
      <c r="D40" s="200"/>
      <c r="E40" s="200"/>
      <c r="F40" s="200"/>
      <c r="G40" s="200"/>
      <c r="H40" s="102"/>
      <c r="I40" s="36"/>
    </row>
    <row r="41" spans="1:20" s="51" customFormat="1" ht="38.25" customHeight="1" x14ac:dyDescent="0.25">
      <c r="A41" s="201" t="s">
        <v>136</v>
      </c>
      <c r="B41" s="201"/>
      <c r="C41" s="201"/>
      <c r="D41" s="201"/>
      <c r="E41" s="201"/>
      <c r="F41" s="201"/>
      <c r="G41" s="201"/>
      <c r="H41"/>
      <c r="I41" s="36"/>
    </row>
    <row r="42" spans="1:20" s="51" customFormat="1" ht="18.75" customHeight="1" x14ac:dyDescent="0.25">
      <c r="A42" s="201" t="s">
        <v>137</v>
      </c>
      <c r="B42" s="201"/>
      <c r="C42" s="201"/>
      <c r="D42" s="201"/>
      <c r="E42" s="201"/>
      <c r="F42" s="201"/>
      <c r="G42" s="201"/>
      <c r="H42" s="102"/>
      <c r="I42" s="36"/>
    </row>
    <row r="43" spans="1:20" s="51" customFormat="1" ht="217.5" customHeight="1" x14ac:dyDescent="0.25">
      <c r="A43" s="201" t="s">
        <v>138</v>
      </c>
      <c r="B43" s="201"/>
      <c r="C43" s="201"/>
      <c r="D43" s="201"/>
      <c r="E43" s="201"/>
      <c r="F43" s="201"/>
      <c r="G43" s="201"/>
      <c r="H43" s="102"/>
      <c r="I43" s="36"/>
    </row>
    <row r="44" spans="1:20" ht="53.25" customHeight="1" x14ac:dyDescent="0.25">
      <c r="A44" s="188"/>
      <c r="B44" s="190"/>
      <c r="C44" s="190"/>
      <c r="D44" s="190"/>
      <c r="E44" s="190"/>
      <c r="F44" s="190"/>
      <c r="G44" s="190"/>
    </row>
    <row r="45" spans="1:20" x14ac:dyDescent="0.25">
      <c r="A45" s="191"/>
      <c r="B45" s="191"/>
      <c r="C45" s="191"/>
      <c r="D45" s="191"/>
      <c r="E45" s="191"/>
      <c r="F45" s="191"/>
      <c r="G45" s="191"/>
    </row>
    <row r="46" spans="1:20" x14ac:dyDescent="0.25">
      <c r="B46"/>
      <c r="C46"/>
    </row>
    <row r="50" spans="2:3" x14ac:dyDescent="0.25">
      <c r="B50"/>
      <c r="C50"/>
    </row>
  </sheetData>
  <mergeCells count="22">
    <mergeCell ref="A4:P4"/>
    <mergeCell ref="S4:T4"/>
    <mergeCell ref="A5:P5"/>
    <mergeCell ref="A6:P6"/>
    <mergeCell ref="A7:P7"/>
    <mergeCell ref="A8:P8"/>
    <mergeCell ref="A9:P9"/>
    <mergeCell ref="A10:P10"/>
    <mergeCell ref="A11:P11"/>
    <mergeCell ref="A13:P13"/>
    <mergeCell ref="A14:P14"/>
    <mergeCell ref="A15:P15"/>
    <mergeCell ref="A17:G17"/>
    <mergeCell ref="A12:H12"/>
    <mergeCell ref="A44:G44"/>
    <mergeCell ref="A45:G45"/>
    <mergeCell ref="I38:O38"/>
    <mergeCell ref="A39:G39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2022-08-10T02:23:28Z</dcterms:modified>
</cp:coreProperties>
</file>