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11 факт\"/>
    </mc:Choice>
  </mc:AlternateContent>
  <xr:revisionPtr revIDLastSave="0" documentId="13_ncr:1_{705CC134-FF0A-4F8D-9C70-D67B620A5A8C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97" l="1"/>
  <c r="T10" i="97" s="1"/>
  <c r="R9" i="97"/>
  <c r="T9" i="97" s="1"/>
  <c r="R8" i="97"/>
  <c r="T8" i="97" s="1"/>
  <c r="T15" i="97" l="1"/>
  <c r="E31" i="102"/>
  <c r="E30" i="102"/>
  <c r="E26" i="102" s="1"/>
  <c r="I8" i="97" l="1"/>
  <c r="K8" i="97" s="1"/>
  <c r="I10" i="97" l="1"/>
  <c r="K10" i="97" l="1"/>
  <c r="I9" i="97"/>
  <c r="K9" i="97" s="1"/>
  <c r="K15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5" i="100"/>
  <c r="E6" i="100" s="1"/>
  <c r="E7" i="100" s="1"/>
  <c r="E10" i="100" s="1"/>
  <c r="E8" i="100" s="1"/>
  <c r="H22" i="102" l="1"/>
  <c r="E23" i="102"/>
  <c r="E25" i="102"/>
  <c r="I34" i="102" l="1"/>
  <c r="H23" i="102"/>
  <c r="E34" i="102"/>
</calcChain>
</file>

<file path=xl/sharedStrings.xml><?xml version="1.0" encoding="utf-8"?>
<sst xmlns="http://schemas.openxmlformats.org/spreadsheetml/2006/main" count="1027" uniqueCount="241">
  <si>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</si>
  <si>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</si>
  <si>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</si>
  <si>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</si>
  <si>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</si>
  <si>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</si>
  <si>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</si>
  <si>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</si>
  <si>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</si>
  <si>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</si>
  <si>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</si>
  <si>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</si>
  <si>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</si>
  <si>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</si>
  <si>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</si>
  <si>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</si>
  <si>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</si>
  <si>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</si>
  <si>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</si>
  <si>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</si>
  <si>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</si>
  <si>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</si>
  <si>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</si>
  <si>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</si>
  <si>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</si>
  <si>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</si>
  <si>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</si>
  <si>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</si>
  <si>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</si>
  <si>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</si>
  <si>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</si>
  <si>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</si>
  <si>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</si>
  <si>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</si>
  <si>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</si>
  <si>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</si>
  <si>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</si>
  <si>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</si>
  <si>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</si>
  <si>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</si>
  <si>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</si>
  <si>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</si>
  <si>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</si>
  <si>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</si>
  <si>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</si>
  <si>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</si>
  <si>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</si>
  <si>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</si>
  <si>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</si>
  <si>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</si>
  <si>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</si>
  <si>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</si>
  <si>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</si>
  <si>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</si>
  <si>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</si>
  <si>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</si>
  <si>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</si>
  <si>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</si>
  <si>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</si>
  <si>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</si>
  <si>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</si>
  <si>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</si>
  <si>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</si>
  <si>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</si>
  <si>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</si>
  <si>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</si>
  <si>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</si>
  <si>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</si>
  <si>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</si>
  <si>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</si>
  <si>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</si>
  <si>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</si>
  <si>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</si>
  <si>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</si>
  <si>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</si>
  <si>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</si>
  <si>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</si>
  <si>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</si>
  <si>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</si>
  <si>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</si>
  <si>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</si>
  <si>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</si>
  <si>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</si>
  <si>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</si>
  <si>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</si>
  <si>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</si>
  <si>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</si>
  <si>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</si>
  <si>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</si>
  <si>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</si>
  <si>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</si>
  <si>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</si>
  <si>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</si>
  <si>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</si>
  <si>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</si>
  <si>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</si>
  <si>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</si>
  <si>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</si>
  <si>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</si>
  <si>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</si>
  <si>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</si>
  <si>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</si>
  <si>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</si>
  <si>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</si>
  <si>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</si>
  <si>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</si>
  <si>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</si>
  <si>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</si>
  <si>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</si>
  <si>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</si>
  <si>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</si>
  <si>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</si>
  <si>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</si>
  <si>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</si>
  <si>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</si>
  <si>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</si>
  <si>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</si>
  <si>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</si>
  <si>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</si>
  <si>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</si>
  <si>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</si>
  <si>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</si>
  <si>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</si>
  <si>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</si>
  <si>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</si>
  <si>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</si>
  <si>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</si>
  <si>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</si>
  <si>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</si>
  <si>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</si>
  <si>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</si>
  <si>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</si>
  <si>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</si>
  <si>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</si>
  <si>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</si>
  <si>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</si>
  <si>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</si>
  <si>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</si>
  <si>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</si>
  <si>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</si>
  <si>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</si>
  <si>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</si>
  <si>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</si>
  <si>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</si>
  <si>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</si>
  <si>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</si>
  <si>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</si>
  <si>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</si>
  <si>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</si>
  <si>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</si>
  <si>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</si>
  <si>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</si>
  <si>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</si>
  <si>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</si>
  <si>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</si>
  <si>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</si>
  <si>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</si>
  <si>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</si>
  <si>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</si>
  <si>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</si>
  <si>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</si>
  <si>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</si>
  <si>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</si>
  <si>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</si>
  <si>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</si>
  <si>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</si>
  <si>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</si>
  <si>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</si>
  <si>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</si>
  <si>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</si>
  <si>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</si>
  <si>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</si>
  <si>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</si>
  <si>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</si>
  <si>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</si>
  <si>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</si>
  <si>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</si>
  <si>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</si>
  <si>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</si>
  <si>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</si>
  <si>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</si>
  <si>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</si>
  <si>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</si>
  <si>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</si>
  <si>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</si>
  <si>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</si>
  <si>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</si>
  <si>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</si>
  <si>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</si>
  <si>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</si>
  <si>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</si>
  <si>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</si>
  <si>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</si>
  <si>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</si>
  <si>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</si>
  <si>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</si>
  <si>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</si>
  <si>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</si>
  <si>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</si>
  <si>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</si>
  <si>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</si>
  <si>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</si>
  <si>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</si>
  <si>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</si>
  <si>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</si>
  <si>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</si>
  <si>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</si>
  <si>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</si>
  <si>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</si>
  <si>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</si>
  <si>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</si>
  <si>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</si>
  <si>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</si>
  <si>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</si>
  <si>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</si>
  <si>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</si>
  <si>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</si>
  <si>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</si>
  <si>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</si>
  <si>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</si>
  <si>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</si>
  <si>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</si>
  <si>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</si>
  <si>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</si>
  <si>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</si>
  <si>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П6-07</t>
  </si>
  <si>
    <t>Наименование инвестиционного проекта: Реконструкция ТП-13  15/0,4кВ   п.Южный, Багратионовского р-на</t>
  </si>
  <si>
    <t>Идентификатор инвестиционного проекта: J 19-11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</si>
  <si>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</si>
  <si>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</si>
  <si>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</si>
  <si>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</si>
  <si>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</si>
  <si>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</si>
  <si>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</si>
  <si>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</si>
  <si>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 реквизиты решения органа исполнительной власти, утвердившего инвестиционную программу</t>
  </si>
  <si>
    <t>Тип инвестиционного проекта: реконструкция</t>
  </si>
  <si>
    <t>Утвержденные плановые значения показателей приведены в соответствии с приказо СГРЦТ калининградской области от 28.10.2021 №50-04э/21</t>
  </si>
  <si>
    <t>Год раскрытия информации: 2022 год</t>
  </si>
  <si>
    <t>дефляторы в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</si>
</sst>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1/J%2019-11_&#1087;&#1072;&#1089;&#1087;&#1086;&#1088;&#1090;_%20&#1058;&#1055;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P24">
            <v>2.145</v>
          </cell>
          <cell r="T24">
            <v>4.9792043389999954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0" workbookViewId="0">
      <selection activeCell="A12" sqref="A12:Q12"/>
    </sheetView>
  </sheetViews>
  <sheetFormatPr defaultRowHeight="15.75" x14ac:dyDescent="0.25"/>
  <cols>
    <col min="1" max="1" width="8.625" style="75" customWidth="1"/>
    <col min="2" max="2" width="26.375" style="130" customWidth="1"/>
    <col min="3" max="3" width="14" style="104" customWidth="1"/>
    <col min="4" max="4" width="23.5" style="130" customWidth="1"/>
    <col min="5" max="5" width="13.625" style="104" customWidth="1"/>
    <col min="6" max="6" width="10.875" style="104" customWidth="1"/>
    <col min="7" max="7" width="13.875" style="128" customWidth="1"/>
    <col min="8" max="8" width="16.75" style="128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1" t="s">
        <v>51</v>
      </c>
    </row>
    <row r="2" spans="1:34" ht="18.75" x14ac:dyDescent="0.3">
      <c r="Q2" s="132" t="s">
        <v>49</v>
      </c>
    </row>
    <row r="3" spans="1:34" ht="18.75" x14ac:dyDescent="0.3">
      <c r="Q3" s="132" t="s">
        <v>50</v>
      </c>
    </row>
    <row r="4" spans="1:34" ht="69.75" customHeight="1" x14ac:dyDescent="0.25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75" t="s">
        <v>204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76" t="s">
        <v>52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77" t="s">
        <v>239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78" t="s">
        <v>226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78" t="s">
        <v>227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79" t="s">
        <v>238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2" t="s">
        <v>53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80" t="s">
        <v>154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80" t="s">
        <v>237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2" t="s">
        <v>60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0" t="s">
        <v>10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8" x14ac:dyDescent="0.25">
      <c r="A17" s="171" t="s">
        <v>0</v>
      </c>
      <c r="B17" s="166" t="s">
        <v>2</v>
      </c>
      <c r="C17" s="162" t="s">
        <v>47</v>
      </c>
      <c r="D17" s="162"/>
      <c r="E17" s="162"/>
      <c r="F17" s="162"/>
      <c r="G17" s="162"/>
      <c r="H17" s="162"/>
      <c r="I17" s="162"/>
      <c r="J17" s="162"/>
      <c r="K17" s="162" t="s">
        <v>48</v>
      </c>
      <c r="L17" s="162"/>
      <c r="M17" s="162"/>
      <c r="N17" s="162"/>
      <c r="O17" s="162"/>
      <c r="P17" s="162"/>
      <c r="Q17" s="162"/>
      <c r="R17" s="162"/>
    </row>
    <row r="18" spans="1:18" ht="46.5" customHeight="1" x14ac:dyDescent="0.25">
      <c r="A18" s="171"/>
      <c r="B18" s="166"/>
      <c r="C18" s="163" t="s">
        <v>203</v>
      </c>
      <c r="D18" s="164"/>
      <c r="E18" s="164"/>
      <c r="F18" s="164"/>
      <c r="G18" s="164"/>
      <c r="H18" s="164"/>
      <c r="I18" s="164"/>
      <c r="J18" s="165"/>
      <c r="K18" s="163" t="s">
        <v>203</v>
      </c>
      <c r="L18" s="164"/>
      <c r="M18" s="164"/>
      <c r="N18" s="164"/>
      <c r="O18" s="164"/>
      <c r="P18" s="164"/>
      <c r="Q18" s="164"/>
      <c r="R18" s="165"/>
    </row>
    <row r="19" spans="1:18" ht="15.75" customHeight="1" x14ac:dyDescent="0.25">
      <c r="A19" s="171"/>
      <c r="B19" s="166"/>
      <c r="C19" s="166" t="s">
        <v>13</v>
      </c>
      <c r="D19" s="166"/>
      <c r="E19" s="166"/>
      <c r="F19" s="166"/>
      <c r="G19" s="166" t="s">
        <v>121</v>
      </c>
      <c r="H19" s="166"/>
      <c r="I19" s="166"/>
      <c r="J19" s="166"/>
      <c r="K19" s="166" t="s">
        <v>13</v>
      </c>
      <c r="L19" s="166"/>
      <c r="M19" s="166"/>
      <c r="N19" s="166"/>
      <c r="O19" s="166" t="s">
        <v>121</v>
      </c>
      <c r="P19" s="166"/>
      <c r="Q19" s="166"/>
      <c r="R19" s="166"/>
    </row>
    <row r="20" spans="1:18" s="27" customFormat="1" ht="126" x14ac:dyDescent="0.25">
      <c r="A20" s="171"/>
      <c r="B20" s="166"/>
      <c r="C20" s="127" t="s">
        <v>29</v>
      </c>
      <c r="D20" s="127" t="s">
        <v>9</v>
      </c>
      <c r="E20" s="127" t="s">
        <v>112</v>
      </c>
      <c r="F20" s="127" t="s">
        <v>11</v>
      </c>
      <c r="G20" s="127" t="s">
        <v>14</v>
      </c>
      <c r="H20" s="127" t="s">
        <v>55</v>
      </c>
      <c r="I20" s="27" t="s">
        <v>193</v>
      </c>
      <c r="J20" s="12" t="s">
        <v>56</v>
      </c>
      <c r="K20" s="127" t="s">
        <v>29</v>
      </c>
      <c r="L20" s="127" t="s">
        <v>9</v>
      </c>
      <c r="M20" s="127" t="s">
        <v>112</v>
      </c>
      <c r="N20" s="127" t="s">
        <v>11</v>
      </c>
      <c r="O20" s="127" t="s">
        <v>14</v>
      </c>
      <c r="P20" s="127" t="s">
        <v>55</v>
      </c>
      <c r="Q20" s="27" t="s">
        <v>193</v>
      </c>
      <c r="R20" s="12" t="s">
        <v>56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92</v>
      </c>
      <c r="B23" s="14" t="s">
        <v>74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93</v>
      </c>
      <c r="B24" s="14" t="s">
        <v>75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2">
        <v>2</v>
      </c>
      <c r="B26" s="13" t="s">
        <v>28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2" t="s">
        <v>94</v>
      </c>
      <c r="B27" s="14" t="s">
        <v>72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2" t="s">
        <v>95</v>
      </c>
      <c r="B28" s="14" t="s">
        <v>73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2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2" t="s">
        <v>96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2" t="s">
        <v>98</v>
      </c>
      <c r="B31" s="14" t="s">
        <v>76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2" t="s">
        <v>99</v>
      </c>
      <c r="B32" s="14" t="s">
        <v>77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2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2" t="s">
        <v>97</v>
      </c>
      <c r="B34" s="14" t="s">
        <v>141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2" t="s">
        <v>100</v>
      </c>
      <c r="B35" s="14" t="s">
        <v>78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2" t="s">
        <v>101</v>
      </c>
      <c r="B36" s="14" t="s">
        <v>79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2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2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2">
        <v>5</v>
      </c>
      <c r="B39" s="14" t="s">
        <v>90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2" t="s">
        <v>104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2" t="s">
        <v>105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2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2" t="s">
        <v>184</v>
      </c>
      <c r="B43" s="14" t="s">
        <v>72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2" t="s">
        <v>186</v>
      </c>
      <c r="B44" s="14" t="s">
        <v>73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2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2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2" t="s">
        <v>210</v>
      </c>
      <c r="B47" s="14" t="s">
        <v>109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2" t="s">
        <v>211</v>
      </c>
      <c r="B48" s="14" t="s">
        <v>91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2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2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2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2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2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45"/>
      <c r="N53" s="127"/>
      <c r="O53" s="14"/>
      <c r="P53" s="12"/>
      <c r="Q53" s="21"/>
      <c r="R53" s="12"/>
    </row>
    <row r="54" spans="1:18" s="139" customFormat="1" x14ac:dyDescent="0.25">
      <c r="A54" s="72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45"/>
      <c r="N54" s="127"/>
      <c r="O54" s="14"/>
      <c r="P54" s="12"/>
      <c r="Q54" s="21"/>
      <c r="R54" s="12"/>
    </row>
    <row r="55" spans="1:18" s="139" customFormat="1" x14ac:dyDescent="0.25">
      <c r="A55" s="72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45"/>
      <c r="N55" s="127"/>
      <c r="O55" s="14"/>
      <c r="P55" s="12"/>
      <c r="Q55" s="21"/>
      <c r="R55" s="12"/>
    </row>
    <row r="56" spans="1:18" s="139" customFormat="1" x14ac:dyDescent="0.25">
      <c r="A56" s="72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45"/>
      <c r="N56" s="127"/>
      <c r="O56" s="14"/>
      <c r="P56" s="12"/>
      <c r="Q56" s="21"/>
      <c r="R56" s="12"/>
    </row>
    <row r="57" spans="1:18" s="139" customFormat="1" ht="15.75" customHeight="1" x14ac:dyDescent="0.25">
      <c r="A57" s="72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45"/>
      <c r="N57" s="127"/>
      <c r="O57" s="14"/>
      <c r="P57" s="12"/>
      <c r="Q57" s="21"/>
      <c r="R57" s="12"/>
    </row>
    <row r="58" spans="1:18" s="139" customFormat="1" x14ac:dyDescent="0.25">
      <c r="A58" s="72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45"/>
      <c r="N58" s="127"/>
      <c r="O58" s="14"/>
      <c r="P58" s="12"/>
      <c r="Q58" s="21"/>
      <c r="R58" s="12"/>
    </row>
    <row r="59" spans="1:18" s="139" customFormat="1" x14ac:dyDescent="0.25">
      <c r="A59" s="72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45"/>
      <c r="N59" s="127"/>
      <c r="O59" s="16"/>
      <c r="P59" s="12"/>
      <c r="Q59" s="21"/>
      <c r="R59" s="12"/>
    </row>
    <row r="60" spans="1:18" s="139" customFormat="1" ht="31.5" x14ac:dyDescent="0.25">
      <c r="A60" s="72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5"/>
      <c r="N60" s="142"/>
      <c r="O60" s="16"/>
      <c r="P60" s="12"/>
      <c r="Q60" s="12"/>
      <c r="R60" s="12"/>
    </row>
    <row r="61" spans="1:18" s="139" customFormat="1" ht="47.25" x14ac:dyDescent="0.25">
      <c r="A61" s="72" t="s">
        <v>207</v>
      </c>
      <c r="B61" s="14" t="s">
        <v>206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145"/>
      <c r="N61" s="127"/>
      <c r="O61" s="16"/>
      <c r="P61" s="12"/>
      <c r="Q61" s="12"/>
      <c r="R61" s="12"/>
    </row>
    <row r="62" spans="1:18" s="139" customFormat="1" ht="47.25" x14ac:dyDescent="0.25">
      <c r="A62" s="72" t="s">
        <v>208</v>
      </c>
      <c r="B62" s="14" t="s">
        <v>209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2"/>
      <c r="B63" s="14" t="s">
        <v>80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67"/>
      <c r="B64" s="167"/>
      <c r="C64" s="167"/>
      <c r="D64" s="167"/>
      <c r="E64" s="167"/>
      <c r="F64" s="167"/>
      <c r="G64" s="167"/>
    </row>
    <row r="65" spans="1:8" x14ac:dyDescent="0.25">
      <c r="A65" s="167"/>
      <c r="B65" s="167"/>
      <c r="C65" s="167"/>
      <c r="D65" s="167"/>
      <c r="E65" s="167"/>
      <c r="F65" s="167"/>
      <c r="G65" s="167"/>
    </row>
    <row r="66" spans="1:8" x14ac:dyDescent="0.25">
      <c r="A66" s="167"/>
      <c r="B66" s="167"/>
      <c r="C66" s="167"/>
      <c r="D66" s="167"/>
      <c r="E66" s="167"/>
      <c r="F66" s="167"/>
      <c r="G66" s="167"/>
      <c r="H66" s="52"/>
    </row>
    <row r="67" spans="1:8" x14ac:dyDescent="0.25">
      <c r="A67" s="168"/>
      <c r="B67" s="168"/>
      <c r="C67" s="168"/>
      <c r="D67" s="168"/>
      <c r="E67" s="168"/>
      <c r="F67" s="168"/>
      <c r="G67" s="168"/>
    </row>
    <row r="68" spans="1:8" x14ac:dyDescent="0.25">
      <c r="A68" s="159"/>
      <c r="B68" s="169"/>
      <c r="C68" s="169"/>
      <c r="D68" s="169"/>
      <c r="E68" s="169"/>
      <c r="F68" s="169"/>
      <c r="G68" s="169"/>
    </row>
    <row r="69" spans="1:8" x14ac:dyDescent="0.25">
      <c r="A69" s="159"/>
      <c r="B69" s="160"/>
      <c r="C69" s="160"/>
      <c r="D69" s="160"/>
      <c r="E69" s="160"/>
      <c r="F69" s="160"/>
      <c r="G69" s="160"/>
    </row>
    <row r="70" spans="1:8" x14ac:dyDescent="0.25">
      <c r="A70" s="161"/>
      <c r="B70" s="161"/>
      <c r="C70" s="161"/>
      <c r="D70" s="161"/>
      <c r="E70" s="161"/>
      <c r="F70" s="161"/>
      <c r="G70" s="161"/>
    </row>
    <row r="71" spans="1:8" x14ac:dyDescent="0.25">
      <c r="B71" s="52"/>
    </row>
    <row r="75" spans="1:8" x14ac:dyDescent="0.25">
      <c r="B75" s="52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46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0" t="s">
        <v>16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18" customFormat="1" x14ac:dyDescent="0.25">
      <c r="A3" s="171" t="s">
        <v>0</v>
      </c>
      <c r="B3" s="166" t="s">
        <v>2</v>
      </c>
      <c r="C3" s="162" t="s">
        <v>47</v>
      </c>
      <c r="D3" s="162"/>
      <c r="E3" s="162"/>
      <c r="F3" s="162"/>
      <c r="G3" s="162"/>
      <c r="H3" s="162"/>
      <c r="I3" s="162"/>
      <c r="J3" s="162" t="s">
        <v>48</v>
      </c>
      <c r="K3" s="162"/>
      <c r="L3" s="162"/>
      <c r="M3" s="162"/>
      <c r="N3" s="162"/>
      <c r="O3" s="162"/>
      <c r="P3" s="162"/>
    </row>
    <row r="4" spans="1:16" s="18" customFormat="1" ht="47.25" customHeight="1" x14ac:dyDescent="0.25">
      <c r="A4" s="171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6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6"/>
      <c r="L4" s="166"/>
      <c r="M4" s="166"/>
      <c r="N4" s="166"/>
      <c r="O4" s="166"/>
      <c r="P4" s="166"/>
    </row>
    <row r="5" spans="1:16" ht="33.75" customHeight="1" x14ac:dyDescent="0.25">
      <c r="A5" s="171"/>
      <c r="B5" s="166"/>
      <c r="C5" s="166" t="s">
        <v>13</v>
      </c>
      <c r="D5" s="166"/>
      <c r="E5" s="166"/>
      <c r="F5" s="166"/>
      <c r="G5" s="166" t="s">
        <v>121</v>
      </c>
      <c r="H5" s="187"/>
      <c r="I5" s="187"/>
      <c r="J5" s="166" t="s">
        <v>13</v>
      </c>
      <c r="K5" s="166"/>
      <c r="L5" s="166"/>
      <c r="M5" s="166"/>
      <c r="N5" s="166" t="s">
        <v>121</v>
      </c>
      <c r="O5" s="187"/>
      <c r="P5" s="187"/>
    </row>
    <row r="6" spans="1:16" s="9" customFormat="1" ht="63" x14ac:dyDescent="0.25">
      <c r="A6" s="171"/>
      <c r="B6" s="166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8" customFormat="1" ht="63" x14ac:dyDescent="0.25">
      <c r="A9" s="84" t="s">
        <v>92</v>
      </c>
      <c r="B9" s="14" t="s">
        <v>74</v>
      </c>
      <c r="C9" s="85"/>
      <c r="D9" s="85" t="s">
        <v>27</v>
      </c>
      <c r="E9" s="85"/>
      <c r="F9" s="85" t="s">
        <v>71</v>
      </c>
      <c r="G9" s="15" t="s">
        <v>33</v>
      </c>
      <c r="H9" s="20"/>
      <c r="I9" s="10"/>
      <c r="J9" s="85"/>
      <c r="K9" s="105" t="s">
        <v>27</v>
      </c>
      <c r="L9" s="85"/>
      <c r="M9" s="85" t="s">
        <v>71</v>
      </c>
      <c r="N9" s="15" t="s">
        <v>33</v>
      </c>
      <c r="O9" s="12"/>
      <c r="P9" s="93">
        <f>L9*O9</f>
        <v>0</v>
      </c>
    </row>
    <row r="10" spans="1:16" s="18" customFormat="1" ht="63" x14ac:dyDescent="0.25">
      <c r="A10" s="84" t="s">
        <v>93</v>
      </c>
      <c r="B10" s="14" t="s">
        <v>75</v>
      </c>
      <c r="C10" s="85"/>
      <c r="D10" s="85" t="s">
        <v>27</v>
      </c>
      <c r="E10" s="85"/>
      <c r="F10" s="85" t="s">
        <v>71</v>
      </c>
      <c r="G10" s="15" t="s">
        <v>33</v>
      </c>
      <c r="H10" s="20"/>
      <c r="I10" s="10"/>
      <c r="J10" s="85"/>
      <c r="K10" s="105" t="s">
        <v>27</v>
      </c>
      <c r="L10" s="85"/>
      <c r="M10" s="85" t="s">
        <v>71</v>
      </c>
      <c r="N10" s="15" t="s">
        <v>33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28</v>
      </c>
      <c r="C12" s="85" t="s">
        <v>120</v>
      </c>
      <c r="D12" s="85" t="s">
        <v>120</v>
      </c>
      <c r="E12" s="85" t="s">
        <v>120</v>
      </c>
      <c r="F12" s="85" t="s">
        <v>120</v>
      </c>
      <c r="G12" s="85" t="s">
        <v>120</v>
      </c>
      <c r="H12" s="85" t="s">
        <v>120</v>
      </c>
      <c r="I12" s="85" t="s">
        <v>120</v>
      </c>
      <c r="J12" s="85" t="s">
        <v>120</v>
      </c>
      <c r="K12" s="85" t="s">
        <v>120</v>
      </c>
      <c r="L12" s="85" t="s">
        <v>120</v>
      </c>
      <c r="M12" s="85" t="s">
        <v>120</v>
      </c>
      <c r="N12" s="85" t="s">
        <v>120</v>
      </c>
      <c r="O12" s="85" t="s">
        <v>120</v>
      </c>
      <c r="P12" s="85" t="s">
        <v>120</v>
      </c>
    </row>
    <row r="13" spans="1:16" s="18" customFormat="1" ht="52.5" customHeight="1" x14ac:dyDescent="0.25">
      <c r="A13" s="72" t="s">
        <v>94</v>
      </c>
      <c r="B13" s="14" t="s">
        <v>72</v>
      </c>
      <c r="C13" s="85"/>
      <c r="D13" s="89" t="s">
        <v>134</v>
      </c>
      <c r="E13" s="85"/>
      <c r="F13" s="85" t="s">
        <v>71</v>
      </c>
      <c r="G13" s="15" t="s">
        <v>32</v>
      </c>
      <c r="H13" s="20"/>
      <c r="I13" s="17"/>
      <c r="J13" s="85"/>
      <c r="K13" s="106" t="s">
        <v>134</v>
      </c>
      <c r="L13" s="85">
        <v>1</v>
      </c>
      <c r="M13" s="85" t="s">
        <v>71</v>
      </c>
      <c r="N13" s="15" t="s">
        <v>32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95</v>
      </c>
      <c r="B14" s="14" t="s">
        <v>73</v>
      </c>
      <c r="C14" s="85"/>
      <c r="D14" s="89" t="s">
        <v>134</v>
      </c>
      <c r="E14" s="85"/>
      <c r="F14" s="85" t="s">
        <v>71</v>
      </c>
      <c r="G14" s="15" t="s">
        <v>32</v>
      </c>
      <c r="H14" s="20"/>
      <c r="I14" s="17"/>
      <c r="J14" s="105"/>
      <c r="K14" s="106" t="s">
        <v>134</v>
      </c>
      <c r="L14" s="85">
        <v>1</v>
      </c>
      <c r="M14" s="85" t="s">
        <v>71</v>
      </c>
      <c r="N14" s="15" t="s">
        <v>32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96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98</v>
      </c>
      <c r="B17" s="14" t="s">
        <v>76</v>
      </c>
      <c r="C17" s="85"/>
      <c r="D17" s="85" t="s">
        <v>31</v>
      </c>
      <c r="E17" s="85"/>
      <c r="F17" s="85" t="s">
        <v>20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2" t="s">
        <v>99</v>
      </c>
      <c r="B18" s="14" t="s">
        <v>77</v>
      </c>
      <c r="C18" s="85"/>
      <c r="D18" s="85" t="s">
        <v>31</v>
      </c>
      <c r="E18" s="85"/>
      <c r="F18" s="85" t="s">
        <v>20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20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97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100</v>
      </c>
      <c r="B21" s="14" t="s">
        <v>78</v>
      </c>
      <c r="C21" s="19"/>
      <c r="D21" s="85" t="s">
        <v>135</v>
      </c>
      <c r="E21" s="20"/>
      <c r="F21" s="85" t="s">
        <v>12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101</v>
      </c>
      <c r="B22" s="14" t="s">
        <v>79</v>
      </c>
      <c r="C22" s="19"/>
      <c r="D22" s="85" t="s">
        <v>135</v>
      </c>
      <c r="E22" s="20"/>
      <c r="F22" s="85" t="s">
        <v>12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12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5"/>
      <c r="K24" s="105" t="s">
        <v>81</v>
      </c>
      <c r="L24" s="21" t="s">
        <v>102</v>
      </c>
      <c r="M24" s="21" t="s">
        <v>30</v>
      </c>
      <c r="N24" s="16" t="s">
        <v>36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17</v>
      </c>
      <c r="C25" s="85"/>
      <c r="D25" s="85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5"/>
      <c r="K25" s="85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2" t="s">
        <v>104</v>
      </c>
      <c r="B26" s="14" t="s">
        <v>74</v>
      </c>
      <c r="C26" s="85"/>
      <c r="D26" s="85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5"/>
      <c r="K26" s="85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2" t="s">
        <v>105</v>
      </c>
      <c r="B27" s="14" t="s">
        <v>75</v>
      </c>
      <c r="C27" s="85"/>
      <c r="D27" s="85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5"/>
      <c r="K27" s="85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5"/>
      <c r="K28" s="85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2" t="s">
        <v>184</v>
      </c>
      <c r="B29" s="14" t="s">
        <v>72</v>
      </c>
      <c r="C29" s="85"/>
      <c r="D29" s="85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5"/>
      <c r="K29" s="85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2" t="s">
        <v>184</v>
      </c>
      <c r="B30" s="14" t="s">
        <v>73</v>
      </c>
      <c r="C30" s="85"/>
      <c r="D30" s="85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5"/>
      <c r="K30" s="85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5"/>
      <c r="K31" s="85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2" t="s">
        <v>106</v>
      </c>
      <c r="B32" s="14" t="s">
        <v>76</v>
      </c>
      <c r="C32" s="85"/>
      <c r="D32" s="85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5"/>
      <c r="K32" s="85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2" t="s">
        <v>106</v>
      </c>
      <c r="B33" s="14" t="s">
        <v>77</v>
      </c>
      <c r="C33" s="85"/>
      <c r="D33" s="85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5"/>
      <c r="K33" s="85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2" t="s">
        <v>186</v>
      </c>
      <c r="B34" s="121" t="s">
        <v>185</v>
      </c>
      <c r="C34" s="85"/>
      <c r="D34" s="85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5"/>
      <c r="K34" s="105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2">
        <v>6</v>
      </c>
      <c r="B35" s="14" t="s">
        <v>18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110</v>
      </c>
      <c r="B36" s="14" t="s">
        <v>182</v>
      </c>
      <c r="C36" s="85"/>
      <c r="D36" s="85"/>
      <c r="E36" s="3">
        <v>1</v>
      </c>
      <c r="F36" s="85" t="s">
        <v>20</v>
      </c>
      <c r="G36" s="15" t="s">
        <v>38</v>
      </c>
      <c r="H36" s="20"/>
      <c r="I36" s="17"/>
      <c r="J36" s="105"/>
      <c r="K36" s="85"/>
      <c r="L36" s="3"/>
      <c r="M36" s="85" t="s">
        <v>20</v>
      </c>
      <c r="N36" s="15" t="s">
        <v>38</v>
      </c>
      <c r="O36" s="12"/>
      <c r="P36" s="93">
        <f>L36*O36</f>
        <v>0</v>
      </c>
    </row>
    <row r="37" spans="1:16" s="18" customFormat="1" x14ac:dyDescent="0.25">
      <c r="A37" s="72" t="s">
        <v>111</v>
      </c>
      <c r="B37" s="14" t="s">
        <v>182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20</v>
      </c>
      <c r="N37" s="15" t="s">
        <v>38</v>
      </c>
      <c r="O37" s="12"/>
      <c r="P37" s="93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20</v>
      </c>
      <c r="G38" s="15" t="s">
        <v>38</v>
      </c>
      <c r="H38" s="20"/>
      <c r="I38" s="17"/>
      <c r="J38" s="105"/>
      <c r="K38" s="85"/>
      <c r="L38" s="3"/>
      <c r="M38" s="85" t="s">
        <v>20</v>
      </c>
      <c r="N38" s="15" t="s">
        <v>38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20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20</v>
      </c>
      <c r="N39" s="15" t="s">
        <v>38</v>
      </c>
      <c r="O39" s="20"/>
      <c r="P39" s="17"/>
    </row>
    <row r="40" spans="1:16" s="18" customFormat="1" hidden="1" x14ac:dyDescent="0.25">
      <c r="A40" s="72" t="s">
        <v>113</v>
      </c>
      <c r="B40" s="14" t="s">
        <v>72</v>
      </c>
      <c r="C40" s="85"/>
      <c r="D40" s="85"/>
      <c r="E40" s="3">
        <v>1</v>
      </c>
      <c r="F40" s="85" t="s">
        <v>20</v>
      </c>
      <c r="G40" s="15" t="s">
        <v>38</v>
      </c>
      <c r="H40" s="20"/>
      <c r="I40" s="17"/>
      <c r="J40" s="85"/>
      <c r="K40" s="85"/>
      <c r="L40" s="3">
        <v>1</v>
      </c>
      <c r="M40" s="85" t="s">
        <v>20</v>
      </c>
      <c r="N40" s="15" t="s">
        <v>38</v>
      </c>
      <c r="O40" s="20"/>
      <c r="P40" s="17"/>
    </row>
    <row r="41" spans="1:16" s="18" customFormat="1" hidden="1" x14ac:dyDescent="0.25">
      <c r="A41" s="72" t="s">
        <v>113</v>
      </c>
      <c r="B41" s="14" t="s">
        <v>73</v>
      </c>
      <c r="C41" s="85"/>
      <c r="D41" s="85"/>
      <c r="E41" s="3">
        <v>1</v>
      </c>
      <c r="F41" s="85" t="s">
        <v>20</v>
      </c>
      <c r="G41" s="15" t="s">
        <v>38</v>
      </c>
      <c r="H41" s="20"/>
      <c r="I41" s="17"/>
      <c r="J41" s="85"/>
      <c r="K41" s="85"/>
      <c r="L41" s="3">
        <v>1</v>
      </c>
      <c r="M41" s="85" t="s">
        <v>20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20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20</v>
      </c>
      <c r="N42" s="15" t="s">
        <v>38</v>
      </c>
      <c r="O42" s="20"/>
      <c r="P42" s="17"/>
    </row>
    <row r="43" spans="1:16" s="18" customFormat="1" hidden="1" x14ac:dyDescent="0.25">
      <c r="A43" s="72" t="s">
        <v>113</v>
      </c>
      <c r="B43" s="14" t="s">
        <v>76</v>
      </c>
      <c r="C43" s="85"/>
      <c r="D43" s="85"/>
      <c r="E43" s="3">
        <v>1</v>
      </c>
      <c r="F43" s="85" t="s">
        <v>20</v>
      </c>
      <c r="G43" s="15" t="s">
        <v>38</v>
      </c>
      <c r="H43" s="20"/>
      <c r="I43" s="17"/>
      <c r="J43" s="85"/>
      <c r="K43" s="85"/>
      <c r="L43" s="3">
        <v>1</v>
      </c>
      <c r="M43" s="85" t="s">
        <v>20</v>
      </c>
      <c r="N43" s="15" t="s">
        <v>38</v>
      </c>
      <c r="O43" s="20"/>
      <c r="P43" s="17"/>
    </row>
    <row r="44" spans="1:16" s="18" customFormat="1" hidden="1" x14ac:dyDescent="0.25">
      <c r="A44" s="72" t="s">
        <v>113</v>
      </c>
      <c r="B44" s="14" t="s">
        <v>77</v>
      </c>
      <c r="C44" s="85"/>
      <c r="D44" s="85"/>
      <c r="E44" s="3">
        <v>1</v>
      </c>
      <c r="F44" s="85" t="s">
        <v>20</v>
      </c>
      <c r="G44" s="15" t="s">
        <v>38</v>
      </c>
      <c r="H44" s="20"/>
      <c r="I44" s="17"/>
      <c r="J44" s="85"/>
      <c r="K44" s="85"/>
      <c r="L44" s="3">
        <v>1</v>
      </c>
      <c r="M44" s="85" t="s">
        <v>20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20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80</v>
      </c>
      <c r="C46" s="86" t="s">
        <v>120</v>
      </c>
      <c r="D46" s="86" t="s">
        <v>120</v>
      </c>
      <c r="E46" s="86" t="s">
        <v>120</v>
      </c>
      <c r="F46" s="86" t="s">
        <v>120</v>
      </c>
      <c r="G46" s="86" t="s">
        <v>120</v>
      </c>
      <c r="H46" s="86" t="s">
        <v>120</v>
      </c>
      <c r="I46" s="23"/>
      <c r="J46" s="86" t="s">
        <v>120</v>
      </c>
      <c r="K46" s="86" t="s">
        <v>120</v>
      </c>
      <c r="L46" s="86" t="s">
        <v>120</v>
      </c>
      <c r="M46" s="86" t="s">
        <v>120</v>
      </c>
      <c r="N46" s="86" t="s">
        <v>120</v>
      </c>
      <c r="O46" s="86" t="s">
        <v>120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6"/>
      <c r="B48" s="186"/>
      <c r="C48" s="186"/>
      <c r="D48" s="186"/>
      <c r="E48" s="186"/>
      <c r="F48" s="186"/>
      <c r="G48" s="186"/>
      <c r="H48" s="87"/>
      <c r="I48" s="36"/>
    </row>
    <row r="49" spans="1:9" s="52" customFormat="1" ht="41.25" customHeight="1" x14ac:dyDescent="0.25">
      <c r="A49" s="186"/>
      <c r="B49" s="186"/>
      <c r="C49" s="186"/>
      <c r="D49" s="186"/>
      <c r="E49" s="186"/>
      <c r="F49" s="186"/>
      <c r="G49" s="186"/>
      <c r="H49" s="87"/>
      <c r="I49" s="36"/>
    </row>
    <row r="50" spans="1:9" s="52" customFormat="1" ht="38.25" customHeight="1" x14ac:dyDescent="0.25">
      <c r="A50" s="186"/>
      <c r="B50" s="186"/>
      <c r="C50" s="186"/>
      <c r="D50" s="186"/>
      <c r="E50" s="186"/>
      <c r="F50" s="186"/>
      <c r="G50" s="186"/>
      <c r="H50" s="90"/>
      <c r="I50" s="36"/>
    </row>
    <row r="51" spans="1:9" s="52" customFormat="1" ht="18.75" customHeight="1" x14ac:dyDescent="0.25">
      <c r="A51" s="181"/>
      <c r="B51" s="181"/>
      <c r="C51" s="181"/>
      <c r="D51" s="181"/>
      <c r="E51" s="181"/>
      <c r="F51" s="181"/>
      <c r="G51" s="181"/>
      <c r="H51" s="87"/>
      <c r="I51" s="36"/>
    </row>
    <row r="52" spans="1:9" s="52" customFormat="1" ht="217.5" customHeight="1" x14ac:dyDescent="0.25">
      <c r="A52" s="182"/>
      <c r="B52" s="183"/>
      <c r="C52" s="183"/>
      <c r="D52" s="183"/>
      <c r="E52" s="183"/>
      <c r="F52" s="183"/>
      <c r="G52" s="183"/>
      <c r="H52" s="87"/>
      <c r="I52" s="36"/>
    </row>
    <row r="53" spans="1:9" ht="53.25" customHeight="1" x14ac:dyDescent="0.25">
      <c r="A53" s="182"/>
      <c r="B53" s="184"/>
      <c r="C53" s="184"/>
      <c r="D53" s="184"/>
      <c r="E53" s="184"/>
      <c r="F53" s="184"/>
      <c r="G53" s="184"/>
    </row>
    <row r="54" spans="1:9" x14ac:dyDescent="0.25">
      <c r="A54" s="185"/>
      <c r="B54" s="185"/>
      <c r="C54" s="185"/>
      <c r="D54" s="185"/>
      <c r="E54" s="185"/>
      <c r="F54" s="185"/>
      <c r="G54" s="185"/>
    </row>
    <row r="55" spans="1:9" x14ac:dyDescent="0.25">
      <c r="B55" s="90"/>
    </row>
    <row r="59" spans="1:9" x14ac:dyDescent="0.25">
      <c r="B59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3" sqref="L3:T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0" t="s">
        <v>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7"/>
      <c r="M1" s="177"/>
      <c r="N1" s="177"/>
      <c r="O1" s="177"/>
      <c r="P1" s="177"/>
      <c r="Q1" s="177"/>
      <c r="R1" s="177"/>
    </row>
    <row r="2" spans="1:20" ht="15.75" customHeight="1" x14ac:dyDescent="0.25">
      <c r="A2" s="171" t="s">
        <v>0</v>
      </c>
      <c r="B2" s="166" t="s">
        <v>2</v>
      </c>
      <c r="C2" s="162" t="s">
        <v>47</v>
      </c>
      <c r="D2" s="162"/>
      <c r="E2" s="162"/>
      <c r="F2" s="162"/>
      <c r="G2" s="162"/>
      <c r="H2" s="162"/>
      <c r="I2" s="162"/>
      <c r="J2" s="146"/>
      <c r="K2" s="146"/>
      <c r="L2" s="162" t="s">
        <v>48</v>
      </c>
      <c r="M2" s="162"/>
      <c r="N2" s="162"/>
      <c r="O2" s="162"/>
      <c r="P2" s="162"/>
      <c r="Q2" s="162"/>
      <c r="R2" s="162"/>
      <c r="S2" s="162"/>
      <c r="T2" s="162"/>
    </row>
    <row r="3" spans="1:20" ht="45" customHeight="1" x14ac:dyDescent="0.25">
      <c r="A3" s="171"/>
      <c r="B3" s="166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66" t="s">
        <v>203</v>
      </c>
      <c r="M3" s="166"/>
      <c r="N3" s="166"/>
      <c r="O3" s="166"/>
      <c r="P3" s="166"/>
      <c r="Q3" s="166"/>
      <c r="R3" s="166"/>
      <c r="S3" s="166"/>
      <c r="T3" s="166"/>
    </row>
    <row r="4" spans="1:20" ht="33.75" customHeight="1" x14ac:dyDescent="0.25">
      <c r="A4" s="171"/>
      <c r="B4" s="166"/>
      <c r="C4" s="166" t="s">
        <v>13</v>
      </c>
      <c r="D4" s="166"/>
      <c r="E4" s="166"/>
      <c r="F4" s="166"/>
      <c r="G4" s="188" t="s">
        <v>121</v>
      </c>
      <c r="H4" s="189"/>
      <c r="I4" s="189"/>
      <c r="J4" s="189"/>
      <c r="K4" s="190"/>
      <c r="L4" s="166" t="s">
        <v>13</v>
      </c>
      <c r="M4" s="166"/>
      <c r="N4" s="166"/>
      <c r="O4" s="166"/>
      <c r="P4" s="166" t="s">
        <v>121</v>
      </c>
      <c r="Q4" s="166"/>
      <c r="R4" s="166"/>
      <c r="S4" s="166"/>
      <c r="T4" s="166"/>
    </row>
    <row r="5" spans="1:20" s="9" customFormat="1" ht="157.5" x14ac:dyDescent="0.25">
      <c r="A5" s="171"/>
      <c r="B5" s="166"/>
      <c r="C5" s="66" t="s">
        <v>29</v>
      </c>
      <c r="D5" s="66" t="s">
        <v>9</v>
      </c>
      <c r="E5" s="66" t="s">
        <v>112</v>
      </c>
      <c r="F5" s="66" t="s">
        <v>11</v>
      </c>
      <c r="G5" s="66" t="s">
        <v>14</v>
      </c>
      <c r="H5" s="66" t="s">
        <v>55</v>
      </c>
      <c r="I5" s="12" t="s">
        <v>56</v>
      </c>
      <c r="J5" s="12" t="s">
        <v>214</v>
      </c>
      <c r="K5" s="12" t="s">
        <v>215</v>
      </c>
      <c r="L5" s="66" t="s">
        <v>29</v>
      </c>
      <c r="M5" s="66" t="s">
        <v>9</v>
      </c>
      <c r="N5" s="66" t="s">
        <v>112</v>
      </c>
      <c r="O5" s="66" t="s">
        <v>11</v>
      </c>
      <c r="P5" s="66" t="s">
        <v>14</v>
      </c>
      <c r="Q5" s="66" t="s">
        <v>57</v>
      </c>
      <c r="R5" s="12" t="s">
        <v>56</v>
      </c>
      <c r="S5" s="12" t="s">
        <v>214</v>
      </c>
      <c r="T5" s="12" t="s">
        <v>215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54">
        <v>10</v>
      </c>
      <c r="K6" s="12">
        <v>11</v>
      </c>
      <c r="L6" s="154">
        <v>12</v>
      </c>
      <c r="M6" s="12">
        <v>13</v>
      </c>
      <c r="N6" s="154">
        <v>14</v>
      </c>
      <c r="O6" s="12">
        <v>15</v>
      </c>
      <c r="P6" s="154">
        <v>16</v>
      </c>
      <c r="Q6" s="12">
        <v>17</v>
      </c>
      <c r="R6" s="66">
        <v>18</v>
      </c>
      <c r="S6" s="11">
        <v>19</v>
      </c>
      <c r="T6" s="11">
        <v>20</v>
      </c>
    </row>
    <row r="7" spans="1:20" s="18" customFormat="1" ht="56.25" customHeight="1" x14ac:dyDescent="0.25">
      <c r="A7" s="71">
        <v>1</v>
      </c>
      <c r="B7" s="14" t="s">
        <v>213</v>
      </c>
      <c r="C7" s="66" t="s">
        <v>120</v>
      </c>
      <c r="D7" s="66" t="s">
        <v>120</v>
      </c>
      <c r="E7" s="66" t="s">
        <v>120</v>
      </c>
      <c r="F7" s="66" t="s">
        <v>120</v>
      </c>
      <c r="G7" s="66" t="s">
        <v>120</v>
      </c>
      <c r="H7" s="66" t="s">
        <v>120</v>
      </c>
      <c r="I7" s="66" t="s">
        <v>120</v>
      </c>
      <c r="J7" s="147"/>
      <c r="K7" s="147"/>
      <c r="L7" s="154" t="s">
        <v>120</v>
      </c>
      <c r="M7" s="154" t="s">
        <v>120</v>
      </c>
      <c r="N7" s="154" t="s">
        <v>120</v>
      </c>
      <c r="O7" s="154" t="s">
        <v>120</v>
      </c>
      <c r="P7" s="154" t="s">
        <v>120</v>
      </c>
      <c r="Q7" s="154" t="s">
        <v>120</v>
      </c>
      <c r="R7" s="154" t="s">
        <v>120</v>
      </c>
      <c r="S7" s="154" t="s">
        <v>120</v>
      </c>
      <c r="T7" s="154" t="s">
        <v>120</v>
      </c>
    </row>
    <row r="8" spans="1:20" s="18" customFormat="1" ht="45" customHeight="1" x14ac:dyDescent="0.25">
      <c r="A8" s="71" t="s">
        <v>93</v>
      </c>
      <c r="B8" s="14" t="s">
        <v>217</v>
      </c>
      <c r="C8" s="66">
        <v>15</v>
      </c>
      <c r="D8" s="66" t="s">
        <v>221</v>
      </c>
      <c r="E8" s="66">
        <v>5</v>
      </c>
      <c r="F8" s="66" t="s">
        <v>20</v>
      </c>
      <c r="G8" s="15" t="s">
        <v>222</v>
      </c>
      <c r="H8" s="3">
        <v>1188</v>
      </c>
      <c r="I8" s="10">
        <f>H8*E8</f>
        <v>5940</v>
      </c>
      <c r="J8" s="149">
        <v>1.03</v>
      </c>
      <c r="K8" s="10">
        <f>I8*J8</f>
        <v>6118.2</v>
      </c>
      <c r="L8" s="154">
        <v>15</v>
      </c>
      <c r="M8" s="154" t="s">
        <v>221</v>
      </c>
      <c r="N8" s="154">
        <v>5</v>
      </c>
      <c r="O8" s="154" t="s">
        <v>20</v>
      </c>
      <c r="P8" s="15" t="s">
        <v>222</v>
      </c>
      <c r="Q8" s="3">
        <v>1188</v>
      </c>
      <c r="R8" s="10">
        <f>Q8*N8</f>
        <v>5940</v>
      </c>
      <c r="S8" s="149">
        <v>1.03</v>
      </c>
      <c r="T8" s="10">
        <f>R8*S8</f>
        <v>6118.2</v>
      </c>
    </row>
    <row r="9" spans="1:20" s="18" customFormat="1" ht="39.75" customHeight="1" x14ac:dyDescent="0.25">
      <c r="A9" s="150" t="s">
        <v>223</v>
      </c>
      <c r="B9" s="14" t="s">
        <v>216</v>
      </c>
      <c r="C9" s="66">
        <v>6</v>
      </c>
      <c r="D9" s="147" t="s">
        <v>224</v>
      </c>
      <c r="E9" s="66">
        <v>2</v>
      </c>
      <c r="F9" s="147" t="s">
        <v>20</v>
      </c>
      <c r="G9" s="15" t="s">
        <v>220</v>
      </c>
      <c r="H9" s="3">
        <v>395</v>
      </c>
      <c r="I9" s="10">
        <f>H9*E9</f>
        <v>790</v>
      </c>
      <c r="J9" s="149">
        <v>1.05</v>
      </c>
      <c r="K9" s="10">
        <f t="shared" ref="K9:K10" si="0">I9*J9</f>
        <v>829.5</v>
      </c>
      <c r="L9" s="154">
        <v>6</v>
      </c>
      <c r="M9" s="154" t="s">
        <v>224</v>
      </c>
      <c r="N9" s="154">
        <v>2</v>
      </c>
      <c r="O9" s="154" t="s">
        <v>20</v>
      </c>
      <c r="P9" s="15" t="s">
        <v>220</v>
      </c>
      <c r="Q9" s="3">
        <v>395</v>
      </c>
      <c r="R9" s="10">
        <f>Q9*N9</f>
        <v>790</v>
      </c>
      <c r="S9" s="149">
        <v>1.05</v>
      </c>
      <c r="T9" s="10">
        <f t="shared" ref="T9:T10" si="1">R9*S9</f>
        <v>829.5</v>
      </c>
    </row>
    <row r="10" spans="1:20" s="18" customFormat="1" ht="31.5" x14ac:dyDescent="0.25">
      <c r="A10" s="148"/>
      <c r="B10" s="14" t="s">
        <v>218</v>
      </c>
      <c r="C10" s="147"/>
      <c r="D10" s="147"/>
      <c r="E10" s="147">
        <v>1</v>
      </c>
      <c r="F10" s="147" t="s">
        <v>219</v>
      </c>
      <c r="G10" s="15" t="s">
        <v>225</v>
      </c>
      <c r="H10" s="10">
        <v>500</v>
      </c>
      <c r="I10" s="10">
        <f>H10*E10</f>
        <v>500</v>
      </c>
      <c r="J10" s="10">
        <v>1</v>
      </c>
      <c r="K10" s="10">
        <f t="shared" si="0"/>
        <v>500</v>
      </c>
      <c r="L10" s="154"/>
      <c r="M10" s="154"/>
      <c r="N10" s="154">
        <v>1</v>
      </c>
      <c r="O10" s="154" t="s">
        <v>219</v>
      </c>
      <c r="P10" s="15" t="s">
        <v>225</v>
      </c>
      <c r="Q10" s="10">
        <v>500</v>
      </c>
      <c r="R10" s="10">
        <f>Q10*N10</f>
        <v>500</v>
      </c>
      <c r="S10" s="10">
        <v>1</v>
      </c>
      <c r="T10" s="10">
        <f t="shared" si="1"/>
        <v>500</v>
      </c>
    </row>
    <row r="11" spans="1:20" ht="33" customHeight="1" x14ac:dyDescent="0.25">
      <c r="A11" s="72">
        <v>2</v>
      </c>
      <c r="B11" s="14" t="s">
        <v>122</v>
      </c>
      <c r="C11" s="65" t="s">
        <v>120</v>
      </c>
      <c r="D11" s="65" t="s">
        <v>120</v>
      </c>
      <c r="E11" s="65" t="s">
        <v>120</v>
      </c>
      <c r="F11" s="65" t="s">
        <v>120</v>
      </c>
      <c r="G11" s="65" t="s">
        <v>120</v>
      </c>
      <c r="H11" s="65" t="s">
        <v>120</v>
      </c>
      <c r="I11" s="65" t="s">
        <v>120</v>
      </c>
      <c r="J11" s="65"/>
      <c r="K11" s="65"/>
      <c r="L11" s="65" t="s">
        <v>120</v>
      </c>
      <c r="M11" s="65" t="s">
        <v>120</v>
      </c>
      <c r="N11" s="65" t="s">
        <v>120</v>
      </c>
      <c r="O11" s="65" t="s">
        <v>120</v>
      </c>
      <c r="P11" s="65" t="s">
        <v>120</v>
      </c>
      <c r="Q11" s="65" t="s">
        <v>120</v>
      </c>
      <c r="R11" s="65" t="s">
        <v>120</v>
      </c>
      <c r="S11" s="65"/>
      <c r="T11" s="65"/>
    </row>
    <row r="12" spans="1:20" ht="15.75" customHeight="1" x14ac:dyDescent="0.25">
      <c r="A12" s="72" t="s">
        <v>94</v>
      </c>
      <c r="B12" s="14" t="s">
        <v>82</v>
      </c>
      <c r="C12" s="65"/>
      <c r="D12" s="65" t="s">
        <v>19</v>
      </c>
      <c r="E12" s="65"/>
      <c r="F12" s="65" t="s">
        <v>20</v>
      </c>
      <c r="G12" s="63" t="s">
        <v>39</v>
      </c>
      <c r="H12" s="63"/>
      <c r="I12" s="34"/>
      <c r="J12" s="34"/>
      <c r="K12" s="34"/>
      <c r="L12" s="65"/>
      <c r="M12" s="65" t="s">
        <v>19</v>
      </c>
      <c r="N12" s="65"/>
      <c r="O12" s="65" t="s">
        <v>20</v>
      </c>
      <c r="P12" s="153" t="s">
        <v>39</v>
      </c>
      <c r="Q12" s="153"/>
      <c r="R12" s="34"/>
      <c r="S12" s="34"/>
      <c r="T12" s="34"/>
    </row>
    <row r="13" spans="1:20" ht="15.75" customHeight="1" x14ac:dyDescent="0.25">
      <c r="A13" s="72" t="s">
        <v>95</v>
      </c>
      <c r="B13" s="14" t="s">
        <v>83</v>
      </c>
      <c r="C13" s="65"/>
      <c r="D13" s="65" t="s">
        <v>19</v>
      </c>
      <c r="E13" s="65"/>
      <c r="F13" s="65" t="s">
        <v>20</v>
      </c>
      <c r="G13" s="63" t="s">
        <v>39</v>
      </c>
      <c r="H13" s="63"/>
      <c r="I13" s="34"/>
      <c r="J13" s="34"/>
      <c r="K13" s="34"/>
      <c r="L13" s="65"/>
      <c r="M13" s="65" t="s">
        <v>19</v>
      </c>
      <c r="N13" s="65"/>
      <c r="O13" s="65" t="s">
        <v>20</v>
      </c>
      <c r="P13" s="153" t="s">
        <v>39</v>
      </c>
      <c r="Q13" s="153"/>
      <c r="R13" s="34"/>
      <c r="S13" s="34"/>
      <c r="T13" s="34"/>
    </row>
    <row r="14" spans="1:20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34"/>
      <c r="K14" s="34"/>
      <c r="L14" s="65"/>
      <c r="M14" s="65"/>
      <c r="N14" s="65"/>
      <c r="O14" s="65"/>
      <c r="P14" s="153"/>
      <c r="Q14" s="153"/>
      <c r="R14" s="34"/>
      <c r="S14" s="34"/>
      <c r="T14" s="34"/>
    </row>
    <row r="15" spans="1:20" s="18" customFormat="1" ht="55.5" customHeight="1" x14ac:dyDescent="0.25">
      <c r="A15" s="72"/>
      <c r="B15" s="50" t="s">
        <v>58</v>
      </c>
      <c r="C15" s="67" t="s">
        <v>120</v>
      </c>
      <c r="D15" s="67" t="s">
        <v>120</v>
      </c>
      <c r="E15" s="67" t="s">
        <v>120</v>
      </c>
      <c r="F15" s="67" t="s">
        <v>120</v>
      </c>
      <c r="G15" s="67" t="s">
        <v>120</v>
      </c>
      <c r="H15" s="67" t="s">
        <v>120</v>
      </c>
      <c r="I15" s="23"/>
      <c r="J15" s="23"/>
      <c r="K15" s="23">
        <f>SUM(K8:K14)</f>
        <v>7447.7</v>
      </c>
      <c r="L15" s="155" t="s">
        <v>120</v>
      </c>
      <c r="M15" s="155" t="s">
        <v>120</v>
      </c>
      <c r="N15" s="155" t="s">
        <v>120</v>
      </c>
      <c r="O15" s="155" t="s">
        <v>120</v>
      </c>
      <c r="P15" s="155" t="s">
        <v>120</v>
      </c>
      <c r="Q15" s="155" t="s">
        <v>120</v>
      </c>
      <c r="R15" s="23" t="s">
        <v>120</v>
      </c>
      <c r="S15" s="23" t="s">
        <v>120</v>
      </c>
      <c r="T15" s="23">
        <f>SUM(T8:T14)</f>
        <v>7447.7</v>
      </c>
    </row>
    <row r="16" spans="1:20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6"/>
      <c r="K16" s="36"/>
      <c r="L16" s="33"/>
      <c r="M16" s="33"/>
    </row>
    <row r="17" spans="1:11" s="52" customFormat="1" ht="18.75" customHeight="1" x14ac:dyDescent="0.25">
      <c r="A17" s="186"/>
      <c r="B17" s="186"/>
      <c r="C17" s="186"/>
      <c r="D17" s="186"/>
      <c r="E17" s="186"/>
      <c r="F17" s="186"/>
      <c r="G17" s="186"/>
      <c r="H17" s="64"/>
      <c r="I17" s="36"/>
      <c r="J17" s="36"/>
      <c r="K17" s="36"/>
    </row>
    <row r="18" spans="1:11" s="52" customFormat="1" ht="41.25" customHeight="1" x14ac:dyDescent="0.25">
      <c r="A18" s="186"/>
      <c r="B18" s="186"/>
      <c r="C18" s="186"/>
      <c r="D18" s="186"/>
      <c r="E18" s="186"/>
      <c r="F18" s="186"/>
      <c r="G18" s="186"/>
      <c r="H18" s="64"/>
      <c r="I18" s="36"/>
      <c r="J18" s="36"/>
      <c r="K18" s="36"/>
    </row>
    <row r="19" spans="1:11" s="52" customFormat="1" ht="38.25" customHeight="1" x14ac:dyDescent="0.25">
      <c r="A19" s="186"/>
      <c r="B19" s="186"/>
      <c r="C19" s="186"/>
      <c r="D19" s="186"/>
      <c r="E19" s="186"/>
      <c r="F19" s="186"/>
      <c r="G19" s="186"/>
      <c r="H19"/>
      <c r="I19" s="36"/>
      <c r="J19" s="36"/>
      <c r="K19" s="36"/>
    </row>
    <row r="20" spans="1:11" s="52" customFormat="1" ht="18.75" customHeight="1" x14ac:dyDescent="0.25">
      <c r="A20" s="181"/>
      <c r="B20" s="181"/>
      <c r="C20" s="181"/>
      <c r="D20" s="181"/>
      <c r="E20" s="181"/>
      <c r="F20" s="181"/>
      <c r="G20" s="181"/>
      <c r="H20" s="64"/>
      <c r="I20" s="36"/>
      <c r="J20" s="36"/>
      <c r="K20" s="36"/>
    </row>
    <row r="21" spans="1:11" s="52" customFormat="1" ht="217.5" customHeight="1" x14ac:dyDescent="0.25">
      <c r="A21" s="182"/>
      <c r="B21" s="183"/>
      <c r="C21" s="183"/>
      <c r="D21" s="183"/>
      <c r="E21" s="183"/>
      <c r="F21" s="183"/>
      <c r="G21" s="183"/>
      <c r="H21" s="64"/>
      <c r="I21" s="36"/>
      <c r="J21" s="36"/>
      <c r="K21" s="36"/>
    </row>
    <row r="22" spans="1:11" ht="53.25" customHeight="1" x14ac:dyDescent="0.25">
      <c r="A22" s="182"/>
      <c r="B22" s="184"/>
      <c r="C22" s="184"/>
      <c r="D22" s="184"/>
      <c r="E22" s="184"/>
      <c r="F22" s="184"/>
      <c r="G22" s="184"/>
    </row>
    <row r="23" spans="1:11" x14ac:dyDescent="0.25">
      <c r="A23" s="185"/>
      <c r="B23" s="185"/>
      <c r="C23" s="185"/>
      <c r="D23" s="185"/>
      <c r="E23" s="185"/>
      <c r="F23" s="185"/>
      <c r="G23" s="185"/>
    </row>
    <row r="24" spans="1:11" x14ac:dyDescent="0.25">
      <c r="B24"/>
    </row>
    <row r="28" spans="1:11" x14ac:dyDescent="0.25">
      <c r="B28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71" t="s">
        <v>0</v>
      </c>
      <c r="B2" s="166" t="s">
        <v>2</v>
      </c>
      <c r="C2" s="162" t="s">
        <v>47</v>
      </c>
      <c r="D2" s="162"/>
      <c r="E2" s="162"/>
      <c r="F2" s="162"/>
      <c r="G2" s="162"/>
      <c r="H2" s="162"/>
      <c r="I2" s="162"/>
      <c r="J2" s="162" t="s">
        <v>48</v>
      </c>
      <c r="K2" s="162"/>
      <c r="L2" s="162"/>
      <c r="M2" s="162"/>
      <c r="N2" s="162"/>
      <c r="O2" s="162"/>
      <c r="P2" s="162"/>
    </row>
    <row r="3" spans="1:16" ht="41.25" customHeight="1" x14ac:dyDescent="0.25">
      <c r="A3" s="171"/>
      <c r="B3" s="166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203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71"/>
      <c r="B4" s="166"/>
      <c r="C4" s="166" t="s">
        <v>13</v>
      </c>
      <c r="D4" s="166"/>
      <c r="E4" s="166"/>
      <c r="F4" s="166"/>
      <c r="G4" s="166" t="s">
        <v>121</v>
      </c>
      <c r="H4" s="187"/>
      <c r="I4" s="187"/>
      <c r="J4" s="166" t="s">
        <v>13</v>
      </c>
      <c r="K4" s="166"/>
      <c r="L4" s="166"/>
      <c r="M4" s="166"/>
      <c r="N4" s="166" t="s">
        <v>121</v>
      </c>
      <c r="O4" s="187"/>
      <c r="P4" s="187"/>
    </row>
    <row r="5" spans="1:16" s="9" customFormat="1" ht="63" x14ac:dyDescent="0.25">
      <c r="A5" s="171"/>
      <c r="B5" s="166"/>
      <c r="C5" s="85" t="s">
        <v>29</v>
      </c>
      <c r="D5" s="85" t="s">
        <v>9</v>
      </c>
      <c r="E5" s="85" t="s">
        <v>112</v>
      </c>
      <c r="F5" s="85" t="s">
        <v>11</v>
      </c>
      <c r="G5" s="85" t="s">
        <v>14</v>
      </c>
      <c r="H5" s="85" t="s">
        <v>55</v>
      </c>
      <c r="I5" s="12" t="s">
        <v>56</v>
      </c>
      <c r="J5" s="85" t="s">
        <v>29</v>
      </c>
      <c r="K5" s="85" t="s">
        <v>9</v>
      </c>
      <c r="L5" s="85" t="s">
        <v>112</v>
      </c>
      <c r="M5" s="85" t="s">
        <v>11</v>
      </c>
      <c r="N5" s="85" t="s">
        <v>14</v>
      </c>
      <c r="O5" s="85" t="s">
        <v>57</v>
      </c>
      <c r="P5" s="12" t="s">
        <v>56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143</v>
      </c>
      <c r="C7" s="85" t="s">
        <v>120</v>
      </c>
      <c r="D7" s="85" t="s">
        <v>120</v>
      </c>
      <c r="E7" s="85" t="s">
        <v>120</v>
      </c>
      <c r="F7" s="85" t="s">
        <v>120</v>
      </c>
      <c r="G7" s="85" t="s">
        <v>120</v>
      </c>
      <c r="H7" s="85" t="s">
        <v>120</v>
      </c>
      <c r="I7" s="85" t="s">
        <v>120</v>
      </c>
      <c r="J7" s="85" t="s">
        <v>120</v>
      </c>
      <c r="K7" s="85" t="s">
        <v>120</v>
      </c>
      <c r="L7" s="85" t="s">
        <v>120</v>
      </c>
      <c r="M7" s="85" t="s">
        <v>120</v>
      </c>
      <c r="N7" s="85" t="s">
        <v>120</v>
      </c>
      <c r="O7" s="85" t="s">
        <v>120</v>
      </c>
      <c r="P7" s="85" t="s">
        <v>120</v>
      </c>
    </row>
    <row r="8" spans="1:16" s="11" customFormat="1" ht="63" x14ac:dyDescent="0.25">
      <c r="A8" s="84" t="s">
        <v>92</v>
      </c>
      <c r="B8" s="13" t="s">
        <v>84</v>
      </c>
      <c r="C8" s="85"/>
      <c r="D8" s="37" t="s">
        <v>21</v>
      </c>
      <c r="E8" s="85"/>
      <c r="F8" s="89" t="s">
        <v>3</v>
      </c>
      <c r="G8" s="15" t="s">
        <v>40</v>
      </c>
      <c r="H8" s="85"/>
      <c r="I8" s="17"/>
      <c r="J8" s="122"/>
      <c r="K8" s="37" t="s">
        <v>21</v>
      </c>
      <c r="L8" s="122"/>
      <c r="M8" s="123" t="s">
        <v>3</v>
      </c>
      <c r="N8" s="15" t="s">
        <v>40</v>
      </c>
      <c r="O8" s="12"/>
      <c r="P8" s="93">
        <f>O8</f>
        <v>0</v>
      </c>
    </row>
    <row r="9" spans="1:16" s="11" customFormat="1" ht="63" hidden="1" x14ac:dyDescent="0.25">
      <c r="A9" s="84" t="s">
        <v>93</v>
      </c>
      <c r="B9" s="13" t="s">
        <v>85</v>
      </c>
      <c r="C9" s="85"/>
      <c r="D9" s="37" t="s">
        <v>21</v>
      </c>
      <c r="E9" s="85"/>
      <c r="F9" s="89" t="s">
        <v>3</v>
      </c>
      <c r="G9" s="15" t="s">
        <v>40</v>
      </c>
      <c r="H9" s="85"/>
      <c r="I9" s="17"/>
      <c r="J9" s="85"/>
      <c r="K9" s="37" t="s">
        <v>21</v>
      </c>
      <c r="L9" s="85"/>
      <c r="M9" s="89" t="s">
        <v>3</v>
      </c>
      <c r="N9" s="15" t="s">
        <v>40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26</v>
      </c>
      <c r="C11" s="85" t="s">
        <v>120</v>
      </c>
      <c r="D11" s="85" t="s">
        <v>120</v>
      </c>
      <c r="E11" s="85" t="s">
        <v>120</v>
      </c>
      <c r="F11" s="85" t="s">
        <v>120</v>
      </c>
      <c r="G11" s="85" t="s">
        <v>120</v>
      </c>
      <c r="H11" s="85" t="s">
        <v>120</v>
      </c>
      <c r="I11" s="85" t="s">
        <v>120</v>
      </c>
      <c r="J11" s="85" t="s">
        <v>120</v>
      </c>
      <c r="K11" s="85" t="s">
        <v>120</v>
      </c>
      <c r="L11" s="85" t="s">
        <v>120</v>
      </c>
      <c r="M11" s="85" t="s">
        <v>120</v>
      </c>
      <c r="N11" s="85" t="s">
        <v>120</v>
      </c>
      <c r="O11" s="85" t="s">
        <v>120</v>
      </c>
      <c r="P11" s="85" t="s">
        <v>120</v>
      </c>
    </row>
    <row r="12" spans="1:16" s="11" customFormat="1" hidden="1" x14ac:dyDescent="0.25">
      <c r="A12" s="84" t="s">
        <v>94</v>
      </c>
      <c r="B12" s="14" t="s">
        <v>86</v>
      </c>
      <c r="C12" s="85"/>
      <c r="D12" s="85" t="s">
        <v>22</v>
      </c>
      <c r="E12" s="85"/>
      <c r="F12" s="38" t="s">
        <v>24</v>
      </c>
      <c r="G12" s="15" t="s">
        <v>41</v>
      </c>
      <c r="H12" s="85"/>
      <c r="I12" s="17"/>
      <c r="J12" s="85"/>
      <c r="K12" s="85" t="s">
        <v>22</v>
      </c>
      <c r="L12" s="85"/>
      <c r="M12" s="38" t="s">
        <v>24</v>
      </c>
      <c r="N12" s="15" t="s">
        <v>41</v>
      </c>
      <c r="O12" s="85"/>
      <c r="P12" s="17"/>
    </row>
    <row r="13" spans="1:16" s="11" customFormat="1" hidden="1" x14ac:dyDescent="0.25">
      <c r="A13" s="84" t="s">
        <v>95</v>
      </c>
      <c r="B13" s="14" t="s">
        <v>87</v>
      </c>
      <c r="C13" s="85"/>
      <c r="D13" s="85" t="s">
        <v>22</v>
      </c>
      <c r="E13" s="85"/>
      <c r="F13" s="38" t="s">
        <v>24</v>
      </c>
      <c r="G13" s="15" t="s">
        <v>41</v>
      </c>
      <c r="H13" s="85"/>
      <c r="I13" s="17"/>
      <c r="J13" s="85"/>
      <c r="K13" s="85" t="s">
        <v>22</v>
      </c>
      <c r="L13" s="85"/>
      <c r="M13" s="38" t="s">
        <v>24</v>
      </c>
      <c r="N13" s="15" t="s">
        <v>41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6</v>
      </c>
      <c r="C15" s="85" t="s">
        <v>120</v>
      </c>
      <c r="D15" s="85" t="s">
        <v>120</v>
      </c>
      <c r="E15" s="85" t="s">
        <v>120</v>
      </c>
      <c r="F15" s="85" t="s">
        <v>120</v>
      </c>
      <c r="G15" s="85" t="s">
        <v>120</v>
      </c>
      <c r="H15" s="85" t="s">
        <v>120</v>
      </c>
      <c r="I15" s="85" t="s">
        <v>120</v>
      </c>
      <c r="J15" s="85" t="s">
        <v>120</v>
      </c>
      <c r="K15" s="85" t="s">
        <v>120</v>
      </c>
      <c r="L15" s="85" t="s">
        <v>120</v>
      </c>
      <c r="M15" s="85" t="s">
        <v>120</v>
      </c>
      <c r="N15" s="85" t="s">
        <v>120</v>
      </c>
      <c r="O15" s="85" t="s">
        <v>120</v>
      </c>
      <c r="P15" s="85" t="s">
        <v>120</v>
      </c>
    </row>
    <row r="16" spans="1:16" s="18" customFormat="1" ht="30" customHeight="1" x14ac:dyDescent="0.25">
      <c r="A16" s="72" t="s">
        <v>96</v>
      </c>
      <c r="B16" s="13" t="s">
        <v>84</v>
      </c>
      <c r="C16" s="85"/>
      <c r="D16" s="85" t="s">
        <v>22</v>
      </c>
      <c r="E16" s="85">
        <v>1</v>
      </c>
      <c r="F16" s="85" t="s">
        <v>20</v>
      </c>
      <c r="G16" s="15" t="s">
        <v>114</v>
      </c>
      <c r="H16" s="20"/>
      <c r="I16" s="17"/>
      <c r="J16" s="85"/>
      <c r="K16" s="122" t="s">
        <v>22</v>
      </c>
      <c r="L16" s="122">
        <v>1</v>
      </c>
      <c r="M16" s="122" t="s">
        <v>20</v>
      </c>
      <c r="N16" s="15" t="s">
        <v>114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97</v>
      </c>
      <c r="B17" s="13" t="s">
        <v>85</v>
      </c>
      <c r="C17" s="85"/>
      <c r="D17" s="85" t="s">
        <v>22</v>
      </c>
      <c r="E17" s="85">
        <v>1</v>
      </c>
      <c r="F17" s="85" t="s">
        <v>20</v>
      </c>
      <c r="G17" s="15" t="s">
        <v>114</v>
      </c>
      <c r="H17" s="20"/>
      <c r="I17" s="17"/>
      <c r="J17" s="85"/>
      <c r="K17" s="85" t="s">
        <v>22</v>
      </c>
      <c r="L17" s="85">
        <v>1</v>
      </c>
      <c r="M17" s="85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116</v>
      </c>
      <c r="B19" s="13" t="s">
        <v>118</v>
      </c>
      <c r="C19" s="85"/>
      <c r="D19" s="85" t="s">
        <v>117</v>
      </c>
      <c r="E19" s="85">
        <v>1</v>
      </c>
      <c r="F19" s="85" t="s">
        <v>20</v>
      </c>
      <c r="G19" s="15" t="s">
        <v>115</v>
      </c>
      <c r="H19" s="20"/>
      <c r="I19" s="17"/>
      <c r="J19" s="85"/>
      <c r="K19" s="85" t="s">
        <v>117</v>
      </c>
      <c r="L19" s="85">
        <v>1</v>
      </c>
      <c r="M19" s="85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2" t="s">
        <v>116</v>
      </c>
      <c r="B20" s="13" t="s">
        <v>136</v>
      </c>
      <c r="C20" s="85"/>
      <c r="D20" s="85" t="s">
        <v>117</v>
      </c>
      <c r="E20" s="85">
        <v>1</v>
      </c>
      <c r="F20" s="85" t="s">
        <v>20</v>
      </c>
      <c r="G20" s="15" t="s">
        <v>115</v>
      </c>
      <c r="H20" s="20"/>
      <c r="I20" s="17"/>
      <c r="J20" s="85"/>
      <c r="K20" s="85" t="s">
        <v>117</v>
      </c>
      <c r="L20" s="85">
        <v>1</v>
      </c>
      <c r="M20" s="85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123</v>
      </c>
      <c r="C22" s="86" t="s">
        <v>120</v>
      </c>
      <c r="D22" s="86" t="s">
        <v>120</v>
      </c>
      <c r="E22" s="86" t="s">
        <v>120</v>
      </c>
      <c r="F22" s="86" t="s">
        <v>120</v>
      </c>
      <c r="G22" s="86" t="s">
        <v>120</v>
      </c>
      <c r="H22" s="86" t="s">
        <v>120</v>
      </c>
      <c r="I22" s="86"/>
      <c r="J22" s="86" t="s">
        <v>120</v>
      </c>
      <c r="K22" s="86" t="s">
        <v>120</v>
      </c>
      <c r="L22" s="86" t="s">
        <v>120</v>
      </c>
      <c r="M22" s="86" t="s">
        <v>120</v>
      </c>
      <c r="N22" s="86" t="s">
        <v>120</v>
      </c>
      <c r="O22" s="86" t="s">
        <v>120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86"/>
      <c r="B24" s="186"/>
      <c r="C24" s="186"/>
      <c r="D24" s="186"/>
      <c r="E24" s="186"/>
      <c r="F24" s="186"/>
      <c r="G24" s="186"/>
      <c r="H24" s="87"/>
      <c r="I24" s="36"/>
    </row>
    <row r="25" spans="1:16" s="52" customFormat="1" ht="41.25" customHeight="1" x14ac:dyDescent="0.25">
      <c r="A25" s="186"/>
      <c r="B25" s="186"/>
      <c r="C25" s="186"/>
      <c r="D25" s="186"/>
      <c r="E25" s="186"/>
      <c r="F25" s="186"/>
      <c r="G25" s="186"/>
      <c r="H25" s="87"/>
      <c r="I25" s="36"/>
    </row>
    <row r="26" spans="1:16" s="52" customFormat="1" ht="38.25" customHeight="1" x14ac:dyDescent="0.25">
      <c r="A26" s="186"/>
      <c r="B26" s="186"/>
      <c r="C26" s="186"/>
      <c r="D26" s="186"/>
      <c r="E26" s="186"/>
      <c r="F26" s="186"/>
      <c r="G26" s="186"/>
      <c r="H26" s="90"/>
      <c r="I26" s="36"/>
    </row>
    <row r="27" spans="1:16" s="52" customFormat="1" ht="18.75" customHeight="1" x14ac:dyDescent="0.25">
      <c r="A27" s="181"/>
      <c r="B27" s="181"/>
      <c r="C27" s="181"/>
      <c r="D27" s="181"/>
      <c r="E27" s="181"/>
      <c r="F27" s="181"/>
      <c r="G27" s="181"/>
      <c r="H27" s="87"/>
      <c r="I27" s="36"/>
    </row>
    <row r="28" spans="1:16" s="52" customFormat="1" ht="42" customHeight="1" x14ac:dyDescent="0.25">
      <c r="A28" s="182"/>
      <c r="B28" s="183"/>
      <c r="C28" s="183"/>
      <c r="D28" s="183"/>
      <c r="E28" s="183"/>
      <c r="F28" s="183"/>
      <c r="G28" s="183"/>
      <c r="H28" s="87"/>
      <c r="I28" s="36"/>
    </row>
    <row r="29" spans="1:16" ht="53.25" customHeight="1" x14ac:dyDescent="0.25">
      <c r="A29" s="182"/>
      <c r="B29" s="184"/>
      <c r="C29" s="184"/>
      <c r="D29" s="184"/>
      <c r="E29" s="184"/>
      <c r="F29" s="184"/>
      <c r="G29" s="184"/>
    </row>
    <row r="30" spans="1:16" x14ac:dyDescent="0.25">
      <c r="A30" s="185"/>
      <c r="B30" s="185"/>
      <c r="C30" s="185"/>
      <c r="D30" s="185"/>
      <c r="E30" s="185"/>
      <c r="F30" s="185"/>
      <c r="G30" s="185"/>
    </row>
    <row r="31" spans="1:16" x14ac:dyDescent="0.25">
      <c r="B31" s="90"/>
    </row>
    <row r="35" spans="2:2" x14ac:dyDescent="0.25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70" t="s">
        <v>25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ht="15.75" customHeight="1" x14ac:dyDescent="0.25">
      <c r="A3" s="171" t="s">
        <v>0</v>
      </c>
      <c r="B3" s="166" t="s">
        <v>2</v>
      </c>
      <c r="C3" s="162" t="s">
        <v>47</v>
      </c>
      <c r="D3" s="162"/>
      <c r="E3" s="162"/>
      <c r="F3" s="162"/>
      <c r="G3" s="162"/>
      <c r="H3" s="162"/>
      <c r="I3" s="162"/>
      <c r="J3" s="162" t="s">
        <v>48</v>
      </c>
      <c r="K3" s="162"/>
      <c r="L3" s="162"/>
      <c r="M3" s="162"/>
      <c r="N3" s="162"/>
      <c r="O3" s="162"/>
      <c r="P3" s="162"/>
    </row>
    <row r="4" spans="1:16" ht="33" customHeight="1" x14ac:dyDescent="0.25">
      <c r="A4" s="171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88" t="s">
        <v>203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71"/>
      <c r="B5" s="166"/>
      <c r="C5" s="166" t="s">
        <v>13</v>
      </c>
      <c r="D5" s="166"/>
      <c r="E5" s="166"/>
      <c r="F5" s="166"/>
      <c r="G5" s="166" t="s">
        <v>121</v>
      </c>
      <c r="H5" s="187"/>
      <c r="I5" s="187"/>
      <c r="J5" s="166" t="s">
        <v>13</v>
      </c>
      <c r="K5" s="166"/>
      <c r="L5" s="166"/>
      <c r="M5" s="166"/>
      <c r="N5" s="166" t="s">
        <v>121</v>
      </c>
      <c r="O5" s="187"/>
      <c r="P5" s="187"/>
    </row>
    <row r="6" spans="1:16" s="9" customFormat="1" ht="63" x14ac:dyDescent="0.25">
      <c r="A6" s="171"/>
      <c r="B6" s="166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1" customFormat="1" ht="47.25" x14ac:dyDescent="0.25">
      <c r="A9" s="72" t="s">
        <v>92</v>
      </c>
      <c r="B9" s="14" t="s">
        <v>144</v>
      </c>
      <c r="C9" s="85"/>
      <c r="D9" s="37" t="s">
        <v>146</v>
      </c>
      <c r="E9" s="85"/>
      <c r="F9" s="89" t="s">
        <v>3</v>
      </c>
      <c r="G9" s="15" t="s">
        <v>44</v>
      </c>
      <c r="H9" s="85"/>
      <c r="I9" s="17"/>
      <c r="J9" s="85"/>
      <c r="K9" s="37" t="s">
        <v>146</v>
      </c>
      <c r="L9" s="85"/>
      <c r="M9" s="89" t="s">
        <v>3</v>
      </c>
      <c r="N9" s="15" t="s">
        <v>44</v>
      </c>
      <c r="O9" s="17"/>
      <c r="P9" s="94">
        <f>L9*O9</f>
        <v>0</v>
      </c>
    </row>
    <row r="10" spans="1:16" s="82" customFormat="1" ht="47.25" x14ac:dyDescent="0.25">
      <c r="A10" s="72" t="s">
        <v>93</v>
      </c>
      <c r="B10" s="14" t="s">
        <v>145</v>
      </c>
      <c r="C10" s="85"/>
      <c r="D10" s="37" t="s">
        <v>146</v>
      </c>
      <c r="E10" s="85"/>
      <c r="F10" s="89" t="s">
        <v>3</v>
      </c>
      <c r="G10" s="15" t="s">
        <v>44</v>
      </c>
      <c r="H10" s="85"/>
      <c r="I10" s="17"/>
      <c r="J10" s="91"/>
      <c r="K10" s="37" t="s">
        <v>146</v>
      </c>
      <c r="L10" s="91"/>
      <c r="M10" s="92" t="s">
        <v>3</v>
      </c>
      <c r="N10" s="15" t="s">
        <v>44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147</v>
      </c>
      <c r="B12" s="14" t="s">
        <v>89</v>
      </c>
      <c r="C12" s="85"/>
      <c r="D12" s="37" t="s">
        <v>146</v>
      </c>
      <c r="E12" s="85"/>
      <c r="F12" s="89" t="s">
        <v>3</v>
      </c>
      <c r="G12" s="15" t="s">
        <v>44</v>
      </c>
      <c r="H12" s="85"/>
      <c r="I12" s="17"/>
      <c r="J12" s="85"/>
      <c r="K12" s="37" t="s">
        <v>146</v>
      </c>
      <c r="L12" s="85"/>
      <c r="M12" s="89" t="s">
        <v>3</v>
      </c>
      <c r="N12" s="15" t="s">
        <v>44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124</v>
      </c>
      <c r="C14" s="85" t="s">
        <v>120</v>
      </c>
      <c r="D14" s="85" t="s">
        <v>120</v>
      </c>
      <c r="E14" s="85" t="s">
        <v>120</v>
      </c>
      <c r="F14" s="85" t="s">
        <v>120</v>
      </c>
      <c r="G14" s="85" t="s">
        <v>120</v>
      </c>
      <c r="H14" s="85" t="s">
        <v>120</v>
      </c>
      <c r="I14" s="85" t="s">
        <v>120</v>
      </c>
      <c r="J14" s="85" t="s">
        <v>120</v>
      </c>
      <c r="K14" s="85" t="s">
        <v>120</v>
      </c>
      <c r="L14" s="85" t="s">
        <v>120</v>
      </c>
      <c r="M14" s="85" t="s">
        <v>120</v>
      </c>
      <c r="N14" s="85" t="s">
        <v>120</v>
      </c>
      <c r="O14" s="85" t="s">
        <v>120</v>
      </c>
      <c r="P14" s="85" t="s">
        <v>120</v>
      </c>
    </row>
    <row r="15" spans="1:16" s="11" customFormat="1" ht="31.5" x14ac:dyDescent="0.25">
      <c r="A15" s="72" t="s">
        <v>94</v>
      </c>
      <c r="B15" s="14" t="s">
        <v>88</v>
      </c>
      <c r="C15" s="85"/>
      <c r="D15" s="37" t="s">
        <v>137</v>
      </c>
      <c r="E15" s="85"/>
      <c r="F15" s="89" t="s">
        <v>3</v>
      </c>
      <c r="G15" s="15" t="s">
        <v>43</v>
      </c>
      <c r="H15" s="85"/>
      <c r="I15" s="17"/>
      <c r="J15" s="85"/>
      <c r="K15" s="37" t="s">
        <v>137</v>
      </c>
      <c r="L15" s="96">
        <f>L9</f>
        <v>0</v>
      </c>
      <c r="M15" s="89" t="s">
        <v>3</v>
      </c>
      <c r="N15" s="15" t="s">
        <v>43</v>
      </c>
      <c r="O15" s="17"/>
      <c r="P15" s="94">
        <f>L15*O15</f>
        <v>0</v>
      </c>
    </row>
    <row r="16" spans="1:16" s="11" customFormat="1" ht="31.5" x14ac:dyDescent="0.25">
      <c r="A16" s="72" t="s">
        <v>95</v>
      </c>
      <c r="B16" s="14" t="s">
        <v>89</v>
      </c>
      <c r="C16" s="85"/>
      <c r="D16" s="37" t="s">
        <v>137</v>
      </c>
      <c r="E16" s="85"/>
      <c r="F16" s="89" t="s">
        <v>3</v>
      </c>
      <c r="G16" s="15" t="s">
        <v>43</v>
      </c>
      <c r="H16" s="85"/>
      <c r="I16" s="17"/>
      <c r="J16" s="85"/>
      <c r="K16" s="37" t="s">
        <v>137</v>
      </c>
      <c r="L16" s="85"/>
      <c r="M16" s="89" t="s">
        <v>3</v>
      </c>
      <c r="N16" s="15" t="s">
        <v>43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23</v>
      </c>
      <c r="C18" s="85" t="s">
        <v>120</v>
      </c>
      <c r="D18" s="85" t="s">
        <v>120</v>
      </c>
      <c r="E18" s="85" t="s">
        <v>120</v>
      </c>
      <c r="F18" s="85" t="s">
        <v>120</v>
      </c>
      <c r="G18" s="85" t="s">
        <v>120</v>
      </c>
      <c r="H18" s="85" t="s">
        <v>120</v>
      </c>
      <c r="I18" s="85" t="s">
        <v>120</v>
      </c>
      <c r="J18" s="85" t="s">
        <v>120</v>
      </c>
      <c r="K18" s="85" t="s">
        <v>120</v>
      </c>
      <c r="L18" s="85" t="s">
        <v>120</v>
      </c>
      <c r="M18" s="85" t="s">
        <v>120</v>
      </c>
      <c r="N18" s="85" t="s">
        <v>120</v>
      </c>
      <c r="O18" s="85" t="s">
        <v>120</v>
      </c>
      <c r="P18" s="85" t="s">
        <v>120</v>
      </c>
    </row>
    <row r="19" spans="1:16" s="11" customFormat="1" ht="63" x14ac:dyDescent="0.25">
      <c r="A19" s="72" t="s">
        <v>96</v>
      </c>
      <c r="B19" s="14" t="s">
        <v>88</v>
      </c>
      <c r="C19" s="85"/>
      <c r="D19" s="37" t="s">
        <v>138</v>
      </c>
      <c r="E19" s="85"/>
      <c r="F19" s="38" t="s">
        <v>24</v>
      </c>
      <c r="G19" s="15" t="s">
        <v>45</v>
      </c>
      <c r="H19" s="85"/>
      <c r="I19" s="17"/>
      <c r="J19" s="85"/>
      <c r="K19" s="37" t="s">
        <v>138</v>
      </c>
      <c r="L19" s="85"/>
      <c r="M19" s="38" t="s">
        <v>24</v>
      </c>
      <c r="N19" s="15" t="s">
        <v>45</v>
      </c>
      <c r="O19" s="17"/>
      <c r="P19" s="94">
        <f>L19*O19</f>
        <v>0</v>
      </c>
    </row>
    <row r="20" spans="1:16" s="11" customFormat="1" ht="63" x14ac:dyDescent="0.25">
      <c r="A20" s="72" t="s">
        <v>97</v>
      </c>
      <c r="B20" s="14" t="s">
        <v>89</v>
      </c>
      <c r="C20" s="85"/>
      <c r="D20" s="37" t="s">
        <v>138</v>
      </c>
      <c r="E20" s="85"/>
      <c r="F20" s="38" t="s">
        <v>24</v>
      </c>
      <c r="G20" s="15" t="s">
        <v>45</v>
      </c>
      <c r="H20" s="85"/>
      <c r="I20" s="17"/>
      <c r="J20" s="85"/>
      <c r="K20" s="37" t="s">
        <v>138</v>
      </c>
      <c r="L20" s="85"/>
      <c r="M20" s="38" t="s">
        <v>24</v>
      </c>
      <c r="N20" s="15" t="s">
        <v>45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6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119</v>
      </c>
      <c r="B23" s="14" t="s">
        <v>88</v>
      </c>
      <c r="C23" s="85"/>
      <c r="D23" s="37"/>
      <c r="E23" s="85"/>
      <c r="F23" s="89" t="s">
        <v>3</v>
      </c>
      <c r="G23" s="15" t="s">
        <v>46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46</v>
      </c>
      <c r="O23" s="17"/>
      <c r="P23" s="94">
        <f>L23*O23</f>
        <v>0</v>
      </c>
    </row>
    <row r="24" spans="1:16" s="11" customFormat="1" ht="31.5" x14ac:dyDescent="0.25">
      <c r="A24" s="72" t="s">
        <v>148</v>
      </c>
      <c r="B24" s="14" t="s">
        <v>89</v>
      </c>
      <c r="C24" s="85"/>
      <c r="D24" s="37"/>
      <c r="E24" s="85"/>
      <c r="F24" s="89" t="s">
        <v>3</v>
      </c>
      <c r="G24" s="15" t="s">
        <v>46</v>
      </c>
      <c r="H24" s="85"/>
      <c r="I24" s="17"/>
      <c r="J24" s="85"/>
      <c r="K24" s="37"/>
      <c r="L24" s="85"/>
      <c r="M24" s="89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59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86"/>
      <c r="B28" s="186"/>
      <c r="C28" s="186"/>
      <c r="D28" s="186"/>
      <c r="E28" s="186"/>
      <c r="F28" s="186"/>
      <c r="G28" s="186"/>
      <c r="H28" s="87"/>
      <c r="I28" s="36"/>
    </row>
    <row r="29" spans="1:16" s="52" customFormat="1" ht="41.25" customHeight="1" x14ac:dyDescent="0.25">
      <c r="A29" s="186"/>
      <c r="B29" s="186"/>
      <c r="C29" s="186"/>
      <c r="D29" s="186"/>
      <c r="E29" s="186"/>
      <c r="F29" s="186"/>
      <c r="G29" s="186"/>
      <c r="H29" s="87"/>
      <c r="I29" s="36"/>
    </row>
    <row r="30" spans="1:16" s="52" customFormat="1" ht="38.25" customHeight="1" x14ac:dyDescent="0.25">
      <c r="A30" s="186"/>
      <c r="B30" s="186"/>
      <c r="C30" s="186"/>
      <c r="D30" s="186"/>
      <c r="E30" s="186"/>
      <c r="F30" s="186"/>
      <c r="G30" s="186"/>
      <c r="H30" s="90"/>
      <c r="I30" s="36"/>
    </row>
    <row r="31" spans="1:16" s="52" customFormat="1" ht="18.75" customHeight="1" x14ac:dyDescent="0.25">
      <c r="A31" s="181"/>
      <c r="B31" s="181"/>
      <c r="C31" s="181"/>
      <c r="D31" s="181"/>
      <c r="E31" s="181"/>
      <c r="F31" s="181"/>
      <c r="G31" s="181"/>
      <c r="H31" s="87"/>
      <c r="I31" s="36"/>
    </row>
    <row r="32" spans="1:16" s="52" customFormat="1" ht="217.5" customHeight="1" x14ac:dyDescent="0.25">
      <c r="A32" s="182"/>
      <c r="B32" s="183"/>
      <c r="C32" s="183"/>
      <c r="D32" s="183"/>
      <c r="E32" s="183"/>
      <c r="F32" s="183"/>
      <c r="G32" s="183"/>
      <c r="H32" s="87"/>
      <c r="I32" s="36"/>
    </row>
    <row r="33" spans="1:16" ht="53.25" customHeight="1" x14ac:dyDescent="0.25">
      <c r="A33" s="182"/>
      <c r="B33" s="184"/>
      <c r="C33" s="184"/>
      <c r="D33" s="184"/>
      <c r="E33" s="184"/>
      <c r="F33" s="184"/>
      <c r="G33" s="184"/>
    </row>
    <row r="34" spans="1:16" x14ac:dyDescent="0.25">
      <c r="A34" s="185"/>
      <c r="B34" s="185"/>
      <c r="C34" s="185"/>
      <c r="D34" s="185"/>
      <c r="E34" s="185"/>
      <c r="F34" s="185"/>
      <c r="G34" s="185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5" t="s">
        <v>66</v>
      </c>
      <c r="B2" s="205"/>
      <c r="C2" s="205"/>
      <c r="D2" s="205"/>
      <c r="E2" s="205"/>
      <c r="F2" s="205"/>
      <c r="G2" s="205"/>
      <c r="J2" s="33"/>
      <c r="K2" s="33"/>
    </row>
    <row r="3" spans="1:17" ht="36" customHeight="1" x14ac:dyDescent="0.25">
      <c r="A3" s="76" t="s">
        <v>0</v>
      </c>
      <c r="B3" s="1" t="s">
        <v>65</v>
      </c>
      <c r="C3" s="206" t="s">
        <v>47</v>
      </c>
      <c r="D3" s="206"/>
      <c r="E3" s="166" t="s">
        <v>48</v>
      </c>
      <c r="F3" s="166"/>
      <c r="G3" s="166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207">
        <v>3</v>
      </c>
      <c r="D4" s="208"/>
      <c r="E4" s="209">
        <v>4</v>
      </c>
      <c r="F4" s="210"/>
      <c r="G4" s="211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67</v>
      </c>
      <c r="C5" s="212"/>
      <c r="D5" s="212"/>
      <c r="E5" s="200" t="e">
        <f>#REF!+т2!P46+т3!R15+т4!P22+т5!P26</f>
        <v>#REF!</v>
      </c>
      <c r="F5" s="201"/>
      <c r="G5" s="202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7</v>
      </c>
      <c r="C6" s="213"/>
      <c r="D6" s="213"/>
      <c r="E6" s="200" t="e">
        <f>E5*0.18</f>
        <v>#REF!</v>
      </c>
      <c r="F6" s="201"/>
      <c r="G6" s="202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13"/>
      <c r="D7" s="213"/>
      <c r="E7" s="200" t="e">
        <f>E5+E6</f>
        <v>#REF!</v>
      </c>
      <c r="F7" s="201"/>
      <c r="G7" s="202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151</v>
      </c>
      <c r="B8" s="68" t="s">
        <v>69</v>
      </c>
      <c r="C8" s="203"/>
      <c r="D8" s="204"/>
      <c r="E8" s="20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1"/>
      <c r="G8" s="202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152</v>
      </c>
      <c r="B9" s="56" t="s">
        <v>126</v>
      </c>
      <c r="C9" s="193"/>
      <c r="D9" s="194"/>
      <c r="E9" s="195"/>
      <c r="F9" s="196"/>
      <c r="G9" s="197"/>
      <c r="H9" s="6"/>
      <c r="I9" s="6"/>
      <c r="J9" s="33"/>
      <c r="K9" s="33" t="s">
        <v>61</v>
      </c>
    </row>
    <row r="10" spans="1:17" ht="53.25" customHeight="1" x14ac:dyDescent="0.25">
      <c r="A10" s="54" t="s">
        <v>153</v>
      </c>
      <c r="B10" s="56" t="s">
        <v>150</v>
      </c>
      <c r="C10" s="193"/>
      <c r="D10" s="194"/>
      <c r="E10" s="200" t="e">
        <f>E7-E9</f>
        <v>#REF!</v>
      </c>
      <c r="F10" s="201"/>
      <c r="G10" s="202"/>
      <c r="H10" s="6"/>
      <c r="I10" s="6"/>
      <c r="J10" s="33"/>
      <c r="K10" s="33"/>
    </row>
    <row r="11" spans="1:17" ht="84" customHeight="1" x14ac:dyDescent="0.25">
      <c r="A11" s="54" t="s">
        <v>149</v>
      </c>
      <c r="B11" s="56" t="s">
        <v>68</v>
      </c>
      <c r="C11" s="193"/>
      <c r="D11" s="194"/>
      <c r="E11" s="200">
        <f>SUM(E12:G18)</f>
        <v>0</v>
      </c>
      <c r="F11" s="201"/>
      <c r="G11" s="202"/>
      <c r="H11" s="6"/>
      <c r="I11" s="6"/>
      <c r="J11" s="6" t="s">
        <v>159</v>
      </c>
      <c r="K11" s="98"/>
    </row>
    <row r="12" spans="1:17" ht="21" customHeight="1" x14ac:dyDescent="0.25">
      <c r="A12" s="54" t="s">
        <v>62</v>
      </c>
      <c r="B12" s="57" t="s">
        <v>155</v>
      </c>
      <c r="C12" s="193"/>
      <c r="D12" s="194"/>
      <c r="E12" s="195"/>
      <c r="F12" s="196"/>
      <c r="G12" s="197"/>
      <c r="H12" s="6"/>
      <c r="I12" s="6"/>
      <c r="J12" s="99">
        <v>114.30972260932106</v>
      </c>
      <c r="K12" s="95" t="s">
        <v>160</v>
      </c>
    </row>
    <row r="13" spans="1:17" ht="18" x14ac:dyDescent="0.25">
      <c r="A13" s="54" t="s">
        <v>63</v>
      </c>
      <c r="B13" s="57" t="s">
        <v>156</v>
      </c>
      <c r="C13" s="193"/>
      <c r="D13" s="194"/>
      <c r="E13" s="195"/>
      <c r="F13" s="196"/>
      <c r="G13" s="197"/>
      <c r="H13" s="6"/>
      <c r="I13" s="6"/>
      <c r="J13" s="99">
        <v>106.03167494679889</v>
      </c>
      <c r="K13" s="95" t="s">
        <v>161</v>
      </c>
    </row>
    <row r="14" spans="1:17" ht="18" x14ac:dyDescent="0.25">
      <c r="A14" s="54" t="s">
        <v>70</v>
      </c>
      <c r="B14" s="57" t="s">
        <v>157</v>
      </c>
      <c r="C14" s="61"/>
      <c r="D14" s="62"/>
      <c r="E14" s="195"/>
      <c r="F14" s="196"/>
      <c r="G14" s="197"/>
      <c r="H14" s="6"/>
      <c r="I14" s="6"/>
      <c r="J14" s="99">
        <v>105.04380984686162</v>
      </c>
      <c r="K14" s="95" t="s">
        <v>162</v>
      </c>
    </row>
    <row r="15" spans="1:17" ht="18" x14ac:dyDescent="0.25">
      <c r="A15" s="54" t="s">
        <v>1</v>
      </c>
      <c r="B15" s="57" t="s">
        <v>158</v>
      </c>
      <c r="C15" s="193"/>
      <c r="D15" s="194"/>
      <c r="E15" s="195"/>
      <c r="F15" s="196"/>
      <c r="G15" s="197"/>
      <c r="H15" s="6"/>
      <c r="I15" s="6"/>
      <c r="J15" s="99">
        <v>104.53189530144731</v>
      </c>
      <c r="K15" s="95" t="s">
        <v>163</v>
      </c>
    </row>
    <row r="16" spans="1:17" ht="18" x14ac:dyDescent="0.25">
      <c r="A16" s="54" t="s">
        <v>127</v>
      </c>
      <c r="B16" s="57" t="s">
        <v>128</v>
      </c>
      <c r="C16" s="193"/>
      <c r="D16" s="194"/>
      <c r="E16" s="195"/>
      <c r="F16" s="196"/>
      <c r="G16" s="197"/>
      <c r="H16" s="6"/>
      <c r="I16" s="6"/>
      <c r="J16" s="99">
        <v>104.16560516944568</v>
      </c>
      <c r="K16" s="95" t="s">
        <v>164</v>
      </c>
    </row>
    <row r="17" spans="1:11" ht="18" x14ac:dyDescent="0.25">
      <c r="A17" s="54" t="s">
        <v>64</v>
      </c>
      <c r="B17" s="57" t="s">
        <v>129</v>
      </c>
      <c r="C17" s="198"/>
      <c r="D17" s="199"/>
      <c r="E17" s="195"/>
      <c r="F17" s="196"/>
      <c r="G17" s="197"/>
      <c r="H17" s="24"/>
      <c r="I17" s="28"/>
      <c r="J17" s="99">
        <v>103.9</v>
      </c>
      <c r="K17" s="95" t="s">
        <v>165</v>
      </c>
    </row>
    <row r="18" spans="1:11" x14ac:dyDescent="0.25">
      <c r="A18" s="79"/>
      <c r="B18" s="59"/>
      <c r="C18" s="161"/>
      <c r="D18" s="161"/>
      <c r="E18" s="195"/>
      <c r="F18" s="196"/>
      <c r="G18" s="197"/>
      <c r="J18" s="99">
        <v>104</v>
      </c>
      <c r="K18" s="97" t="s">
        <v>166</v>
      </c>
    </row>
    <row r="19" spans="1:11" ht="18" x14ac:dyDescent="0.25">
      <c r="A19" s="191" t="s">
        <v>133</v>
      </c>
      <c r="B19" s="191"/>
      <c r="C19" s="191"/>
      <c r="D19" s="191"/>
      <c r="E19" s="191"/>
      <c r="F19" s="191"/>
      <c r="G19" s="191"/>
    </row>
    <row r="20" spans="1:11" ht="36" customHeight="1" x14ac:dyDescent="0.25">
      <c r="A20" s="192" t="s">
        <v>130</v>
      </c>
      <c r="B20" s="192"/>
      <c r="C20" s="192"/>
      <c r="D20" s="192"/>
      <c r="E20" s="192"/>
      <c r="F20" s="192"/>
      <c r="G20" s="192"/>
    </row>
    <row r="21" spans="1:11" ht="31.5" customHeight="1" x14ac:dyDescent="0.25">
      <c r="A21" s="192" t="s">
        <v>131</v>
      </c>
      <c r="B21" s="192"/>
      <c r="C21" s="192"/>
      <c r="D21" s="192"/>
      <c r="E21" s="192"/>
      <c r="F21" s="192"/>
      <c r="G21" s="192"/>
      <c r="H21" s="58" t="s">
        <v>61</v>
      </c>
    </row>
    <row r="22" spans="1:11" s="52" customFormat="1" ht="69.75" customHeight="1" x14ac:dyDescent="0.25">
      <c r="A22" s="192" t="s">
        <v>132</v>
      </c>
      <c r="B22" s="192"/>
      <c r="C22" s="192"/>
      <c r="D22" s="192"/>
      <c r="E22" s="192"/>
      <c r="F22" s="192"/>
      <c r="G22" s="192"/>
      <c r="H22" s="64"/>
      <c r="I22" s="36"/>
    </row>
    <row r="23" spans="1:11" s="52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64"/>
      <c r="I23" s="36"/>
    </row>
    <row r="24" spans="1:11" s="52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64"/>
      <c r="I24" s="36"/>
    </row>
    <row r="25" spans="1:11" s="52" customFormat="1" ht="38.25" customHeight="1" x14ac:dyDescent="0.25">
      <c r="A25" s="186"/>
      <c r="B25" s="186"/>
      <c r="C25" s="186"/>
      <c r="D25" s="186"/>
      <c r="E25" s="186"/>
      <c r="F25" s="186"/>
      <c r="G25" s="186"/>
      <c r="H25"/>
      <c r="I25" s="36"/>
    </row>
    <row r="26" spans="1:11" s="52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64"/>
      <c r="I26" s="36"/>
    </row>
    <row r="27" spans="1:11" s="52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64"/>
      <c r="I27" s="36"/>
    </row>
    <row r="28" spans="1:11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1" x14ac:dyDescent="0.25">
      <c r="A29" s="185"/>
      <c r="B29" s="185"/>
      <c r="C29" s="185"/>
      <c r="D29" s="185"/>
      <c r="E29" s="185"/>
      <c r="F29" s="185"/>
      <c r="G29" s="18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topLeftCell="A10" workbookViewId="0">
      <selection activeCell="A16" sqref="A16:XFD21"/>
    </sheetView>
  </sheetViews>
  <sheetFormatPr defaultRowHeight="15.75" x14ac:dyDescent="0.25"/>
  <sheetData>
    <row r="1" spans="1:34" s="52" customFormat="1" ht="18.75" x14ac:dyDescent="0.25">
      <c r="A1" s="75"/>
      <c r="B1" s="130"/>
      <c r="C1" s="104"/>
      <c r="D1" s="130"/>
      <c r="E1" s="104"/>
      <c r="F1" s="104"/>
      <c r="G1" s="152"/>
      <c r="H1" s="152"/>
      <c r="J1" s="36"/>
      <c r="Q1" s="131" t="s">
        <v>51</v>
      </c>
    </row>
    <row r="2" spans="1:34" s="52" customFormat="1" ht="18.75" x14ac:dyDescent="0.3">
      <c r="A2" s="75"/>
      <c r="B2" s="130"/>
      <c r="C2" s="104"/>
      <c r="D2" s="130"/>
      <c r="E2" s="104"/>
      <c r="F2" s="104"/>
      <c r="G2" s="152"/>
      <c r="H2" s="152"/>
      <c r="J2" s="36"/>
      <c r="Q2" s="132" t="s">
        <v>49</v>
      </c>
    </row>
    <row r="3" spans="1:34" s="52" customFormat="1" ht="18.75" x14ac:dyDescent="0.3">
      <c r="A3" s="75"/>
      <c r="B3" s="130"/>
      <c r="C3" s="104"/>
      <c r="D3" s="130"/>
      <c r="E3" s="104"/>
      <c r="F3" s="104"/>
      <c r="G3" s="152"/>
      <c r="H3" s="152"/>
      <c r="J3" s="36"/>
      <c r="Q3" s="132" t="s">
        <v>50</v>
      </c>
    </row>
    <row r="4" spans="1:34" s="52" customFormat="1" ht="69.75" customHeight="1" x14ac:dyDescent="0.25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2" customFormat="1" ht="18.75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2" customFormat="1" ht="18.75" x14ac:dyDescent="0.25">
      <c r="A6" s="175" t="s">
        <v>204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2" customFormat="1" x14ac:dyDescent="0.25">
      <c r="A7" s="176" t="s">
        <v>52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2" customFormat="1" ht="18.75" x14ac:dyDescent="0.3">
      <c r="A8" s="177" t="s">
        <v>191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2" customFormat="1" ht="18.75" x14ac:dyDescent="0.3">
      <c r="A9" s="178" t="s">
        <v>226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2" customFormat="1" ht="18.75" x14ac:dyDescent="0.25">
      <c r="A10" s="178" t="s">
        <v>227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2" customFormat="1" ht="18.75" x14ac:dyDescent="0.3">
      <c r="A11" s="179" t="s">
        <v>192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2" t="s">
        <v>53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80" t="s">
        <v>154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80" t="s">
        <v>190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2" t="s">
        <v>60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2" customFormat="1" x14ac:dyDescent="0.25"/>
    <row r="17" spans="1:18" s="156" customFormat="1" ht="14.25" x14ac:dyDescent="0.2">
      <c r="A17" s="215" t="s">
        <v>228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</row>
    <row r="18" spans="1:18" s="156" customFormat="1" ht="14.25" x14ac:dyDescent="0.2">
      <c r="A18" s="214" t="s">
        <v>0</v>
      </c>
      <c r="B18" s="214" t="s">
        <v>2</v>
      </c>
      <c r="C18" s="214" t="s">
        <v>47</v>
      </c>
      <c r="D18" s="214" t="s">
        <v>229</v>
      </c>
      <c r="E18" s="214" t="s">
        <v>229</v>
      </c>
      <c r="F18" s="214" t="s">
        <v>229</v>
      </c>
      <c r="G18" s="214" t="s">
        <v>229</v>
      </c>
      <c r="H18" s="214" t="s">
        <v>229</v>
      </c>
      <c r="I18" s="214" t="s">
        <v>229</v>
      </c>
      <c r="J18" s="214" t="s">
        <v>48</v>
      </c>
      <c r="K18" s="214" t="s">
        <v>229</v>
      </c>
      <c r="L18" s="214" t="s">
        <v>229</v>
      </c>
      <c r="M18" s="214" t="s">
        <v>229</v>
      </c>
      <c r="N18" s="214" t="s">
        <v>229</v>
      </c>
      <c r="O18" s="214" t="s">
        <v>229</v>
      </c>
      <c r="P18" s="214" t="s">
        <v>229</v>
      </c>
    </row>
    <row r="19" spans="1:18" s="156" customFormat="1" ht="14.25" x14ac:dyDescent="0.2">
      <c r="A19" s="214" t="s">
        <v>229</v>
      </c>
      <c r="B19" s="214" t="s">
        <v>229</v>
      </c>
      <c r="C19" s="214" t="s">
        <v>230</v>
      </c>
      <c r="D19" s="214" t="s">
        <v>229</v>
      </c>
      <c r="E19" s="214" t="s">
        <v>229</v>
      </c>
      <c r="F19" s="214" t="s">
        <v>229</v>
      </c>
      <c r="G19" s="214" t="s">
        <v>229</v>
      </c>
      <c r="H19" s="214" t="s">
        <v>229</v>
      </c>
      <c r="I19" s="214" t="s">
        <v>229</v>
      </c>
      <c r="J19" s="214" t="s">
        <v>231</v>
      </c>
      <c r="K19" s="214" t="s">
        <v>229</v>
      </c>
      <c r="L19" s="214" t="s">
        <v>229</v>
      </c>
      <c r="M19" s="214" t="s">
        <v>229</v>
      </c>
      <c r="N19" s="214" t="s">
        <v>229</v>
      </c>
      <c r="O19" s="214" t="s">
        <v>229</v>
      </c>
      <c r="P19" s="214" t="s">
        <v>229</v>
      </c>
    </row>
    <row r="20" spans="1:18" s="156" customFormat="1" ht="14.25" x14ac:dyDescent="0.2">
      <c r="A20" s="214" t="s">
        <v>229</v>
      </c>
      <c r="B20" s="214" t="s">
        <v>229</v>
      </c>
      <c r="C20" s="214" t="s">
        <v>13</v>
      </c>
      <c r="D20" s="214" t="s">
        <v>229</v>
      </c>
      <c r="E20" s="214" t="s">
        <v>229</v>
      </c>
      <c r="F20" s="214" t="s">
        <v>229</v>
      </c>
      <c r="G20" s="214" t="s">
        <v>121</v>
      </c>
      <c r="H20" s="214" t="s">
        <v>229</v>
      </c>
      <c r="I20" s="214" t="s">
        <v>229</v>
      </c>
      <c r="J20" s="214" t="s">
        <v>232</v>
      </c>
      <c r="K20" s="214" t="s">
        <v>229</v>
      </c>
      <c r="L20" s="214" t="s">
        <v>229</v>
      </c>
      <c r="M20" s="214" t="s">
        <v>229</v>
      </c>
      <c r="N20" s="214" t="s">
        <v>121</v>
      </c>
      <c r="O20" s="214" t="s">
        <v>229</v>
      </c>
      <c r="P20" s="214" t="s">
        <v>229</v>
      </c>
    </row>
    <row r="21" spans="1:18" s="156" customFormat="1" ht="120" x14ac:dyDescent="0.2">
      <c r="A21" s="214" t="s">
        <v>229</v>
      </c>
      <c r="B21" s="214" t="s">
        <v>229</v>
      </c>
      <c r="C21" s="157" t="s">
        <v>29</v>
      </c>
      <c r="D21" s="157" t="s">
        <v>9</v>
      </c>
      <c r="E21" s="157" t="s">
        <v>112</v>
      </c>
      <c r="F21" s="157" t="s">
        <v>11</v>
      </c>
      <c r="G21" s="157" t="s">
        <v>14</v>
      </c>
      <c r="H21" s="157" t="s">
        <v>233</v>
      </c>
      <c r="I21" s="157" t="s">
        <v>56</v>
      </c>
      <c r="J21" s="157" t="s">
        <v>29</v>
      </c>
      <c r="K21" s="157" t="s">
        <v>9</v>
      </c>
      <c r="L21" s="157" t="s">
        <v>112</v>
      </c>
      <c r="M21" s="157" t="s">
        <v>11</v>
      </c>
      <c r="N21" s="157" t="s">
        <v>14</v>
      </c>
      <c r="O21" s="157" t="s">
        <v>233</v>
      </c>
      <c r="P21" s="157" t="s">
        <v>56</v>
      </c>
      <c r="Q21" s="157" t="s">
        <v>234</v>
      </c>
      <c r="R21" s="157" t="s">
        <v>235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M17" sqref="AM17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2" customWidth="1"/>
    <col min="8" max="8" width="16.75" style="100" hidden="1" customWidth="1"/>
    <col min="9" max="9" width="15.125" style="5" hidden="1" customWidth="1"/>
    <col min="10" max="10" width="8.875" style="6" hidden="1" customWidth="1"/>
    <col min="11" max="31" width="9" style="6" hidden="1" customWidth="1"/>
    <col min="32" max="32" width="0" style="6" hidden="1" customWidth="1"/>
    <col min="33" max="16384" width="9" style="6"/>
  </cols>
  <sheetData>
    <row r="1" spans="1:33" ht="18.75" x14ac:dyDescent="0.25">
      <c r="E1" s="7"/>
      <c r="F1" s="7"/>
      <c r="G1" s="43" t="s">
        <v>167</v>
      </c>
      <c r="H1" s="6"/>
      <c r="I1" s="6"/>
    </row>
    <row r="2" spans="1:33" ht="18.75" x14ac:dyDescent="0.3">
      <c r="E2" s="7"/>
      <c r="F2" s="7"/>
      <c r="G2" s="44" t="s">
        <v>49</v>
      </c>
      <c r="H2" s="6"/>
      <c r="I2" s="6"/>
    </row>
    <row r="3" spans="1:33" ht="18.75" x14ac:dyDescent="0.3">
      <c r="E3" s="7"/>
      <c r="F3" s="7"/>
      <c r="G3" s="44" t="s">
        <v>168</v>
      </c>
      <c r="H3" s="6"/>
      <c r="I3" s="6"/>
    </row>
    <row r="4" spans="1:33" ht="45" customHeight="1" x14ac:dyDescent="0.25">
      <c r="A4" s="231" t="s">
        <v>54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3" t="str">
        <f>'r1-'!A6:Q6</f>
        <v>Инвестиционная программа АО "Западные энергетическая компания"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34" t="s">
        <v>52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35" t="str">
        <f>'r1-'!A8:Q8</f>
        <v>Год раскрытия информации: 2022 год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36" t="str">
        <f>'r1-'!A9:Q9</f>
        <v>Наименование инвестиционного проекта: Реконструкция ТП-13  15/0,4кВ   п.Южный, Багратионовского р-на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37" t="str">
        <f>'r1-'!A10:Q10</f>
        <v>Идентификатор инвестиционного проекта: J 19-11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39" customHeight="1" x14ac:dyDescent="0.3">
      <c r="A11" s="240" t="str">
        <f>'r1-'!A11:Q11</f>
        <v>Утвержденные плановые значения показателей приведены в соответствии с приказо СГРЦТ калининградской области от 28.10.2021 №50-04э/21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38" t="s">
        <v>236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3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39" t="str">
        <f>'r1-'!A14:Q14</f>
        <v>Тип инвестиционного проекта: реконструкция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8" t="s">
        <v>60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5" t="s">
        <v>66</v>
      </c>
      <c r="B17" s="205"/>
      <c r="C17" s="205"/>
      <c r="D17" s="205"/>
      <c r="E17" s="205"/>
      <c r="F17" s="205"/>
      <c r="G17" s="205"/>
      <c r="J17" s="33"/>
      <c r="K17" s="33"/>
    </row>
    <row r="18" spans="1:25" ht="36" customHeight="1" x14ac:dyDescent="0.25">
      <c r="A18" s="76" t="s">
        <v>0</v>
      </c>
      <c r="B18" s="1" t="s">
        <v>65</v>
      </c>
      <c r="C18" s="206" t="s">
        <v>47</v>
      </c>
      <c r="D18" s="206"/>
      <c r="E18" s="166" t="s">
        <v>48</v>
      </c>
      <c r="F18" s="166"/>
      <c r="G18" s="166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207">
        <v>3</v>
      </c>
      <c r="D19" s="208"/>
      <c r="E19" s="209">
        <v>3</v>
      </c>
      <c r="F19" s="210"/>
      <c r="G19" s="211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67</v>
      </c>
      <c r="C20" s="220">
        <v>7447.7</v>
      </c>
      <c r="D20" s="220"/>
      <c r="E20" s="220">
        <f>'r1-'!R63+т2!P46+т3!K15+т4!P22+т5!P26</f>
        <v>7447.7</v>
      </c>
      <c r="F20" s="220"/>
      <c r="G20" s="220"/>
      <c r="I20" s="103"/>
      <c r="J20" s="36"/>
      <c r="K20" s="33"/>
      <c r="L20" s="33"/>
      <c r="M20" s="52"/>
      <c r="N20" s="30" t="s">
        <v>240</v>
      </c>
      <c r="O20" s="158">
        <v>105.1</v>
      </c>
      <c r="P20" s="158">
        <v>104.8</v>
      </c>
      <c r="Q20" s="158">
        <v>104.7</v>
      </c>
      <c r="R20" s="158">
        <v>104.7</v>
      </c>
    </row>
    <row r="21" spans="1:25" x14ac:dyDescent="0.25">
      <c r="A21" s="78">
        <v>2</v>
      </c>
      <c r="B21" s="2" t="s">
        <v>212</v>
      </c>
      <c r="C21" s="220">
        <v>1489.54</v>
      </c>
      <c r="D21" s="220"/>
      <c r="E21" s="227">
        <f>E20*0.2</f>
        <v>1489.54</v>
      </c>
      <c r="F21" s="227"/>
      <c r="G21" s="227"/>
      <c r="I21" s="103"/>
      <c r="J21" s="34">
        <v>2015</v>
      </c>
      <c r="K21" s="107">
        <v>2016</v>
      </c>
      <c r="L21" s="107">
        <v>2017</v>
      </c>
      <c r="M21" s="108">
        <v>2018</v>
      </c>
      <c r="N21" s="108">
        <v>2019</v>
      </c>
      <c r="O21" s="108">
        <v>2020</v>
      </c>
      <c r="P21" s="34">
        <v>2021</v>
      </c>
      <c r="Q21" s="107">
        <v>2022</v>
      </c>
      <c r="R21" s="107">
        <v>2023</v>
      </c>
      <c r="S21" s="108">
        <v>2024</v>
      </c>
      <c r="T21" s="108">
        <v>2025</v>
      </c>
      <c r="U21" s="108">
        <v>2026</v>
      </c>
      <c r="V21" s="34">
        <v>2027</v>
      </c>
      <c r="W21" s="107">
        <v>2028</v>
      </c>
      <c r="X21" s="107">
        <v>2029</v>
      </c>
      <c r="Y21" s="108">
        <v>2030</v>
      </c>
    </row>
    <row r="22" spans="1:25" ht="112.5" customHeight="1" x14ac:dyDescent="0.25">
      <c r="A22" s="78">
        <v>3</v>
      </c>
      <c r="B22" s="2" t="s">
        <v>125</v>
      </c>
      <c r="C22" s="220">
        <v>8937.24</v>
      </c>
      <c r="D22" s="220"/>
      <c r="E22" s="227">
        <f>E20+E21</f>
        <v>8937.24</v>
      </c>
      <c r="F22" s="227"/>
      <c r="G22" s="227"/>
      <c r="H22" s="151">
        <f>E22/1000</f>
        <v>8.9372399999999992</v>
      </c>
      <c r="I22" s="103"/>
      <c r="J22" s="125">
        <v>114.3</v>
      </c>
      <c r="K22" s="125">
        <v>108.1</v>
      </c>
      <c r="L22" s="125">
        <v>105.4</v>
      </c>
      <c r="M22" s="125">
        <v>104.4</v>
      </c>
      <c r="N22" s="125">
        <v>106.8</v>
      </c>
      <c r="O22" s="158">
        <v>105.6</v>
      </c>
      <c r="P22" s="158">
        <v>105.4</v>
      </c>
      <c r="Q22" s="158">
        <v>105.1</v>
      </c>
      <c r="R22" s="158">
        <v>104.9</v>
      </c>
      <c r="S22" s="158">
        <v>104.7</v>
      </c>
      <c r="T22" s="158">
        <v>104.7</v>
      </c>
      <c r="U22" s="158">
        <v>104.7</v>
      </c>
      <c r="V22" s="158">
        <v>104.7</v>
      </c>
      <c r="W22" s="158">
        <v>104.7</v>
      </c>
      <c r="X22" s="158">
        <v>104.7</v>
      </c>
      <c r="Y22" s="158">
        <v>104.7</v>
      </c>
    </row>
    <row r="23" spans="1:25" ht="53.25" customHeight="1" x14ac:dyDescent="0.25">
      <c r="A23" s="54" t="s">
        <v>151</v>
      </c>
      <c r="B23" s="68" t="s">
        <v>69</v>
      </c>
      <c r="C23" s="220">
        <v>10533.340468021228</v>
      </c>
      <c r="D23" s="220"/>
      <c r="E23" s="228">
        <f>E24+(E22-E24)*(E27/E26*(M22+100)/200+E28/E26*(N22+100)/200*M22/100+E29/E26*(O22+100)/200*N22/100*M22/100+E30/E26*(P22+100)/200*O22/100*N22/100*M22/100+E31/E26*(Q22+100)/200*P22/100*O22/100*N22/100*M22/100+E32/E26*(R22+100)/200*Q22/100*P22/100*O22/100*N22/100*M22/100+E33/E26*(S22+100)/200*R22/100*Q22/100*P22/100*O22/100*N22/100*M22/100)</f>
        <v>11170.429084797865</v>
      </c>
      <c r="F23" s="229"/>
      <c r="G23" s="230"/>
      <c r="H23" s="151">
        <f>E23/1000</f>
        <v>11.170429084797865</v>
      </c>
      <c r="I23" s="103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152</v>
      </c>
      <c r="B24" s="56" t="s">
        <v>126</v>
      </c>
      <c r="C24" s="220">
        <v>0</v>
      </c>
      <c r="D24" s="220"/>
      <c r="E24" s="221">
        <v>0</v>
      </c>
      <c r="F24" s="222"/>
      <c r="G24" s="223"/>
      <c r="H24" s="6"/>
      <c r="I24" s="6"/>
      <c r="J24" s="33"/>
      <c r="K24" s="33" t="s">
        <v>61</v>
      </c>
    </row>
    <row r="25" spans="1:25" ht="53.25" customHeight="1" x14ac:dyDescent="0.25">
      <c r="A25" s="54" t="s">
        <v>153</v>
      </c>
      <c r="B25" s="56" t="s">
        <v>150</v>
      </c>
      <c r="C25" s="220">
        <v>8937.24</v>
      </c>
      <c r="D25" s="220"/>
      <c r="E25" s="221">
        <f>E22-E24</f>
        <v>8937.24</v>
      </c>
      <c r="F25" s="222"/>
      <c r="G25" s="223"/>
      <c r="H25" s="109"/>
      <c r="I25" s="110"/>
      <c r="J25" s="33"/>
      <c r="K25" s="33"/>
    </row>
    <row r="26" spans="1:25" ht="84" customHeight="1" x14ac:dyDescent="0.25">
      <c r="A26" s="54" t="s">
        <v>149</v>
      </c>
      <c r="B26" s="56" t="s">
        <v>68</v>
      </c>
      <c r="C26" s="220">
        <v>7145.2043389999953</v>
      </c>
      <c r="D26" s="220"/>
      <c r="E26" s="221">
        <f>SUM(E27:G33)</f>
        <v>7145.2043389999953</v>
      </c>
      <c r="F26" s="222"/>
      <c r="G26" s="223"/>
      <c r="H26" s="109"/>
      <c r="I26" s="6"/>
      <c r="J26" s="111"/>
      <c r="K26" s="111"/>
    </row>
    <row r="27" spans="1:25" x14ac:dyDescent="0.25">
      <c r="A27" s="54" t="s">
        <v>62</v>
      </c>
      <c r="B27" s="112" t="s">
        <v>163</v>
      </c>
      <c r="C27" s="220">
        <v>0</v>
      </c>
      <c r="D27" s="220"/>
      <c r="E27" s="221">
        <v>0</v>
      </c>
      <c r="F27" s="222"/>
      <c r="G27" s="223"/>
      <c r="H27" s="6"/>
      <c r="I27" s="6"/>
    </row>
    <row r="28" spans="1:25" x14ac:dyDescent="0.25">
      <c r="A28" s="54" t="s">
        <v>63</v>
      </c>
      <c r="B28" s="112" t="s">
        <v>164</v>
      </c>
      <c r="C28" s="220">
        <v>0</v>
      </c>
      <c r="D28" s="220"/>
      <c r="E28" s="221">
        <v>0</v>
      </c>
      <c r="F28" s="222"/>
      <c r="G28" s="223"/>
      <c r="H28" s="6"/>
      <c r="I28" s="6"/>
    </row>
    <row r="29" spans="1:25" x14ac:dyDescent="0.25">
      <c r="A29" s="54" t="s">
        <v>70</v>
      </c>
      <c r="B29" s="112" t="s">
        <v>165</v>
      </c>
      <c r="C29" s="220">
        <v>0</v>
      </c>
      <c r="D29" s="220"/>
      <c r="E29" s="221">
        <v>0</v>
      </c>
      <c r="F29" s="222"/>
      <c r="G29" s="223"/>
      <c r="H29" s="6"/>
      <c r="I29" s="6"/>
    </row>
    <row r="30" spans="1:25" x14ac:dyDescent="0.25">
      <c r="A30" s="54" t="s">
        <v>169</v>
      </c>
      <c r="B30" s="112" t="s">
        <v>173</v>
      </c>
      <c r="C30" s="220">
        <v>2145</v>
      </c>
      <c r="D30" s="220"/>
      <c r="E30" s="221">
        <f>'[1]6.2. Паспорт фин осв ввод'!$P$24*1000</f>
        <v>2145</v>
      </c>
      <c r="F30" s="222"/>
      <c r="G30" s="223"/>
      <c r="H30" s="6"/>
      <c r="I30" s="6"/>
    </row>
    <row r="31" spans="1:25" ht="15.75" customHeight="1" x14ac:dyDescent="0.25">
      <c r="A31" s="54" t="s">
        <v>170</v>
      </c>
      <c r="B31" s="112" t="s">
        <v>174</v>
      </c>
      <c r="C31" s="220">
        <v>4979.2043389999953</v>
      </c>
      <c r="D31" s="220"/>
      <c r="E31" s="221">
        <f>'[1]6.2. Паспорт фин осв ввод'!$T$24*1000</f>
        <v>4979.2043389999953</v>
      </c>
      <c r="F31" s="222"/>
      <c r="G31" s="223"/>
      <c r="H31" s="6"/>
      <c r="I31" s="6"/>
    </row>
    <row r="32" spans="1:25" ht="15.75" customHeight="1" x14ac:dyDescent="0.25">
      <c r="A32" s="54" t="s">
        <v>171</v>
      </c>
      <c r="B32" s="112" t="s">
        <v>175</v>
      </c>
      <c r="C32" s="220">
        <v>0</v>
      </c>
      <c r="D32" s="220"/>
      <c r="E32" s="224">
        <v>0</v>
      </c>
      <c r="F32" s="225">
        <v>10.5</v>
      </c>
      <c r="G32" s="226">
        <v>10.5</v>
      </c>
      <c r="H32" s="6"/>
      <c r="I32" s="6"/>
    </row>
    <row r="33" spans="1:20" ht="15.75" customHeight="1" x14ac:dyDescent="0.25">
      <c r="A33" s="54" t="s">
        <v>172</v>
      </c>
      <c r="B33" s="112" t="s">
        <v>176</v>
      </c>
      <c r="C33" s="220">
        <v>0</v>
      </c>
      <c r="D33" s="220"/>
      <c r="E33" s="221">
        <v>0</v>
      </c>
      <c r="F33" s="222"/>
      <c r="G33" s="223"/>
      <c r="H33" s="6"/>
      <c r="I33" s="6"/>
    </row>
    <row r="34" spans="1:20" ht="63.75" x14ac:dyDescent="0.25">
      <c r="A34" s="54" t="s">
        <v>177</v>
      </c>
      <c r="B34" s="113" t="s">
        <v>178</v>
      </c>
      <c r="C34" s="217">
        <v>10.533340468021228</v>
      </c>
      <c r="D34" s="218"/>
      <c r="E34" s="219">
        <f>E23/1000</f>
        <v>11.170429084797865</v>
      </c>
      <c r="F34" s="219"/>
      <c r="G34" s="219"/>
      <c r="H34" s="114"/>
      <c r="I34" s="120">
        <f>E23/1000</f>
        <v>11.170429084797865</v>
      </c>
    </row>
    <row r="35" spans="1:20" x14ac:dyDescent="0.25">
      <c r="A35" s="115"/>
      <c r="B35" s="116"/>
      <c r="C35" s="117"/>
      <c r="D35" s="117"/>
      <c r="E35" s="118"/>
      <c r="F35" s="118"/>
      <c r="G35" s="118"/>
      <c r="H35" s="119"/>
      <c r="I35" s="119"/>
    </row>
    <row r="36" spans="1:20" x14ac:dyDescent="0.25">
      <c r="A36" s="101" t="s">
        <v>179</v>
      </c>
      <c r="G36" s="102" t="s">
        <v>180</v>
      </c>
      <c r="K36" s="101"/>
      <c r="L36" s="101"/>
      <c r="M36" s="101"/>
      <c r="N36" s="101"/>
      <c r="O36" s="101"/>
      <c r="P36" s="90"/>
      <c r="Q36" s="36"/>
      <c r="R36" s="52"/>
      <c r="S36" s="52"/>
      <c r="T36" s="52"/>
    </row>
    <row r="37" spans="1:20" ht="36" customHeight="1" x14ac:dyDescent="0.25">
      <c r="A37" s="101" t="s">
        <v>181</v>
      </c>
      <c r="I37" s="186"/>
      <c r="J37" s="186"/>
      <c r="K37" s="186"/>
      <c r="L37" s="186"/>
      <c r="M37" s="186"/>
      <c r="N37" s="186"/>
      <c r="O37" s="186"/>
      <c r="P37" s="90"/>
      <c r="Q37" s="36"/>
      <c r="R37" s="52"/>
      <c r="S37" s="52"/>
      <c r="T37" s="52"/>
    </row>
    <row r="38" spans="1:20" ht="31.5" customHeight="1" x14ac:dyDescent="0.25">
      <c r="H38" s="100" t="s">
        <v>61</v>
      </c>
    </row>
    <row r="39" spans="1:20" s="52" customFormat="1" ht="69.75" customHeight="1" x14ac:dyDescent="0.25">
      <c r="H39" s="103"/>
      <c r="I39" s="36"/>
    </row>
    <row r="40" spans="1:20" s="52" customFormat="1" ht="18.75" customHeight="1" x14ac:dyDescent="0.25">
      <c r="A40" s="186"/>
      <c r="B40" s="186"/>
      <c r="C40" s="186"/>
      <c r="D40" s="186"/>
      <c r="E40" s="186"/>
      <c r="F40" s="186"/>
      <c r="G40" s="186"/>
      <c r="H40" s="103"/>
      <c r="I40" s="36"/>
    </row>
    <row r="41" spans="1:20" s="52" customFormat="1" ht="41.25" customHeight="1" x14ac:dyDescent="0.25">
      <c r="A41" s="191" t="s">
        <v>133</v>
      </c>
      <c r="B41" s="191"/>
      <c r="C41" s="191"/>
      <c r="D41" s="191"/>
      <c r="E41" s="191"/>
      <c r="F41" s="191"/>
      <c r="G41" s="191"/>
      <c r="H41" s="103"/>
      <c r="I41" s="36"/>
    </row>
    <row r="42" spans="1:20" s="52" customFormat="1" ht="38.25" customHeight="1" x14ac:dyDescent="0.25">
      <c r="A42" s="192" t="s">
        <v>130</v>
      </c>
      <c r="B42" s="192"/>
      <c r="C42" s="192"/>
      <c r="D42" s="192"/>
      <c r="E42" s="192"/>
      <c r="F42" s="192"/>
      <c r="G42" s="192"/>
      <c r="H42"/>
      <c r="I42" s="36"/>
    </row>
    <row r="43" spans="1:20" s="52" customFormat="1" ht="18.75" customHeight="1" x14ac:dyDescent="0.25">
      <c r="A43" s="192" t="s">
        <v>131</v>
      </c>
      <c r="B43" s="192"/>
      <c r="C43" s="192"/>
      <c r="D43" s="192"/>
      <c r="E43" s="192"/>
      <c r="F43" s="192"/>
      <c r="G43" s="192"/>
      <c r="H43" s="103"/>
      <c r="I43" s="36"/>
    </row>
    <row r="44" spans="1:20" s="52" customFormat="1" ht="217.5" customHeight="1" x14ac:dyDescent="0.25">
      <c r="A44" s="192" t="s">
        <v>132</v>
      </c>
      <c r="B44" s="192"/>
      <c r="C44" s="192"/>
      <c r="D44" s="192"/>
      <c r="E44" s="192"/>
      <c r="F44" s="192"/>
      <c r="G44" s="192"/>
      <c r="H44" s="103"/>
      <c r="I44" s="36"/>
    </row>
    <row r="45" spans="1:20" ht="53.25" customHeight="1" x14ac:dyDescent="0.25">
      <c r="A45" s="182"/>
      <c r="B45" s="184"/>
      <c r="C45" s="184"/>
      <c r="D45" s="184"/>
      <c r="E45" s="184"/>
      <c r="F45" s="184"/>
      <c r="G45" s="184"/>
    </row>
    <row r="46" spans="1:20" x14ac:dyDescent="0.25">
      <c r="A46" s="185"/>
      <c r="B46" s="185"/>
      <c r="C46" s="185"/>
      <c r="D46" s="185"/>
      <c r="E46" s="185"/>
      <c r="F46" s="185"/>
      <c r="G46" s="185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2022-03-31T05:20:51Z</dcterms:modified>
</cp:coreProperties>
</file>