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ПС Луговая_сметы\ПС Луговая\"/>
    </mc:Choice>
  </mc:AlternateContent>
  <xr:revisionPtr revIDLastSave="0" documentId="13_ncr:1_{C3A83189-371F-47A2-ADCB-4F600155B1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ля ИПР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F25" i="1"/>
  <c r="G25" i="1"/>
  <c r="D25" i="1"/>
  <c r="H8" i="1"/>
  <c r="E8" i="1"/>
  <c r="E9" i="1"/>
  <c r="H11" i="1"/>
  <c r="I11" i="1" s="1"/>
  <c r="D26" i="1" l="1"/>
  <c r="G26" i="1"/>
  <c r="G27" i="1" s="1"/>
  <c r="H10" i="1"/>
  <c r="I10" i="1" s="1"/>
  <c r="H9" i="1"/>
  <c r="I9" i="1" s="1"/>
  <c r="I8" i="1"/>
  <c r="E26" i="1" l="1"/>
  <c r="E27" i="1" s="1"/>
  <c r="D27" i="1"/>
  <c r="F26" i="1"/>
  <c r="F27" i="1" s="1"/>
  <c r="H12" i="1"/>
  <c r="I12" i="1" s="1"/>
  <c r="I26" i="1" l="1"/>
  <c r="H26" i="1"/>
  <c r="H27" i="1"/>
  <c r="I27" i="1" s="1"/>
</calcChain>
</file>

<file path=xl/sharedStrings.xml><?xml version="1.0" encoding="utf-8"?>
<sst xmlns="http://schemas.openxmlformats.org/spreadsheetml/2006/main" count="39" uniqueCount="39">
  <si>
    <t xml:space="preserve">Сметная стоимость  на строительство (реконструкцию)  объекта: </t>
  </si>
  <si>
    <t>№ п/п</t>
  </si>
  <si>
    <t>Показатель</t>
  </si>
  <si>
    <t>Формула подсчёта</t>
  </si>
  <si>
    <t>ПИР</t>
  </si>
  <si>
    <t>СМР</t>
  </si>
  <si>
    <t>Оборуд.</t>
  </si>
  <si>
    <t xml:space="preserve">Прочие </t>
  </si>
  <si>
    <t>Сметная стоимость в базовых ценах 2001г</t>
  </si>
  <si>
    <r>
      <t>З</t>
    </r>
    <r>
      <rPr>
        <sz val="9"/>
        <color theme="1"/>
        <rFont val="Times New Roman"/>
        <family val="1"/>
        <charset val="204"/>
      </rPr>
      <t>2001</t>
    </r>
  </si>
  <si>
    <r>
      <t>Кдеф</t>
    </r>
    <r>
      <rPr>
        <sz val="9"/>
        <color theme="1"/>
        <rFont val="Times New Roman"/>
        <family val="1"/>
        <charset val="204"/>
      </rPr>
      <t>2020/2019</t>
    </r>
  </si>
  <si>
    <r>
      <t>Кдеф</t>
    </r>
    <r>
      <rPr>
        <sz val="9"/>
        <color theme="1"/>
        <rFont val="Times New Roman"/>
        <family val="1"/>
        <charset val="204"/>
      </rPr>
      <t>2021/2020</t>
    </r>
  </si>
  <si>
    <r>
      <t>Кдеф</t>
    </r>
    <r>
      <rPr>
        <sz val="9"/>
        <color theme="1"/>
        <rFont val="Times New Roman"/>
        <family val="1"/>
        <charset val="204"/>
      </rPr>
      <t>2022/2021</t>
    </r>
  </si>
  <si>
    <r>
      <t>Кдеф</t>
    </r>
    <r>
      <rPr>
        <sz val="9"/>
        <color theme="1"/>
        <rFont val="Times New Roman"/>
        <family val="1"/>
        <charset val="204"/>
      </rPr>
      <t>2023/2022</t>
    </r>
  </si>
  <si>
    <r>
      <t>Кдеф</t>
    </r>
    <r>
      <rPr>
        <sz val="9"/>
        <color theme="1"/>
        <rFont val="Times New Roman"/>
        <family val="1"/>
        <charset val="204"/>
      </rPr>
      <t>2024/2023</t>
    </r>
  </si>
  <si>
    <t>Оценка полной стоимости инвестиционного проекта в прогнозных ценах соответствующих лет, млн. руб.</t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</si>
  <si>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</si>
  <si>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color theme="1"/>
        <rFont val="Times New Roman"/>
        <family val="1"/>
        <charset val="204"/>
      </rPr>
      <t>2019</t>
    </r>
  </si>
  <si>
    <t>Финансирование мероприятий инвестиционного проекта в прогнозных ценах соответствующих лет</t>
  </si>
  <si>
    <t>Сметная стоимость в прогнозных ценах</t>
  </si>
  <si>
    <r>
      <t>Ф</t>
    </r>
    <r>
      <rPr>
        <sz val="9"/>
        <color theme="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</si>
  <si>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Ф</t>
    </r>
    <r>
      <rPr>
        <sz val="9"/>
        <color theme="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</si>
  <si>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theme="1"/>
        <rFont val="Times New Roman"/>
        <family val="1"/>
        <charset val="204"/>
      </rPr>
      <t>Минэкономразвития от  28.09.2022</t>
    </r>
  </si>
  <si>
    <t xml:space="preserve">Модернизация системы видеонаблюдения на ПС "Луговая" АО "Западная энергетическая компания" </t>
  </si>
  <si>
    <t>О 24-04</t>
  </si>
  <si>
    <t>Сметная стоимость в ценах 4 кв. 2023</t>
  </si>
  <si>
    <t>УСР</t>
  </si>
  <si>
    <r>
      <t>Ф</t>
    </r>
    <r>
      <rPr>
        <sz val="9"/>
        <color theme="1"/>
        <rFont val="Times New Roman"/>
        <family val="1"/>
        <charset val="204"/>
      </rPr>
      <t>2025</t>
    </r>
  </si>
  <si>
    <r>
      <t>Ф</t>
    </r>
    <r>
      <rPr>
        <sz val="9"/>
        <color theme="1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</si>
  <si>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Ф</t>
    </r>
    <r>
      <rPr>
        <sz val="9"/>
        <color theme="1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</si>
  <si>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З=Ф</t>
    </r>
    <r>
      <rPr>
        <sz val="9"/>
        <color theme="1"/>
        <rFont val="Times New Roman"/>
        <family val="1"/>
        <charset val="204"/>
      </rPr>
      <t>2023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2024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2025</t>
    </r>
  </si>
  <si>
    <r>
      <t>Кдеф</t>
    </r>
    <r>
      <rPr>
        <sz val="9"/>
        <color theme="1"/>
        <rFont val="Times New Roman"/>
        <family val="1"/>
        <charset val="204"/>
      </rPr>
      <t>2025/2024</t>
    </r>
    <r>
      <rPr>
        <sz val="11"/>
        <color theme="1"/>
        <rFont val="Calibri"/>
        <family val="2"/>
        <charset val="204"/>
        <scheme val="minor"/>
      </rPr>
      <t/>
    </r>
  </si>
  <si>
    <r>
      <t>Кдеф</t>
    </r>
    <r>
      <rPr>
        <sz val="9"/>
        <color theme="1"/>
        <rFont val="Times New Roman"/>
        <family val="1"/>
        <charset val="204"/>
      </rPr>
      <t>2026/2025</t>
    </r>
    <r>
      <rPr>
        <sz val="11"/>
        <color theme="1"/>
        <rFont val="Calibri"/>
        <family val="2"/>
        <charset val="204"/>
        <scheme val="minor"/>
      </rPr>
      <t/>
    </r>
  </si>
  <si>
    <r>
      <t>Кдеф</t>
    </r>
    <r>
      <rPr>
        <sz val="9"/>
        <color theme="1"/>
        <rFont val="Times New Roman"/>
        <family val="1"/>
        <charset val="204"/>
      </rPr>
      <t>2027/2026</t>
    </r>
    <r>
      <rPr>
        <sz val="11"/>
        <color theme="1"/>
        <rFont val="Calibri"/>
        <family val="2"/>
        <charset val="204"/>
        <scheme val="minor"/>
      </rPr>
      <t/>
    </r>
  </si>
  <si>
    <r>
      <t>Кдеф</t>
    </r>
    <r>
      <rPr>
        <sz val="9"/>
        <color theme="1"/>
        <rFont val="Times New Roman"/>
        <family val="1"/>
        <charset val="204"/>
      </rPr>
      <t>2028/2027</t>
    </r>
    <r>
      <rPr>
        <sz val="11"/>
        <color theme="1"/>
        <rFont val="Calibri"/>
        <family val="2"/>
        <charset val="204"/>
        <scheme val="minor"/>
      </rPr>
      <t/>
    </r>
  </si>
  <si>
    <r>
      <t>Кдеф</t>
    </r>
    <r>
      <rPr>
        <sz val="9"/>
        <color theme="1"/>
        <rFont val="Times New Roman"/>
        <family val="1"/>
        <charset val="204"/>
      </rPr>
      <t>2029/2028</t>
    </r>
    <r>
      <rPr>
        <sz val="11"/>
        <color theme="1"/>
        <rFont val="Calibri"/>
        <family val="2"/>
        <charset val="204"/>
        <scheme val="minor"/>
      </rPr>
      <t/>
    </r>
  </si>
  <si>
    <t>Значение ( тыс. рублей без НДС)</t>
  </si>
  <si>
    <t>Итого без НДС,   тыс. рублей</t>
  </si>
  <si>
    <t>Итого с НДС, 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</si>
</sst>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0000000"/>
    <numFmt numFmtId="166" formatCode="0.0"/>
    <numFmt numFmtId="167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538DD5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0" xfId="0" applyFont="1"/>
    <xf numFmtId="4" fontId="0" fillId="0" borderId="0" xfId="0" applyNumberFormat="1"/>
    <xf numFmtId="0" fontId="4" fillId="0" borderId="7" xfId="0" applyFont="1" applyBorder="1" applyAlignment="1">
      <alignment horizontal="center" vertical="center" wrapText="1"/>
    </xf>
    <xf numFmtId="165" fontId="0" fillId="0" borderId="0" xfId="0" applyNumberFormat="1"/>
    <xf numFmtId="2" fontId="3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3" fillId="0" borderId="5" xfId="1" applyNumberFormat="1" applyFont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166" fontId="4" fillId="0" borderId="5" xfId="2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0" xfId="0" applyFont="1"/>
    <xf numFmtId="2" fontId="12" fillId="0" borderId="0" xfId="0" applyNumberFormat="1" applyFont="1" applyAlignment="1">
      <alignment horizontal="right" vertical="center" wrapText="1"/>
    </xf>
    <xf numFmtId="2" fontId="0" fillId="0" borderId="0" xfId="0" applyNumberFormat="1" applyAlignment="1">
      <alignment vertical="center" wrapText="1"/>
    </xf>
    <xf numFmtId="167" fontId="14" fillId="0" borderId="5" xfId="2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center" vertical="center" wrapText="1" shrinkToFit="1"/>
    </xf>
  </cellXfs>
  <cellStyles count="4">
    <cellStyle name="Обычный" xfId="0" builtinId="0"/>
    <cellStyle name="Обычный 3" xfId="3" xr:uid="{00000000-0005-0000-0000-000001000000}"/>
    <cellStyle name="Обычный 5" xfId="2" xr:uid="{00000000-0005-0000-0000-000002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2"/>
  <sheetViews>
    <sheetView tabSelected="1" topLeftCell="A10" zoomScale="80" zoomScaleNormal="80" workbookViewId="0">
      <selection activeCell="D27" sqref="D27:I27"/>
    </sheetView>
  </sheetViews>
  <sheetFormatPr defaultRowHeight="15" x14ac:dyDescent="0.25"/>
  <cols>
    <col min="1" max="1" width="12.7109375" customWidth="1"/>
    <col min="2" max="2" width="33.7109375" customWidth="1"/>
    <col min="3" max="3" width="18" customWidth="1"/>
    <col min="4" max="7" width="18.140625" customWidth="1"/>
    <col min="8" max="8" width="18.7109375" customWidth="1"/>
    <col min="9" max="9" width="20.28515625" customWidth="1"/>
    <col min="10" max="11" width="14.28515625" customWidth="1"/>
    <col min="12" max="12" width="19.28515625" customWidth="1"/>
    <col min="13" max="13" width="17" customWidth="1"/>
    <col min="14" max="14" width="21.140625" customWidth="1"/>
  </cols>
  <sheetData>
    <row r="1" spans="1:14" s="1" customFormat="1" ht="63.75" customHeight="1" x14ac:dyDescent="0.3">
      <c r="A1" s="44" t="s">
        <v>23</v>
      </c>
      <c r="B1" s="45"/>
      <c r="C1" s="45"/>
      <c r="D1" s="45"/>
      <c r="E1" s="45"/>
      <c r="F1" s="45"/>
      <c r="G1" s="45"/>
      <c r="H1" s="45"/>
      <c r="I1" s="45"/>
      <c r="J1" s="9"/>
      <c r="K1" s="9"/>
    </row>
    <row r="2" spans="1:14" ht="29.25" customHeight="1" x14ac:dyDescent="0.3">
      <c r="A2" s="22" t="s">
        <v>24</v>
      </c>
    </row>
    <row r="3" spans="1:14" ht="15.75" x14ac:dyDescent="0.25">
      <c r="A3" s="34" t="s">
        <v>0</v>
      </c>
      <c r="B3" s="34"/>
      <c r="C3" s="34"/>
      <c r="D3" s="34"/>
      <c r="E3" s="34"/>
      <c r="F3" s="34"/>
      <c r="G3" s="34"/>
      <c r="H3" s="34"/>
      <c r="I3" s="34"/>
    </row>
    <row r="4" spans="1:14" ht="15.75" x14ac:dyDescent="0.25">
      <c r="A4" s="2"/>
      <c r="B4" s="2"/>
      <c r="C4" s="3"/>
      <c r="D4" s="3"/>
      <c r="E4" s="4"/>
      <c r="F4" s="4"/>
      <c r="G4" s="4"/>
      <c r="H4" s="5"/>
      <c r="I4" s="2"/>
    </row>
    <row r="5" spans="1:14" ht="15.75" customHeight="1" x14ac:dyDescent="0.25">
      <c r="A5" s="35" t="s">
        <v>1</v>
      </c>
      <c r="B5" s="35" t="s">
        <v>2</v>
      </c>
      <c r="C5" s="35" t="s">
        <v>3</v>
      </c>
      <c r="D5" s="38" t="s">
        <v>36</v>
      </c>
      <c r="E5" s="39"/>
      <c r="F5" s="39"/>
      <c r="G5" s="39"/>
      <c r="H5" s="40"/>
      <c r="I5" s="41" t="s">
        <v>38</v>
      </c>
      <c r="L5" s="23"/>
      <c r="M5" s="24"/>
    </row>
    <row r="6" spans="1:14" ht="15" customHeight="1" x14ac:dyDescent="0.25">
      <c r="A6" s="36"/>
      <c r="B6" s="36"/>
      <c r="C6" s="36"/>
      <c r="D6" s="30" t="s">
        <v>4</v>
      </c>
      <c r="E6" s="30" t="s">
        <v>5</v>
      </c>
      <c r="F6" s="42" t="s">
        <v>6</v>
      </c>
      <c r="G6" s="30" t="s">
        <v>7</v>
      </c>
      <c r="H6" s="32" t="s">
        <v>37</v>
      </c>
      <c r="I6" s="41"/>
      <c r="L6" s="23"/>
      <c r="M6" s="24"/>
    </row>
    <row r="7" spans="1:14" ht="15" customHeight="1" x14ac:dyDescent="0.25">
      <c r="A7" s="37"/>
      <c r="B7" s="37"/>
      <c r="C7" s="37"/>
      <c r="D7" s="31"/>
      <c r="E7" s="31"/>
      <c r="F7" s="43"/>
      <c r="G7" s="31"/>
      <c r="H7" s="33"/>
      <c r="I7" s="41"/>
      <c r="L7" s="23"/>
      <c r="M7" s="24"/>
    </row>
    <row r="8" spans="1:14" ht="47.25" customHeight="1" x14ac:dyDescent="0.25">
      <c r="A8" s="6">
        <v>1</v>
      </c>
      <c r="B8" s="6" t="s">
        <v>25</v>
      </c>
      <c r="C8" s="6" t="s">
        <v>26</v>
      </c>
      <c r="D8" s="14">
        <v>111.621</v>
      </c>
      <c r="E8" s="14">
        <f>1167.396+173.25</f>
        <v>1340.646</v>
      </c>
      <c r="F8" s="14">
        <v>339</v>
      </c>
      <c r="G8" s="14">
        <v>167.00800000000001</v>
      </c>
      <c r="H8" s="13">
        <f>SUM(D8:G8)</f>
        <v>1958.2750000000001</v>
      </c>
      <c r="I8" s="13">
        <f>H8*1.2</f>
        <v>2349.9299999999998</v>
      </c>
      <c r="L8" s="23"/>
      <c r="M8" s="24"/>
      <c r="N8" s="26"/>
    </row>
    <row r="9" spans="1:14" ht="31.5" x14ac:dyDescent="0.25">
      <c r="A9" s="6">
        <v>2</v>
      </c>
      <c r="B9" s="11" t="s">
        <v>8</v>
      </c>
      <c r="C9" s="11" t="s">
        <v>9</v>
      </c>
      <c r="D9" s="15">
        <v>7.0894610456324241</v>
      </c>
      <c r="E9" s="15">
        <f>11+49.04</f>
        <v>60.04</v>
      </c>
      <c r="F9" s="15">
        <v>52.4</v>
      </c>
      <c r="G9" s="15">
        <v>10.607293522804669</v>
      </c>
      <c r="H9" s="16">
        <f>SUM(D9:G9)</f>
        <v>130.13675456843708</v>
      </c>
      <c r="I9" s="13">
        <f>H9*1.2</f>
        <v>156.16410548212448</v>
      </c>
      <c r="L9" s="23"/>
      <c r="M9" s="24"/>
      <c r="N9" s="26"/>
    </row>
    <row r="10" spans="1:14" ht="33.75" customHeight="1" x14ac:dyDescent="0.25">
      <c r="A10" s="27">
        <v>3</v>
      </c>
      <c r="B10" s="27" t="s">
        <v>16</v>
      </c>
      <c r="C10" s="11" t="s">
        <v>17</v>
      </c>
      <c r="D10" s="14">
        <v>0</v>
      </c>
      <c r="E10" s="14"/>
      <c r="F10" s="14"/>
      <c r="G10" s="14"/>
      <c r="H10" s="16">
        <f>SUM(D10:G10)</f>
        <v>0</v>
      </c>
      <c r="I10" s="13">
        <f>H10</f>
        <v>0</v>
      </c>
      <c r="M10" s="26"/>
      <c r="N10" s="26"/>
    </row>
    <row r="11" spans="1:14" ht="33.75" customHeight="1" x14ac:dyDescent="0.25">
      <c r="A11" s="28"/>
      <c r="B11" s="28"/>
      <c r="C11" s="11" t="s">
        <v>20</v>
      </c>
      <c r="D11" s="14">
        <v>0</v>
      </c>
      <c r="E11" s="14"/>
      <c r="F11" s="14"/>
      <c r="G11" s="14"/>
      <c r="H11" s="16">
        <f>SUM(D11:G11)</f>
        <v>0</v>
      </c>
      <c r="I11" s="13">
        <f>H11</f>
        <v>0</v>
      </c>
      <c r="M11" s="26"/>
      <c r="N11" s="26"/>
    </row>
    <row r="12" spans="1:14" ht="33.75" customHeight="1" x14ac:dyDescent="0.25">
      <c r="A12" s="29"/>
      <c r="B12" s="29"/>
      <c r="C12" s="11" t="s">
        <v>21</v>
      </c>
      <c r="D12" s="14"/>
      <c r="E12" s="14">
        <v>0</v>
      </c>
      <c r="F12" s="14">
        <v>0</v>
      </c>
      <c r="G12" s="14">
        <v>0</v>
      </c>
      <c r="H12" s="16">
        <f>SUM(D12:G12)</f>
        <v>0</v>
      </c>
      <c r="I12" s="13">
        <f>H12*1.2</f>
        <v>0</v>
      </c>
      <c r="M12" s="26"/>
      <c r="N12" s="26"/>
    </row>
    <row r="13" spans="1:14" ht="15.75" customHeight="1" x14ac:dyDescent="0.25">
      <c r="A13" s="27">
        <v>4</v>
      </c>
      <c r="B13" s="27" t="s">
        <v>22</v>
      </c>
      <c r="C13" s="7" t="s">
        <v>10</v>
      </c>
      <c r="D13" s="20">
        <v>105.56188522495653</v>
      </c>
      <c r="E13" s="20">
        <v>105.56188522495653</v>
      </c>
      <c r="F13" s="20">
        <v>105.56188522495653</v>
      </c>
      <c r="G13" s="20">
        <v>105.56188522495653</v>
      </c>
      <c r="H13" s="17"/>
      <c r="I13" s="17"/>
    </row>
    <row r="14" spans="1:14" ht="15.75" customHeight="1" x14ac:dyDescent="0.25">
      <c r="A14" s="28"/>
      <c r="B14" s="28"/>
      <c r="C14" s="7" t="s">
        <v>11</v>
      </c>
      <c r="D14" s="20">
        <v>104.93539999999999</v>
      </c>
      <c r="E14" s="20">
        <v>104.93539999999999</v>
      </c>
      <c r="F14" s="20">
        <v>104.93539999999999</v>
      </c>
      <c r="G14" s="20">
        <v>104.93539999999999</v>
      </c>
      <c r="H14" s="17"/>
      <c r="I14" s="17"/>
    </row>
    <row r="15" spans="1:14" ht="15.75" x14ac:dyDescent="0.25">
      <c r="A15" s="28"/>
      <c r="B15" s="28"/>
      <c r="C15" s="7" t="s">
        <v>12</v>
      </c>
      <c r="D15" s="20">
        <v>113.87439215858623</v>
      </c>
      <c r="E15" s="20">
        <v>113.87439215858623</v>
      </c>
      <c r="F15" s="20">
        <v>113.87439215858623</v>
      </c>
      <c r="G15" s="20">
        <v>113.87439215858623</v>
      </c>
      <c r="H15" s="17"/>
      <c r="I15" s="17"/>
    </row>
    <row r="16" spans="1:14" ht="15.75" x14ac:dyDescent="0.25">
      <c r="A16" s="28"/>
      <c r="B16" s="28"/>
      <c r="C16" s="7" t="s">
        <v>13</v>
      </c>
      <c r="D16" s="20">
        <v>105.89170681014039</v>
      </c>
      <c r="E16" s="20">
        <v>105.89170681014039</v>
      </c>
      <c r="F16" s="20">
        <v>105.89170681014039</v>
      </c>
      <c r="G16" s="20">
        <v>105.89170681014039</v>
      </c>
      <c r="H16" s="17"/>
      <c r="I16" s="17"/>
    </row>
    <row r="17" spans="1:13" ht="15.75" x14ac:dyDescent="0.25">
      <c r="A17" s="28"/>
      <c r="B17" s="28"/>
      <c r="C17" s="7" t="s">
        <v>14</v>
      </c>
      <c r="D17" s="20">
        <v>105.30227480021095</v>
      </c>
      <c r="E17" s="20">
        <v>105.30227480021095</v>
      </c>
      <c r="F17" s="20">
        <v>105.30227480021095</v>
      </c>
      <c r="G17" s="20">
        <v>105.30227480021095</v>
      </c>
      <c r="H17" s="17"/>
      <c r="I17" s="17"/>
    </row>
    <row r="18" spans="1:13" ht="15.75" x14ac:dyDescent="0.25">
      <c r="A18" s="21"/>
      <c r="B18" s="21"/>
      <c r="C18" s="7" t="s">
        <v>31</v>
      </c>
      <c r="D18" s="25">
        <v>104.79425908912773</v>
      </c>
      <c r="E18" s="25">
        <v>104.79425908912773</v>
      </c>
      <c r="F18" s="25">
        <v>104.79425908912773</v>
      </c>
      <c r="G18" s="25">
        <v>104.79425908912773</v>
      </c>
      <c r="H18" s="17"/>
      <c r="I18" s="17"/>
    </row>
    <row r="19" spans="1:13" ht="15.75" x14ac:dyDescent="0.25">
      <c r="A19" s="21"/>
      <c r="B19" s="21"/>
      <c r="C19" s="7" t="s">
        <v>32</v>
      </c>
      <c r="D19" s="25">
        <v>104.79425908912773</v>
      </c>
      <c r="E19" s="25">
        <v>104.79425908912773</v>
      </c>
      <c r="F19" s="25">
        <v>104.79425908912773</v>
      </c>
      <c r="G19" s="25">
        <v>104.79425908912773</v>
      </c>
      <c r="H19" s="17"/>
      <c r="I19" s="17"/>
    </row>
    <row r="20" spans="1:13" ht="15.75" x14ac:dyDescent="0.25">
      <c r="A20" s="21"/>
      <c r="B20" s="21"/>
      <c r="C20" s="7" t="s">
        <v>33</v>
      </c>
      <c r="D20" s="25">
        <v>104.79425908912773</v>
      </c>
      <c r="E20" s="25">
        <v>104.79425908912773</v>
      </c>
      <c r="F20" s="25">
        <v>104.79425908912773</v>
      </c>
      <c r="G20" s="25">
        <v>104.79425908912773</v>
      </c>
      <c r="H20" s="17"/>
      <c r="I20" s="17"/>
    </row>
    <row r="21" spans="1:13" ht="15.75" x14ac:dyDescent="0.25">
      <c r="A21" s="21"/>
      <c r="B21" s="21"/>
      <c r="C21" s="7" t="s">
        <v>34</v>
      </c>
      <c r="D21" s="25">
        <v>104.79425908912773</v>
      </c>
      <c r="E21" s="25">
        <v>104.79425908912773</v>
      </c>
      <c r="F21" s="25">
        <v>104.79425908912773</v>
      </c>
      <c r="G21" s="25">
        <v>104.79425908912773</v>
      </c>
      <c r="H21" s="17"/>
      <c r="I21" s="17"/>
    </row>
    <row r="22" spans="1:13" ht="15.75" x14ac:dyDescent="0.25">
      <c r="A22" s="21"/>
      <c r="B22" s="21"/>
      <c r="C22" s="7" t="s">
        <v>35</v>
      </c>
      <c r="D22" s="25">
        <v>104.79425908912773</v>
      </c>
      <c r="E22" s="25">
        <v>104.79425908912773</v>
      </c>
      <c r="F22" s="25">
        <v>104.79425908912773</v>
      </c>
      <c r="G22" s="25">
        <v>104.79425908912773</v>
      </c>
      <c r="H22" s="17"/>
      <c r="I22" s="17"/>
    </row>
    <row r="23" spans="1:13" ht="37.5" customHeight="1" x14ac:dyDescent="0.25">
      <c r="A23" s="27">
        <v>5</v>
      </c>
      <c r="B23" s="27" t="s">
        <v>18</v>
      </c>
      <c r="C23" s="11" t="s">
        <v>28</v>
      </c>
      <c r="D23" s="18"/>
      <c r="E23" s="18"/>
      <c r="F23" s="18"/>
      <c r="G23" s="18"/>
      <c r="H23" s="16"/>
      <c r="I23" s="13"/>
    </row>
    <row r="24" spans="1:13" ht="37.5" customHeight="1" x14ac:dyDescent="0.25">
      <c r="A24" s="28"/>
      <c r="B24" s="28"/>
      <c r="C24" s="11" t="s">
        <v>29</v>
      </c>
      <c r="D24" s="18"/>
      <c r="E24" s="18"/>
      <c r="F24" s="18"/>
      <c r="G24" s="18"/>
      <c r="H24" s="16"/>
      <c r="I24" s="13"/>
    </row>
    <row r="25" spans="1:13" ht="37.5" customHeight="1" x14ac:dyDescent="0.25">
      <c r="A25" s="29"/>
      <c r="B25" s="29"/>
      <c r="C25" s="11" t="s">
        <v>27</v>
      </c>
      <c r="D25" s="18">
        <f>D8*D17/100*D18/100</f>
        <v>123.1745980229832</v>
      </c>
      <c r="E25" s="18">
        <f t="shared" ref="E25:G25" si="0">E8*E17/100*E18/100</f>
        <v>1479.4127640956483</v>
      </c>
      <c r="F25" s="18">
        <f t="shared" si="0"/>
        <v>374.08900412817746</v>
      </c>
      <c r="G25" s="18">
        <f t="shared" si="0"/>
        <v>184.29456165616128</v>
      </c>
      <c r="H25" s="16"/>
      <c r="I25" s="13"/>
      <c r="L25" s="12"/>
      <c r="M25" s="12"/>
    </row>
    <row r="26" spans="1:13" ht="31.5" x14ac:dyDescent="0.25">
      <c r="A26" s="6">
        <v>6</v>
      </c>
      <c r="B26" s="6" t="s">
        <v>19</v>
      </c>
      <c r="C26" s="6" t="s">
        <v>30</v>
      </c>
      <c r="D26" s="19">
        <f>SUM(D23:D25)</f>
        <v>123.1745980229832</v>
      </c>
      <c r="E26" s="19">
        <f t="shared" ref="E26:G26" si="1">SUM(E23:E25)</f>
        <v>1479.4127640956483</v>
      </c>
      <c r="F26" s="19">
        <f t="shared" si="1"/>
        <v>374.08900412817746</v>
      </c>
      <c r="G26" s="19">
        <f t="shared" si="1"/>
        <v>184.29456165616128</v>
      </c>
      <c r="H26" s="16">
        <f>SUM(D26:G26)</f>
        <v>2160.9709279029703</v>
      </c>
      <c r="I26" s="13">
        <f>SUM(I23:I25)</f>
        <v>0</v>
      </c>
    </row>
    <row r="27" spans="1:13" ht="78.75" x14ac:dyDescent="0.25">
      <c r="A27" s="6">
        <v>7</v>
      </c>
      <c r="B27" s="8" t="s">
        <v>15</v>
      </c>
      <c r="C27" s="8"/>
      <c r="D27" s="13">
        <f>ROUND(D26,8)</f>
        <v>123.17459802</v>
      </c>
      <c r="E27" s="13">
        <f>ROUND(E26,8)</f>
        <v>1479.4127641</v>
      </c>
      <c r="F27" s="13">
        <f>ROUND(F26,8)</f>
        <v>374.08900412999998</v>
      </c>
      <c r="G27" s="13">
        <f>ROUND(G26,8)</f>
        <v>184.29456166</v>
      </c>
      <c r="H27" s="13">
        <f>SUM(D27:G27)</f>
        <v>2160.9709279099998</v>
      </c>
      <c r="I27" s="13">
        <f>H27*1.2</f>
        <v>2593.1651134919998</v>
      </c>
      <c r="J27" s="12"/>
      <c r="K27" s="12"/>
      <c r="L27" s="12"/>
      <c r="M27" s="12"/>
    </row>
    <row r="30" spans="1:13" x14ac:dyDescent="0.25">
      <c r="D30" s="10"/>
      <c r="F30" s="10"/>
      <c r="H30" s="12"/>
      <c r="I30" s="12"/>
    </row>
    <row r="31" spans="1:13" x14ac:dyDescent="0.25">
      <c r="D31" s="10"/>
    </row>
    <row r="32" spans="1:13" x14ac:dyDescent="0.25">
      <c r="D32" s="10"/>
    </row>
  </sheetData>
  <mergeCells count="18">
    <mergeCell ref="A1:I1"/>
    <mergeCell ref="G6:G7"/>
    <mergeCell ref="H6:H7"/>
    <mergeCell ref="A3:I3"/>
    <mergeCell ref="A5:A7"/>
    <mergeCell ref="B5:B7"/>
    <mergeCell ref="C5:C7"/>
    <mergeCell ref="D5:H5"/>
    <mergeCell ref="I5:I7"/>
    <mergeCell ref="D6:D7"/>
    <mergeCell ref="E6:E7"/>
    <mergeCell ref="F6:F7"/>
    <mergeCell ref="A10:A12"/>
    <mergeCell ref="B10:B12"/>
    <mergeCell ref="A13:A17"/>
    <mergeCell ref="B13:B17"/>
    <mergeCell ref="A23:A25"/>
    <mergeCell ref="B23:B25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ИПР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Груздь Надежда Германовна</dc:creator>
  <cp:lastModifiedBy>sergenhappy@mail.ru</cp:lastModifiedBy>
  <dcterms:created xsi:type="dcterms:W3CDTF">2019-10-30T14:59:22Z</dcterms:created>
  <dcterms:modified xsi:type="dcterms:W3CDTF">2024-03-25T09:15:13Z</dcterms:modified>
</cp:coreProperties>
</file>