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6_сметы+\ТП-996\"/>
    </mc:Choice>
  </mc:AlternateContent>
  <xr:revisionPtr revIDLastSave="0" documentId="13_ncr:1_{A51C1472-D81C-4F0C-9F78-656608D9E52B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6_4 квартал 2023" sheetId="6" r:id="rId1"/>
    <sheet name="Сводка ТП-996_базовые цены" sheetId="7" r:id="rId2"/>
    <sheet name="в прогноз ценах" sheetId="8" r:id="rId3"/>
  </sheets>
  <calcPr calcId="181029"/>
</workbook>
</file>

<file path=xl/calcChain.xml><?xml version="1.0" encoding="utf-8"?>
<calcChain xmlns="http://schemas.openxmlformats.org/spreadsheetml/2006/main">
  <c r="D23" i="8" l="1"/>
  <c r="E23" i="8"/>
  <c r="F23" i="8"/>
  <c r="G23" i="8"/>
  <c r="G24" i="8"/>
  <c r="G25" i="8" s="1"/>
  <c r="G22" i="8"/>
  <c r="F22" i="8"/>
  <c r="E22" i="8"/>
  <c r="D22" i="8"/>
  <c r="H22" i="8" s="1"/>
  <c r="I22" i="8" s="1"/>
  <c r="I24" i="8" s="1"/>
  <c r="G21" i="8"/>
  <c r="D21" i="8"/>
  <c r="H21" i="8" s="1"/>
  <c r="H12" i="8"/>
  <c r="H11" i="8"/>
  <c r="E24" i="8" l="1"/>
  <c r="E25" i="8" s="1"/>
  <c r="F24" i="8"/>
  <c r="F25" i="8" s="1"/>
  <c r="I12" i="8"/>
  <c r="D24" i="8"/>
  <c r="D25" i="8" l="1"/>
  <c r="H25" i="8" s="1"/>
  <c r="I25" i="8" s="1"/>
  <c r="H24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<sst xmlns="http://schemas.openxmlformats.org/spreadsheetml/2006/main" count="123" uniqueCount="80">
  <si>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</si>
  <si>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</si>
  <si>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</si>
  <si>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</si>
  <si>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</si>
  <si>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</si>
  <si>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</si>
  <si>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</si>
  <si>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</si>
  <si>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</si>
  <si>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</si>
  <si>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</si>
  <si>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</si>
  <si>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</si>
  <si>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</si>
  <si>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</si>
  <si>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</si>
  <si>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</si>
  <si>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</si>
  <si>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</si>
  <si>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</si>
  <si>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</si>
  <si>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</si>
  <si>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</si>
  <si>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</si>
  <si>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</si>
  <si>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</si>
  <si>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</si>
  <si>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</si>
  <si>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</si>
  <si>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</si>
  <si>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</si>
  <si>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</si>
  <si>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</si>
  <si>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</si>
  <si>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</si>
  <si>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</si>
  <si>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</si>
  <si>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</si>
  <si>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</si>
  <si>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</si>
  <si>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</si>
  <si>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</si>
  <si>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</si>
  <si>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</si>
  <si>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(ТП-996) по адресу: г. Калининград, бул. Ф. Лефорта, 18А. ЗУ 39:15:130712:7988</t>
  </si>
  <si>
    <t>Глава 2. Реконструкция ТП-996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</si>
  <si>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</si>
  <si>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</si>
  <si>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</si>
  <si>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</si>
  <si>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</si>
  <si>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</si>
  <si>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</si>
  <si>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</si>
  <si>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</si>
  <si>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</si>
  <si>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</si>
  <si>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</si>
  <si>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</si>
  <si>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</si>
  <si>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</si>
  <si>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</si>
  <si>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</si>
  <si>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</si>
  <si>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</si>
  <si>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</si>
  <si>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</si>
  <si>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</si>
  <si>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</si>
  <si>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</si>
  <si>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</si>
  <si>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</si>
  <si>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</si>
  <si>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</si>
  <si>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</si>
  <si>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</si>
  <si>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</si>
  <si>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t>Ф2025=Ф2023*((Кдеф2024/2023)/100*(Кдеф2025/2024)/100*(Кдеф2026/2025)/100))</t>
  </si>
  <si>
    <r>
      <t>З=</t>
    </r>
    <r>
      <rPr>
        <sz val="9"/>
        <rFont val="Times New Roman"/>
        <family val="1"/>
        <charset val="204"/>
      </rPr>
      <t>Ф2025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</si>
</sst>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1BFD5FE9-7DDF-4F4C-91EB-5A7AB0B1DFD8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7" sqref="B7:H7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37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38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3.5" customHeight="1" x14ac:dyDescent="0.2">
      <c r="A9" s="81" t="s">
        <v>42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39</v>
      </c>
      <c r="E10" s="76"/>
      <c r="F10" s="76"/>
      <c r="G10" s="76"/>
      <c r="H10" s="69" t="s">
        <v>40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46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4"/>
      <c r="C36" s="65"/>
      <c r="D36" s="66" t="s">
        <v>22</v>
      </c>
      <c r="E36" s="67"/>
      <c r="F36" s="67"/>
      <c r="G36" s="67"/>
      <c r="H36" s="67"/>
    </row>
    <row r="37" spans="1:9" ht="9" customHeight="1" x14ac:dyDescent="0.2">
      <c r="B37" s="65"/>
      <c r="C37" s="65"/>
      <c r="D37" s="67"/>
      <c r="E37" s="67"/>
      <c r="F37" s="67"/>
      <c r="G37" s="67"/>
      <c r="H37" s="67"/>
    </row>
    <row r="38" spans="1:9" ht="18" customHeight="1" x14ac:dyDescent="0.2">
      <c r="B38" s="64" t="s">
        <v>23</v>
      </c>
      <c r="C38" s="64"/>
      <c r="D38" s="68" t="s">
        <v>24</v>
      </c>
      <c r="E38" s="68"/>
      <c r="F38" s="68"/>
      <c r="G38" s="68"/>
      <c r="H38" s="68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C29" sqref="C29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37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38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2.75" customHeight="1" x14ac:dyDescent="0.2">
      <c r="A9" s="81" t="s">
        <v>41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39</v>
      </c>
      <c r="E10" s="76"/>
      <c r="F10" s="76"/>
      <c r="G10" s="76"/>
      <c r="H10" s="69" t="s">
        <v>40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46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4"/>
      <c r="C34" s="65"/>
      <c r="D34" s="66" t="s">
        <v>22</v>
      </c>
      <c r="E34" s="67"/>
      <c r="F34" s="67"/>
      <c r="G34" s="67"/>
      <c r="H34" s="67"/>
    </row>
    <row r="35" spans="2:8" ht="9" customHeight="1" x14ac:dyDescent="0.2">
      <c r="B35" s="65"/>
      <c r="C35" s="65"/>
      <c r="D35" s="67"/>
      <c r="E35" s="67"/>
      <c r="F35" s="67"/>
      <c r="G35" s="67"/>
      <c r="H35" s="67"/>
    </row>
    <row r="36" spans="2:8" ht="18" customHeight="1" x14ac:dyDescent="0.2">
      <c r="B36" s="64" t="s">
        <v>23</v>
      </c>
      <c r="C36" s="64"/>
      <c r="D36" s="68" t="s">
        <v>24</v>
      </c>
      <c r="E36" s="68"/>
      <c r="F36" s="68"/>
      <c r="G36" s="68"/>
      <c r="H36" s="68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C3D59-77EB-40B9-AB03-D30CD1F0F1F5}">
  <dimension ref="A6:J25"/>
  <sheetViews>
    <sheetView tabSelected="1" topLeftCell="A16" workbookViewId="0">
      <selection activeCell="D25" sqref="D25:I25"/>
    </sheetView>
  </sheetViews>
  <sheetFormatPr defaultRowHeight="15" x14ac:dyDescent="0.25"/>
  <cols>
    <col min="2" max="10" width="28.28515625" customWidth="1"/>
  </cols>
  <sheetData>
    <row r="6" spans="1:10" ht="15.75" x14ac:dyDescent="0.25">
      <c r="A6" s="91" t="s">
        <v>47</v>
      </c>
      <c r="B6" s="91" t="s">
        <v>48</v>
      </c>
      <c r="C6" s="91" t="s">
        <v>49</v>
      </c>
      <c r="D6" s="94" t="s">
        <v>50</v>
      </c>
      <c r="E6" s="95"/>
      <c r="F6" s="95"/>
      <c r="G6" s="95"/>
      <c r="H6" s="96"/>
      <c r="I6" s="97" t="s">
        <v>51</v>
      </c>
      <c r="J6" s="97" t="s">
        <v>52</v>
      </c>
    </row>
    <row r="7" spans="1:10" x14ac:dyDescent="0.25">
      <c r="A7" s="92"/>
      <c r="B7" s="92"/>
      <c r="C7" s="92"/>
      <c r="D7" s="98" t="s">
        <v>53</v>
      </c>
      <c r="E7" s="98" t="s">
        <v>54</v>
      </c>
      <c r="F7" s="100" t="s">
        <v>55</v>
      </c>
      <c r="G7" s="98" t="s">
        <v>56</v>
      </c>
      <c r="H7" s="88" t="s">
        <v>57</v>
      </c>
      <c r="I7" s="97"/>
      <c r="J7" s="97"/>
    </row>
    <row r="8" spans="1:10" x14ac:dyDescent="0.25">
      <c r="A8" s="93"/>
      <c r="B8" s="93"/>
      <c r="C8" s="93"/>
      <c r="D8" s="99"/>
      <c r="E8" s="99"/>
      <c r="F8" s="101"/>
      <c r="G8" s="99"/>
      <c r="H8" s="89"/>
      <c r="I8" s="97"/>
      <c r="J8" s="97"/>
    </row>
    <row r="9" spans="1:10" ht="51" customHeight="1" x14ac:dyDescent="0.25">
      <c r="A9" s="46">
        <v>1</v>
      </c>
      <c r="B9" s="46" t="s">
        <v>58</v>
      </c>
      <c r="C9" s="50"/>
      <c r="D9" s="48">
        <v>344.03519</v>
      </c>
      <c r="E9" s="48">
        <v>2304.2823955425802</v>
      </c>
      <c r="F9" s="48">
        <v>6583.3333599999996</v>
      </c>
      <c r="G9" s="48">
        <v>549.98042999999984</v>
      </c>
      <c r="H9" s="51">
        <v>9781.6313755425799</v>
      </c>
      <c r="I9" s="52">
        <v>11737.95765065</v>
      </c>
      <c r="J9" s="53"/>
    </row>
    <row r="10" spans="1:10" ht="32.25" customHeight="1" x14ac:dyDescent="0.25">
      <c r="A10" s="46">
        <v>2</v>
      </c>
      <c r="B10" s="47" t="s">
        <v>59</v>
      </c>
      <c r="C10" s="47" t="s">
        <v>60</v>
      </c>
      <c r="D10" s="49">
        <v>50.988570000000003</v>
      </c>
      <c r="E10" s="49">
        <v>114.06749883964</v>
      </c>
      <c r="F10" s="49">
        <v>1017.51675</v>
      </c>
      <c r="G10" s="49">
        <v>15.353999999999992</v>
      </c>
      <c r="H10" s="51">
        <v>1197.92681883964</v>
      </c>
      <c r="I10" s="52">
        <v>1437.5121826100001</v>
      </c>
      <c r="J10" s="54"/>
    </row>
    <row r="11" spans="1:10" ht="15.75" x14ac:dyDescent="0.25">
      <c r="A11" s="86">
        <v>3</v>
      </c>
      <c r="B11" s="86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6" t="s">
        <v>63</v>
      </c>
    </row>
    <row r="12" spans="1:10" ht="15.75" x14ac:dyDescent="0.25">
      <c r="A12" s="87"/>
      <c r="B12" s="87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7"/>
    </row>
    <row r="13" spans="1:10" ht="15.75" x14ac:dyDescent="0.25">
      <c r="A13" s="86">
        <v>4</v>
      </c>
      <c r="B13" s="86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0"/>
      <c r="B14" s="90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0"/>
      <c r="B15" s="90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0"/>
      <c r="B16" s="90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0"/>
      <c r="B17" s="90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0"/>
      <c r="B18" s="90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0"/>
      <c r="B19" s="90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0"/>
      <c r="B20" s="90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6">
        <v>5</v>
      </c>
      <c r="B21" s="86" t="s">
        <v>74</v>
      </c>
      <c r="C21" s="55" t="s">
        <v>75</v>
      </c>
      <c r="D21" s="60">
        <f>D11</f>
        <v>0</v>
      </c>
      <c r="E21" s="60"/>
      <c r="F21" s="60"/>
      <c r="G21" s="60">
        <f>G11</f>
        <v>0</v>
      </c>
      <c r="H21" s="51">
        <f>SUM(D21:G21)</f>
        <v>0</v>
      </c>
      <c r="I21" s="52"/>
      <c r="J21" s="86" t="s">
        <v>63</v>
      </c>
    </row>
    <row r="22" spans="1:10" ht="31.5" x14ac:dyDescent="0.25">
      <c r="A22" s="87"/>
      <c r="B22" s="87"/>
      <c r="C22" s="55" t="s">
        <v>76</v>
      </c>
      <c r="D22" s="60">
        <f>ROUND(D12*(100+D16)/200,8)</f>
        <v>0</v>
      </c>
      <c r="E22" s="60">
        <f>ROUND(E12*(100+E16)/200,8)</f>
        <v>0</v>
      </c>
      <c r="F22" s="60">
        <f t="shared" ref="F22:G22" si="0">ROUND(F12*(100+F16)/200,8)</f>
        <v>0</v>
      </c>
      <c r="G22" s="60">
        <f t="shared" si="0"/>
        <v>0</v>
      </c>
      <c r="H22" s="51">
        <f>SUM(D22:G22)</f>
        <v>0</v>
      </c>
      <c r="I22" s="52">
        <f>ROUND((H22+H21)*1.2,8)-I21</f>
        <v>0</v>
      </c>
      <c r="J22" s="87"/>
    </row>
    <row r="23" spans="1:10" ht="78.75" x14ac:dyDescent="0.25">
      <c r="A23" s="56"/>
      <c r="B23" s="56" t="s">
        <v>74</v>
      </c>
      <c r="C23" s="102" t="s">
        <v>78</v>
      </c>
      <c r="D23" s="60">
        <f>D9*D16/100*D17/100</f>
        <v>379.64537348716328</v>
      </c>
      <c r="E23" s="60">
        <f t="shared" ref="E23:G23" si="1">E9*E16/100*E17/100</f>
        <v>2542.7926447746759</v>
      </c>
      <c r="F23" s="60">
        <f t="shared" si="1"/>
        <v>7264.7569925846856</v>
      </c>
      <c r="G23" s="60">
        <f t="shared" si="1"/>
        <v>606.90746710527083</v>
      </c>
      <c r="H23" s="51"/>
      <c r="I23" s="52"/>
      <c r="J23" s="56"/>
    </row>
    <row r="24" spans="1:10" ht="38.25" customHeight="1" x14ac:dyDescent="0.25">
      <c r="A24" s="50">
        <v>6</v>
      </c>
      <c r="B24" s="50"/>
      <c r="C24" s="61" t="s">
        <v>79</v>
      </c>
      <c r="D24" s="62">
        <f>SUM(D21:D23)</f>
        <v>379.64537348716328</v>
      </c>
      <c r="E24" s="62">
        <f t="shared" ref="E24:G24" si="2">SUM(E21:E23)</f>
        <v>2542.7926447746759</v>
      </c>
      <c r="F24" s="62">
        <f t="shared" si="2"/>
        <v>7264.7569925846856</v>
      </c>
      <c r="G24" s="62">
        <f t="shared" si="2"/>
        <v>606.90746710527083</v>
      </c>
      <c r="H24" s="51">
        <f>SUM(D24:G24)</f>
        <v>10794.102477951796</v>
      </c>
      <c r="I24" s="52">
        <f>SUM(I21:I22)</f>
        <v>0</v>
      </c>
      <c r="J24" s="63"/>
    </row>
    <row r="25" spans="1:10" ht="78.75" customHeight="1" x14ac:dyDescent="0.25">
      <c r="A25" s="50">
        <v>7</v>
      </c>
      <c r="B25" s="46" t="s">
        <v>77</v>
      </c>
      <c r="C25" s="46"/>
      <c r="D25" s="48">
        <f>ROUND(D24,8)</f>
        <v>379.64537349</v>
      </c>
      <c r="E25" s="48">
        <f t="shared" ref="E25:G25" si="3">ROUND(E24,8)</f>
        <v>2542.7926447700002</v>
      </c>
      <c r="F25" s="48">
        <f t="shared" si="3"/>
        <v>7264.7569925799999</v>
      </c>
      <c r="G25" s="48">
        <f t="shared" si="3"/>
        <v>606.90746710999997</v>
      </c>
      <c r="H25" s="51">
        <f>SUM(D25:G25)</f>
        <v>10794.10247795</v>
      </c>
      <c r="I25" s="52">
        <f>ROUND(H25*1.2,8)</f>
        <v>12952.92297354</v>
      </c>
      <c r="J25" s="63"/>
    </row>
  </sheetData>
  <mergeCells count="19">
    <mergeCell ref="G7:G8"/>
    <mergeCell ref="A21:A22"/>
    <mergeCell ref="B21:B22"/>
    <mergeCell ref="J21:J22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ТП-996_4 квартал 2023</vt:lpstr>
      <vt:lpstr>Сводка ТП-996_базовые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2024-03-25T07:58:22Z</dcterms:modified>
</cp:coreProperties>
</file>