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елемеханика\"/>
    </mc:Choice>
  </mc:AlternateContent>
  <xr:revisionPtr revIDLastSave="0" documentId="13_ncr:1_{74B37849-CA03-4883-A4A5-CFD6EF5173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ТМ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2" l="1"/>
  <c r="H51" i="2"/>
  <c r="H48" i="2"/>
  <c r="H28" i="2"/>
  <c r="H25" i="2"/>
  <c r="H66" i="2"/>
  <c r="H63" i="2"/>
  <c r="H44" i="2"/>
  <c r="H41" i="2"/>
  <c r="H36" i="2"/>
  <c r="H33" i="2"/>
  <c r="H59" i="2"/>
  <c r="H56" i="2"/>
  <c r="H16" i="2"/>
  <c r="H21" i="2"/>
  <c r="H71" i="2" l="1"/>
  <c r="H72" i="2" s="1"/>
  <c r="G74" i="2" l="1"/>
  <c r="H75" i="2" s="1"/>
  <c r="H76" i="2" s="1"/>
</calcChain>
</file>

<file path=xl/sharedStrings.xml><?xml version="1.0" encoding="utf-8"?>
<sst xmlns="http://schemas.openxmlformats.org/spreadsheetml/2006/main" count="139" uniqueCount="75">
  <si>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</si>
  <si>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</si>
  <si>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</si>
  <si>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</si>
  <si>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</si>
  <si>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</si>
  <si>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</si>
  <si>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</si>
  <si>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</si>
  <si>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</si>
  <si>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</si>
  <si>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</si>
  <si>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</si>
  <si>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</si>
  <si>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</si>
  <si>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</si>
  <si>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</si>
  <si>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</si>
  <si>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</si>
  <si>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</si>
  <si>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</si>
  <si>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</si>
  <si>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</si>
  <si>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</si>
  <si>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</si>
  <si>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</si>
  <si>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</si>
  <si>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</si>
  <si>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</si>
  <si>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</si>
  <si>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</si>
  <si>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</si>
  <si>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</si>
  <si>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</si>
  <si>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</si>
  <si>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</si>
  <si>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</si>
  <si>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</si>
  <si>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</si>
  <si>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</si>
  <si>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</si>
  <si>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</si>
  <si>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</si>
  <si>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</si>
  <si>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Итого проектная и рабочая документация в ценах на 1.01.2001 года:</t>
  </si>
  <si>
    <t>Итого проектная и рабочая документация в ценах на 4 квартал 2023 года:</t>
  </si>
  <si>
    <t>Создание единого диспетчерского пункта, модернизация ТП, РП 10/15 кВ с установкой пунктов учета электроэнергии и устройств телемеханики в Калининградской области</t>
  </si>
  <si>
    <t>Таблица 34, пункт 2</t>
  </si>
  <si>
    <t>Дспетчерское управление (кол-во КП 50)</t>
  </si>
  <si>
    <t>0,93*50*1*5,67*1000</t>
  </si>
  <si>
    <t>0,93*50*0*5,67*1000</t>
  </si>
  <si>
    <t>Таблица 34, пункты 3,4,5</t>
  </si>
  <si>
    <t>Диспетчерский пульт (1 рабочее место)</t>
  </si>
  <si>
    <t>Таблица 34, пункт 15</t>
  </si>
  <si>
    <t>18,84*0,3*5,67*1000</t>
  </si>
  <si>
    <t>18,84*0,7*5,67*1000</t>
  </si>
  <si>
    <t>Устройства телемеханики, сторона КП (кол-во КП 50)</t>
  </si>
  <si>
    <t xml:space="preserve">Устройства телемеханики, сторона ПУ </t>
  </si>
  <si>
    <t>Таблица 34, пункты 7,8</t>
  </si>
  <si>
    <t>Таблица 34, пункт 6</t>
  </si>
  <si>
    <t>2,94*5*0,4*5,67*1000</t>
  </si>
  <si>
    <t>2,94*5*0,6*5,67*1000</t>
  </si>
  <si>
    <t>(2,16+5,05)*5*0,3*5,67*1000</t>
  </si>
  <si>
    <t>(2,16+5,05)*5*0,7*5,67*1000</t>
  </si>
  <si>
    <t>Устройство отображения (1 рабочее место)</t>
  </si>
  <si>
    <t>Таблица 34, пункт 11</t>
  </si>
  <si>
    <t>3,45*0,4*5,67*1000</t>
  </si>
  <si>
    <t>3,45*0,6*5,67*1000</t>
  </si>
  <si>
    <t>(2,16+3,57+7,62)*5*3*0,3*5,67*1000</t>
  </si>
  <si>
    <t>(2,16+3,57+7,62)*5*3*0,7*5,67*1000</t>
  </si>
  <si>
    <t>Измерительный преобразователь электрических и неэлектрических величин</t>
  </si>
  <si>
    <t>Таблица 34, пункт 9</t>
  </si>
  <si>
    <t>10,14*50*0,3*5,67*1000</t>
  </si>
  <si>
    <t>10,14*50*0,7*5,67*1000</t>
  </si>
  <si>
    <t>Всего:  Пять миллионов шестьсот двадцать пять тысяч четыреста семьдесят девять рублей 16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</si>
</sst>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2" xfId="0" applyFont="1" applyFill="1" applyBorder="1" applyAlignment="1"/>
    <xf numFmtId="4" fontId="7" fillId="0" borderId="4" xfId="0" applyNumberFormat="1" applyFont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left" vertical="center" wrapText="1"/>
    </xf>
    <xf numFmtId="0" fontId="7" fillId="0" borderId="5" xfId="0" applyFont="1" applyBorder="1"/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" fontId="7" fillId="0" borderId="6" xfId="0" applyNumberFormat="1" applyFont="1" applyBorder="1" applyAlignment="1">
      <alignment horizontal="left" vertical="top" wrapText="1"/>
    </xf>
    <xf numFmtId="4" fontId="7" fillId="0" borderId="7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74"/>
  <sheetViews>
    <sheetView tabSelected="1" topLeftCell="A6" zoomScaleNormal="100" zoomScaleSheetLayoutView="100" workbookViewId="0">
      <selection activeCell="B15" sqref="B15:B73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0" t="s">
        <v>0</v>
      </c>
      <c r="B1" s="100"/>
      <c r="C1" s="100"/>
      <c r="D1" s="100"/>
      <c r="E1" s="100"/>
      <c r="F1" s="100"/>
      <c r="G1" s="100"/>
      <c r="H1" s="100"/>
    </row>
    <row r="2" spans="1:18" ht="15" customHeight="1">
      <c r="A2" s="100" t="s">
        <v>1</v>
      </c>
      <c r="B2" s="100"/>
      <c r="C2" s="100"/>
      <c r="D2" s="100"/>
      <c r="E2" s="100"/>
      <c r="F2" s="100"/>
      <c r="G2" s="100"/>
      <c r="H2" s="100"/>
    </row>
    <row r="3" spans="1:18" ht="23.25" customHeight="1">
      <c r="A3" s="1" t="s">
        <v>2</v>
      </c>
      <c r="E3" s="101" t="s">
        <v>46</v>
      </c>
      <c r="F3" s="101"/>
      <c r="G3" s="101"/>
      <c r="H3" s="101"/>
      <c r="I3" s="5"/>
      <c r="J3" s="5"/>
      <c r="K3" s="5"/>
      <c r="L3" s="5"/>
    </row>
    <row r="4" spans="1:18" ht="15" customHeight="1">
      <c r="A4" s="1" t="s">
        <v>3</v>
      </c>
      <c r="E4" s="101"/>
      <c r="F4" s="101"/>
      <c r="G4" s="101"/>
      <c r="H4" s="101"/>
    </row>
    <row r="5" spans="1:18" ht="15" customHeight="1">
      <c r="A5" s="6" t="s">
        <v>4</v>
      </c>
      <c r="B5" s="6"/>
      <c r="C5" s="6"/>
      <c r="D5" s="7"/>
      <c r="E5" s="101"/>
      <c r="F5" s="101"/>
      <c r="G5" s="101"/>
      <c r="H5" s="101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2" t="s">
        <v>35</v>
      </c>
      <c r="F7" s="102"/>
      <c r="G7" s="102"/>
      <c r="H7" s="102"/>
    </row>
    <row r="8" spans="1:18" ht="15" customHeight="1">
      <c r="A8" s="9" t="s">
        <v>6</v>
      </c>
      <c r="B8" s="10" t="s">
        <v>7</v>
      </c>
      <c r="C8" s="97" t="s">
        <v>8</v>
      </c>
      <c r="D8" s="98"/>
      <c r="E8" s="99"/>
      <c r="F8" s="97" t="s">
        <v>9</v>
      </c>
      <c r="G8" s="99"/>
      <c r="H8" s="9" t="s">
        <v>10</v>
      </c>
    </row>
    <row r="9" spans="1:18" ht="15" customHeight="1">
      <c r="A9" s="11" t="s">
        <v>11</v>
      </c>
      <c r="B9" s="12" t="s">
        <v>12</v>
      </c>
      <c r="C9" s="88" t="s">
        <v>13</v>
      </c>
      <c r="D9" s="89"/>
      <c r="E9" s="90"/>
      <c r="F9" s="88" t="s">
        <v>39</v>
      </c>
      <c r="G9" s="90"/>
      <c r="H9" s="11" t="s">
        <v>14</v>
      </c>
    </row>
    <row r="10" spans="1:18" ht="15" customHeight="1">
      <c r="A10" s="11"/>
      <c r="B10" s="12" t="s">
        <v>15</v>
      </c>
      <c r="C10" s="88" t="s">
        <v>16</v>
      </c>
      <c r="D10" s="89"/>
      <c r="E10" s="90"/>
      <c r="F10" s="88" t="s">
        <v>17</v>
      </c>
      <c r="G10" s="90"/>
      <c r="H10" s="11"/>
    </row>
    <row r="11" spans="1:18" ht="15" customHeight="1">
      <c r="A11" s="11"/>
      <c r="B11" s="12" t="s">
        <v>18</v>
      </c>
      <c r="C11" s="88" t="s">
        <v>19</v>
      </c>
      <c r="D11" s="89"/>
      <c r="E11" s="90"/>
      <c r="F11" s="91" t="s">
        <v>20</v>
      </c>
      <c r="G11" s="92"/>
      <c r="H11" s="11"/>
    </row>
    <row r="12" spans="1:18" ht="15" customHeight="1">
      <c r="A12" s="11"/>
      <c r="B12" s="12" t="s">
        <v>21</v>
      </c>
      <c r="C12" s="88" t="s">
        <v>22</v>
      </c>
      <c r="D12" s="89"/>
      <c r="E12" s="90"/>
      <c r="F12" s="97" t="s">
        <v>23</v>
      </c>
      <c r="G12" s="99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8" t="s">
        <v>24</v>
      </c>
      <c r="D13" s="89"/>
      <c r="E13" s="90"/>
      <c r="F13" s="91" t="s">
        <v>25</v>
      </c>
      <c r="G13" s="92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3">
        <v>3</v>
      </c>
      <c r="D14" s="94"/>
      <c r="E14" s="95"/>
      <c r="F14" s="96">
        <v>4</v>
      </c>
      <c r="G14" s="95"/>
      <c r="H14" s="15">
        <v>5</v>
      </c>
    </row>
    <row r="15" spans="1:18" ht="15" customHeight="1">
      <c r="A15" s="66">
        <v>1</v>
      </c>
      <c r="B15" s="82" t="s">
        <v>46</v>
      </c>
      <c r="C15" s="16" t="s">
        <v>26</v>
      </c>
      <c r="D15" s="48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67"/>
      <c r="B16" s="83"/>
      <c r="C16" s="22" t="s">
        <v>28</v>
      </c>
      <c r="D16" s="7"/>
      <c r="E16" s="23"/>
      <c r="F16" s="85" t="s">
        <v>49</v>
      </c>
      <c r="G16" s="86"/>
      <c r="H16" s="24">
        <f>0.93*50*1*5.67*1000</f>
        <v>263655</v>
      </c>
      <c r="I16" s="21"/>
      <c r="J16" s="6"/>
      <c r="K16" s="6"/>
      <c r="L16" s="6"/>
    </row>
    <row r="17" spans="1:12" ht="15" customHeight="1">
      <c r="A17" s="67"/>
      <c r="B17" s="83"/>
      <c r="C17" s="103" t="s">
        <v>48</v>
      </c>
      <c r="D17" s="104"/>
      <c r="E17" s="105"/>
      <c r="F17" s="85"/>
      <c r="G17" s="86"/>
      <c r="H17" s="24"/>
      <c r="I17" s="21"/>
      <c r="J17" s="6"/>
      <c r="K17" s="6"/>
      <c r="L17" s="6"/>
    </row>
    <row r="18" spans="1:12" ht="15" customHeight="1">
      <c r="A18" s="67"/>
      <c r="B18" s="83"/>
      <c r="C18" s="25" t="s">
        <v>47</v>
      </c>
      <c r="D18" s="7"/>
      <c r="E18" s="23"/>
      <c r="F18" s="87"/>
      <c r="G18" s="86"/>
      <c r="H18" s="24"/>
      <c r="I18" s="21"/>
      <c r="J18" s="6"/>
      <c r="K18" s="6"/>
      <c r="L18" s="6"/>
    </row>
    <row r="19" spans="1:12" ht="15" customHeight="1">
      <c r="A19" s="67"/>
      <c r="B19" s="83"/>
      <c r="C19" s="22" t="s">
        <v>29</v>
      </c>
      <c r="D19" s="7">
        <v>1</v>
      </c>
      <c r="E19" s="23" t="s">
        <v>30</v>
      </c>
      <c r="F19" s="26"/>
      <c r="G19" s="27"/>
      <c r="H19" s="24"/>
      <c r="I19" s="21"/>
      <c r="J19" s="6"/>
      <c r="K19" s="6"/>
      <c r="L19" s="6"/>
    </row>
    <row r="20" spans="1:12" ht="15" customHeight="1">
      <c r="A20" s="67"/>
      <c r="B20" s="83"/>
      <c r="C20" s="22" t="s">
        <v>29</v>
      </c>
      <c r="D20" s="7">
        <v>0</v>
      </c>
      <c r="E20" s="23" t="s">
        <v>31</v>
      </c>
      <c r="F20" s="26" t="s">
        <v>32</v>
      </c>
      <c r="G20" s="27"/>
      <c r="H20" s="24"/>
      <c r="I20" s="21"/>
      <c r="J20" s="6"/>
      <c r="K20" s="6"/>
      <c r="L20" s="6"/>
    </row>
    <row r="21" spans="1:12" ht="32.25" customHeight="1">
      <c r="A21" s="67"/>
      <c r="B21" s="83"/>
      <c r="C21" s="54" t="s">
        <v>29</v>
      </c>
      <c r="D21" s="55">
        <v>5.67</v>
      </c>
      <c r="E21" s="56" t="s">
        <v>43</v>
      </c>
      <c r="F21" s="85" t="s">
        <v>50</v>
      </c>
      <c r="G21" s="86"/>
      <c r="H21" s="24">
        <f>0.93*0*5.67*1000</f>
        <v>0</v>
      </c>
      <c r="I21" s="21"/>
      <c r="J21" s="6"/>
      <c r="K21" s="6"/>
      <c r="L21" s="6"/>
    </row>
    <row r="22" spans="1:12" ht="15" customHeight="1">
      <c r="A22" s="67"/>
      <c r="B22" s="83"/>
      <c r="C22" s="42" t="s">
        <v>40</v>
      </c>
      <c r="D22" s="44"/>
      <c r="E22" s="43"/>
      <c r="F22" s="87"/>
      <c r="G22" s="86"/>
      <c r="H22" s="24"/>
      <c r="I22" s="21"/>
      <c r="J22" s="6"/>
      <c r="K22" s="6"/>
      <c r="L22" s="6"/>
    </row>
    <row r="23" spans="1:12" ht="15" customHeight="1">
      <c r="A23" s="67"/>
      <c r="B23" s="83"/>
      <c r="C23" s="42" t="s">
        <v>41</v>
      </c>
      <c r="D23" s="44"/>
      <c r="E23" s="43"/>
      <c r="F23" s="58"/>
      <c r="G23" s="57"/>
      <c r="H23" s="24"/>
      <c r="I23" s="21"/>
      <c r="J23" s="6"/>
      <c r="K23" s="6"/>
      <c r="L23" s="6"/>
    </row>
    <row r="24" spans="1:12" ht="26.25" customHeight="1">
      <c r="A24" s="67"/>
      <c r="B24" s="83"/>
      <c r="C24" s="117" t="s">
        <v>56</v>
      </c>
      <c r="D24" s="118"/>
      <c r="E24" s="119"/>
      <c r="F24" s="106" t="s">
        <v>27</v>
      </c>
      <c r="G24" s="107"/>
      <c r="H24" s="20"/>
      <c r="I24" s="21"/>
      <c r="J24" s="6"/>
      <c r="K24" s="6"/>
      <c r="L24" s="6"/>
    </row>
    <row r="25" spans="1:12" ht="23.25" customHeight="1">
      <c r="A25" s="67"/>
      <c r="B25" s="83"/>
      <c r="C25" s="25" t="s">
        <v>51</v>
      </c>
      <c r="D25" s="7"/>
      <c r="E25" s="23"/>
      <c r="F25" s="109" t="s">
        <v>68</v>
      </c>
      <c r="G25" s="110"/>
      <c r="H25" s="24">
        <f>(2.16+3.57+7.62)*5*3*0.3*5.67*1000</f>
        <v>340625.25</v>
      </c>
      <c r="I25" s="21"/>
      <c r="J25" s="6"/>
      <c r="K25" s="6"/>
      <c r="L25" s="6"/>
    </row>
    <row r="26" spans="1:12" ht="15" customHeight="1">
      <c r="A26" s="67"/>
      <c r="B26" s="83"/>
      <c r="C26" s="22" t="s">
        <v>29</v>
      </c>
      <c r="D26" s="7">
        <v>0.3</v>
      </c>
      <c r="E26" s="23" t="s">
        <v>30</v>
      </c>
      <c r="F26" s="63"/>
      <c r="G26" s="64"/>
      <c r="H26" s="24"/>
      <c r="I26" s="21"/>
      <c r="J26" s="6"/>
      <c r="K26" s="6"/>
      <c r="L26" s="6"/>
    </row>
    <row r="27" spans="1:12" ht="15" customHeight="1">
      <c r="A27" s="67"/>
      <c r="B27" s="83"/>
      <c r="C27" s="22" t="s">
        <v>29</v>
      </c>
      <c r="D27" s="7">
        <v>0.7</v>
      </c>
      <c r="E27" s="23" t="s">
        <v>31</v>
      </c>
      <c r="F27" s="51" t="s">
        <v>32</v>
      </c>
      <c r="G27" s="108"/>
      <c r="H27" s="24"/>
      <c r="I27" s="21"/>
      <c r="J27" s="6"/>
      <c r="K27" s="6"/>
      <c r="L27" s="6"/>
    </row>
    <row r="28" spans="1:12" ht="15" customHeight="1">
      <c r="A28" s="67"/>
      <c r="B28" s="83"/>
      <c r="C28" s="54" t="s">
        <v>29</v>
      </c>
      <c r="D28" s="55">
        <v>5.67</v>
      </c>
      <c r="E28" s="56" t="s">
        <v>43</v>
      </c>
      <c r="F28" s="109" t="s">
        <v>69</v>
      </c>
      <c r="G28" s="110"/>
      <c r="H28" s="24">
        <f>(2.16+3.57+7.62)*5*3*0.7*5.67*1000</f>
        <v>794792.24999999988</v>
      </c>
      <c r="I28" s="21"/>
      <c r="J28" s="6"/>
      <c r="K28" s="6"/>
      <c r="L28" s="6"/>
    </row>
    <row r="29" spans="1:12" ht="15" customHeight="1">
      <c r="A29" s="67"/>
      <c r="B29" s="83"/>
      <c r="C29" s="42" t="s">
        <v>40</v>
      </c>
      <c r="D29" s="44"/>
      <c r="E29" s="43"/>
      <c r="F29" s="109"/>
      <c r="G29" s="110"/>
      <c r="H29" s="111"/>
      <c r="I29" s="21"/>
      <c r="J29" s="6"/>
      <c r="K29" s="6"/>
      <c r="L29" s="6"/>
    </row>
    <row r="30" spans="1:12" ht="15" customHeight="1">
      <c r="A30" s="67"/>
      <c r="B30" s="83"/>
      <c r="C30" s="42" t="s">
        <v>41</v>
      </c>
      <c r="D30" s="44"/>
      <c r="E30" s="43"/>
      <c r="F30" s="22"/>
      <c r="G30" s="23"/>
      <c r="H30" s="111"/>
      <c r="I30" s="21"/>
      <c r="J30" s="6"/>
      <c r="K30" s="6"/>
      <c r="L30" s="6"/>
    </row>
    <row r="31" spans="1:12" ht="15" customHeight="1">
      <c r="A31" s="67"/>
      <c r="B31" s="83"/>
      <c r="C31" s="42"/>
      <c r="D31" s="44"/>
      <c r="E31" s="43"/>
      <c r="F31" s="65"/>
      <c r="G31" s="64"/>
      <c r="H31" s="24"/>
      <c r="I31" s="21"/>
      <c r="J31" s="6"/>
      <c r="K31" s="6"/>
      <c r="L31" s="6"/>
    </row>
    <row r="32" spans="1:12" ht="15" customHeight="1">
      <c r="A32" s="67"/>
      <c r="B32" s="83"/>
      <c r="C32" s="112" t="s">
        <v>57</v>
      </c>
      <c r="D32" s="113"/>
      <c r="E32" s="114"/>
      <c r="F32" s="106" t="s">
        <v>27</v>
      </c>
      <c r="G32" s="107"/>
      <c r="H32" s="20"/>
      <c r="I32" s="21"/>
      <c r="J32" s="6"/>
      <c r="K32" s="6"/>
      <c r="L32" s="6"/>
    </row>
    <row r="33" spans="1:12" ht="15" customHeight="1">
      <c r="A33" s="67"/>
      <c r="B33" s="83"/>
      <c r="C33" s="25" t="s">
        <v>59</v>
      </c>
      <c r="D33" s="7"/>
      <c r="E33" s="23"/>
      <c r="F33" s="109" t="s">
        <v>60</v>
      </c>
      <c r="G33" s="110"/>
      <c r="H33" s="24">
        <f>2.94*5*0.4*5.67*1000</f>
        <v>33339.599999999999</v>
      </c>
      <c r="I33" s="21"/>
      <c r="J33" s="6"/>
      <c r="K33" s="6"/>
      <c r="L33" s="6"/>
    </row>
    <row r="34" spans="1:12" ht="15" customHeight="1">
      <c r="A34" s="67"/>
      <c r="B34" s="83"/>
      <c r="C34" s="22" t="s">
        <v>29</v>
      </c>
      <c r="D34" s="7">
        <v>0.4</v>
      </c>
      <c r="E34" s="23" t="s">
        <v>30</v>
      </c>
      <c r="F34" s="63"/>
      <c r="G34" s="64"/>
      <c r="H34" s="24"/>
      <c r="I34" s="21"/>
      <c r="J34" s="6"/>
      <c r="K34" s="6"/>
      <c r="L34" s="6"/>
    </row>
    <row r="35" spans="1:12" ht="15" customHeight="1">
      <c r="A35" s="67"/>
      <c r="B35" s="83"/>
      <c r="C35" s="22" t="s">
        <v>29</v>
      </c>
      <c r="D35" s="7">
        <v>0.6</v>
      </c>
      <c r="E35" s="23" t="s">
        <v>31</v>
      </c>
      <c r="F35" s="51" t="s">
        <v>32</v>
      </c>
      <c r="G35" s="108"/>
      <c r="H35" s="24"/>
      <c r="I35" s="21"/>
      <c r="J35" s="6"/>
      <c r="K35" s="6"/>
      <c r="L35" s="6"/>
    </row>
    <row r="36" spans="1:12" ht="15" customHeight="1">
      <c r="A36" s="67"/>
      <c r="B36" s="83"/>
      <c r="C36" s="54" t="s">
        <v>29</v>
      </c>
      <c r="D36" s="55">
        <v>5.67</v>
      </c>
      <c r="E36" s="56" t="s">
        <v>43</v>
      </c>
      <c r="F36" s="109" t="s">
        <v>61</v>
      </c>
      <c r="G36" s="110"/>
      <c r="H36" s="24">
        <f>2.94*5*0.6*5.67*1000</f>
        <v>50009.399999999994</v>
      </c>
      <c r="I36" s="21"/>
      <c r="J36" s="6"/>
      <c r="K36" s="6"/>
      <c r="L36" s="6"/>
    </row>
    <row r="37" spans="1:12" ht="15" customHeight="1">
      <c r="A37" s="67"/>
      <c r="B37" s="83"/>
      <c r="C37" s="42" t="s">
        <v>40</v>
      </c>
      <c r="D37" s="44"/>
      <c r="E37" s="43"/>
      <c r="F37" s="109"/>
      <c r="G37" s="110"/>
      <c r="H37" s="111"/>
      <c r="I37" s="21"/>
      <c r="J37" s="6"/>
      <c r="K37" s="6"/>
      <c r="L37" s="6"/>
    </row>
    <row r="38" spans="1:12" ht="15" customHeight="1">
      <c r="A38" s="67"/>
      <c r="B38" s="83"/>
      <c r="C38" s="42" t="s">
        <v>41</v>
      </c>
      <c r="D38" s="44"/>
      <c r="E38" s="43"/>
      <c r="F38" s="22"/>
      <c r="G38" s="23"/>
      <c r="H38" s="111"/>
      <c r="I38" s="21"/>
      <c r="J38" s="6"/>
      <c r="K38" s="6"/>
      <c r="L38" s="6"/>
    </row>
    <row r="39" spans="1:12" ht="15" customHeight="1">
      <c r="A39" s="67"/>
      <c r="B39" s="83"/>
      <c r="C39" s="42"/>
      <c r="D39" s="44"/>
      <c r="E39" s="43"/>
      <c r="F39" s="65"/>
      <c r="G39" s="64"/>
      <c r="H39" s="24"/>
      <c r="I39" s="21"/>
      <c r="J39" s="6"/>
      <c r="K39" s="6"/>
      <c r="L39" s="6"/>
    </row>
    <row r="40" spans="1:12" ht="15" customHeight="1">
      <c r="A40" s="67"/>
      <c r="B40" s="83"/>
      <c r="C40" s="112" t="s">
        <v>57</v>
      </c>
      <c r="D40" s="113"/>
      <c r="E40" s="114"/>
      <c r="F40" s="106" t="s">
        <v>27</v>
      </c>
      <c r="G40" s="107"/>
      <c r="H40" s="20"/>
      <c r="I40" s="21"/>
      <c r="J40" s="6"/>
      <c r="K40" s="6"/>
      <c r="L40" s="6"/>
    </row>
    <row r="41" spans="1:12" ht="15" customHeight="1">
      <c r="A41" s="67"/>
      <c r="B41" s="83"/>
      <c r="C41" s="25" t="s">
        <v>58</v>
      </c>
      <c r="D41" s="7"/>
      <c r="E41" s="23"/>
      <c r="F41" s="109" t="s">
        <v>62</v>
      </c>
      <c r="G41" s="110"/>
      <c r="H41" s="24">
        <f>(2.16+5.05)*5*0.3*5.67*1000</f>
        <v>61321.05</v>
      </c>
      <c r="I41" s="21"/>
      <c r="J41" s="6"/>
      <c r="K41" s="6"/>
      <c r="L41" s="6"/>
    </row>
    <row r="42" spans="1:12" ht="15" customHeight="1">
      <c r="A42" s="67"/>
      <c r="B42" s="83"/>
      <c r="C42" s="22" t="s">
        <v>29</v>
      </c>
      <c r="D42" s="7">
        <v>0.3</v>
      </c>
      <c r="E42" s="23" t="s">
        <v>30</v>
      </c>
      <c r="F42" s="63"/>
      <c r="G42" s="64"/>
      <c r="H42" s="24"/>
      <c r="I42" s="21"/>
      <c r="J42" s="6"/>
      <c r="K42" s="6"/>
      <c r="L42" s="6"/>
    </row>
    <row r="43" spans="1:12" ht="15" customHeight="1">
      <c r="A43" s="67"/>
      <c r="B43" s="83"/>
      <c r="C43" s="22" t="s">
        <v>29</v>
      </c>
      <c r="D43" s="7">
        <v>0.7</v>
      </c>
      <c r="E43" s="23" t="s">
        <v>31</v>
      </c>
      <c r="F43" s="51" t="s">
        <v>32</v>
      </c>
      <c r="G43" s="108"/>
      <c r="H43" s="24"/>
      <c r="I43" s="21"/>
      <c r="J43" s="6"/>
      <c r="K43" s="6"/>
      <c r="L43" s="6"/>
    </row>
    <row r="44" spans="1:12" ht="15" customHeight="1">
      <c r="A44" s="67"/>
      <c r="B44" s="83"/>
      <c r="C44" s="54" t="s">
        <v>29</v>
      </c>
      <c r="D44" s="55">
        <v>5.67</v>
      </c>
      <c r="E44" s="56" t="s">
        <v>43</v>
      </c>
      <c r="F44" s="109" t="s">
        <v>63</v>
      </c>
      <c r="G44" s="110"/>
      <c r="H44" s="24">
        <f>(2.16+5.05)*5*0.7*5.67*1000</f>
        <v>143082.44999999995</v>
      </c>
      <c r="I44" s="21"/>
      <c r="J44" s="6"/>
      <c r="K44" s="6"/>
      <c r="L44" s="6"/>
    </row>
    <row r="45" spans="1:12" ht="15" customHeight="1">
      <c r="A45" s="67"/>
      <c r="B45" s="83"/>
      <c r="C45" s="42" t="s">
        <v>40</v>
      </c>
      <c r="D45" s="44"/>
      <c r="E45" s="43"/>
      <c r="F45" s="109"/>
      <c r="G45" s="110"/>
      <c r="H45" s="111"/>
      <c r="I45" s="21"/>
      <c r="J45" s="6"/>
      <c r="K45" s="6"/>
      <c r="L45" s="6"/>
    </row>
    <row r="46" spans="1:12" ht="15" customHeight="1">
      <c r="A46" s="67"/>
      <c r="B46" s="83"/>
      <c r="C46" s="42" t="s">
        <v>41</v>
      </c>
      <c r="D46" s="44"/>
      <c r="E46" s="43"/>
      <c r="F46" s="22"/>
      <c r="G46" s="23"/>
      <c r="H46" s="111"/>
      <c r="I46" s="21"/>
      <c r="J46" s="6"/>
      <c r="K46" s="6"/>
      <c r="L46" s="6"/>
    </row>
    <row r="47" spans="1:12" ht="33" customHeight="1">
      <c r="A47" s="67"/>
      <c r="B47" s="83"/>
      <c r="C47" s="117" t="s">
        <v>70</v>
      </c>
      <c r="D47" s="118"/>
      <c r="E47" s="119"/>
      <c r="F47" s="106" t="s">
        <v>27</v>
      </c>
      <c r="G47" s="107"/>
      <c r="H47" s="20"/>
      <c r="I47" s="21"/>
      <c r="J47" s="6"/>
      <c r="K47" s="6"/>
      <c r="L47" s="6"/>
    </row>
    <row r="48" spans="1:12" ht="15" customHeight="1">
      <c r="A48" s="67"/>
      <c r="B48" s="83"/>
      <c r="C48" s="25" t="s">
        <v>71</v>
      </c>
      <c r="D48" s="7"/>
      <c r="E48" s="23"/>
      <c r="F48" s="109" t="s">
        <v>72</v>
      </c>
      <c r="G48" s="110"/>
      <c r="H48" s="24">
        <f>10.14*50*0.3*5.67*1000</f>
        <v>862406.99999999988</v>
      </c>
      <c r="I48" s="21"/>
      <c r="J48" s="6"/>
      <c r="K48" s="6"/>
      <c r="L48" s="6"/>
    </row>
    <row r="49" spans="1:12" ht="15" customHeight="1">
      <c r="A49" s="67"/>
      <c r="B49" s="83"/>
      <c r="C49" s="22" t="s">
        <v>29</v>
      </c>
      <c r="D49" s="7">
        <v>0.3</v>
      </c>
      <c r="E49" s="23" t="s">
        <v>30</v>
      </c>
      <c r="F49" s="63"/>
      <c r="G49" s="64"/>
      <c r="H49" s="24"/>
      <c r="I49" s="21"/>
      <c r="J49" s="6"/>
      <c r="K49" s="6"/>
      <c r="L49" s="6"/>
    </row>
    <row r="50" spans="1:12" ht="15" customHeight="1">
      <c r="A50" s="67"/>
      <c r="B50" s="83"/>
      <c r="C50" s="22" t="s">
        <v>29</v>
      </c>
      <c r="D50" s="7">
        <v>0.7</v>
      </c>
      <c r="E50" s="23" t="s">
        <v>31</v>
      </c>
      <c r="F50" s="51" t="s">
        <v>32</v>
      </c>
      <c r="G50" s="108"/>
      <c r="H50" s="24"/>
      <c r="I50" s="21"/>
      <c r="J50" s="6"/>
      <c r="K50" s="6"/>
      <c r="L50" s="6"/>
    </row>
    <row r="51" spans="1:12" ht="15" customHeight="1">
      <c r="A51" s="67"/>
      <c r="B51" s="83"/>
      <c r="C51" s="54" t="s">
        <v>29</v>
      </c>
      <c r="D51" s="55">
        <v>5.67</v>
      </c>
      <c r="E51" s="56" t="s">
        <v>43</v>
      </c>
      <c r="F51" s="109" t="s">
        <v>73</v>
      </c>
      <c r="G51" s="110"/>
      <c r="H51" s="24">
        <f>10.14*50*0.7*5.67*1000</f>
        <v>2012283</v>
      </c>
      <c r="I51" s="21"/>
      <c r="J51" s="6"/>
      <c r="K51" s="6"/>
      <c r="L51" s="6"/>
    </row>
    <row r="52" spans="1:12" ht="15" customHeight="1">
      <c r="A52" s="67"/>
      <c r="B52" s="83"/>
      <c r="C52" s="42" t="s">
        <v>40</v>
      </c>
      <c r="D52" s="44"/>
      <c r="E52" s="43"/>
      <c r="F52" s="109"/>
      <c r="G52" s="110"/>
      <c r="H52" s="111"/>
      <c r="I52" s="21"/>
      <c r="J52" s="6"/>
      <c r="K52" s="6"/>
      <c r="L52" s="6"/>
    </row>
    <row r="53" spans="1:12" ht="15" customHeight="1">
      <c r="A53" s="67"/>
      <c r="B53" s="83"/>
      <c r="C53" s="42" t="s">
        <v>41</v>
      </c>
      <c r="D53" s="44"/>
      <c r="E53" s="43"/>
      <c r="F53" s="22"/>
      <c r="G53" s="23"/>
      <c r="H53" s="111"/>
      <c r="I53" s="21"/>
      <c r="J53" s="6"/>
      <c r="K53" s="6"/>
      <c r="L53" s="6"/>
    </row>
    <row r="54" spans="1:12" ht="15" customHeight="1">
      <c r="A54" s="67"/>
      <c r="B54" s="83"/>
      <c r="C54" s="42"/>
      <c r="D54" s="44"/>
      <c r="E54" s="43"/>
      <c r="F54" s="65"/>
      <c r="G54" s="64"/>
      <c r="H54" s="24"/>
      <c r="I54" s="21"/>
      <c r="J54" s="6"/>
      <c r="K54" s="6"/>
      <c r="L54" s="6"/>
    </row>
    <row r="55" spans="1:12" ht="15" customHeight="1">
      <c r="A55" s="67"/>
      <c r="B55" s="83"/>
      <c r="C55" s="112" t="s">
        <v>52</v>
      </c>
      <c r="D55" s="113"/>
      <c r="E55" s="114"/>
      <c r="F55" s="106" t="s">
        <v>27</v>
      </c>
      <c r="G55" s="107"/>
      <c r="H55" s="20"/>
      <c r="I55" s="21"/>
      <c r="J55" s="6"/>
      <c r="K55" s="6"/>
      <c r="L55" s="6"/>
    </row>
    <row r="56" spans="1:12" ht="15" customHeight="1">
      <c r="A56" s="67"/>
      <c r="B56" s="83"/>
      <c r="C56" s="25" t="s">
        <v>53</v>
      </c>
      <c r="D56" s="7"/>
      <c r="E56" s="23"/>
      <c r="F56" s="109" t="s">
        <v>54</v>
      </c>
      <c r="G56" s="110"/>
      <c r="H56" s="24">
        <f>18.84*0.3*5.67*1000</f>
        <v>32046.840000000004</v>
      </c>
      <c r="I56" s="21"/>
      <c r="J56" s="6"/>
      <c r="K56" s="6"/>
      <c r="L56" s="6"/>
    </row>
    <row r="57" spans="1:12" ht="15" customHeight="1">
      <c r="A57" s="67"/>
      <c r="B57" s="83"/>
      <c r="C57" s="22" t="s">
        <v>29</v>
      </c>
      <c r="D57" s="7">
        <v>0.3</v>
      </c>
      <c r="E57" s="23" t="s">
        <v>30</v>
      </c>
      <c r="F57" s="63"/>
      <c r="G57" s="64"/>
      <c r="H57" s="24"/>
      <c r="I57" s="21"/>
      <c r="J57" s="6"/>
      <c r="K57" s="6"/>
      <c r="L57" s="6"/>
    </row>
    <row r="58" spans="1:12" ht="15" customHeight="1">
      <c r="A58" s="67"/>
      <c r="B58" s="83"/>
      <c r="C58" s="22" t="s">
        <v>29</v>
      </c>
      <c r="D58" s="7">
        <v>0.7</v>
      </c>
      <c r="E58" s="23" t="s">
        <v>31</v>
      </c>
      <c r="F58" s="51" t="s">
        <v>32</v>
      </c>
      <c r="G58" s="108"/>
      <c r="H58" s="24"/>
      <c r="I58" s="21"/>
      <c r="J58" s="6"/>
      <c r="K58" s="6"/>
      <c r="L58" s="6"/>
    </row>
    <row r="59" spans="1:12" ht="15" customHeight="1">
      <c r="A59" s="67"/>
      <c r="B59" s="83"/>
      <c r="C59" s="54" t="s">
        <v>29</v>
      </c>
      <c r="D59" s="55">
        <v>5.67</v>
      </c>
      <c r="E59" s="56" t="s">
        <v>43</v>
      </c>
      <c r="F59" s="115" t="s">
        <v>55</v>
      </c>
      <c r="G59" s="116"/>
      <c r="H59" s="24">
        <f>18.84*0.7*5.67*1000</f>
        <v>74775.959999999992</v>
      </c>
      <c r="I59" s="21"/>
      <c r="J59" s="6"/>
      <c r="K59" s="6"/>
      <c r="L59" s="6"/>
    </row>
    <row r="60" spans="1:12" ht="15" customHeight="1">
      <c r="A60" s="67"/>
      <c r="B60" s="83"/>
      <c r="C60" s="42" t="s">
        <v>40</v>
      </c>
      <c r="D60" s="44"/>
      <c r="E60" s="43"/>
      <c r="F60" s="115"/>
      <c r="G60" s="116"/>
      <c r="H60" s="111"/>
      <c r="I60" s="21"/>
      <c r="J60" s="6"/>
      <c r="K60" s="6"/>
      <c r="L60" s="6"/>
    </row>
    <row r="61" spans="1:12" ht="15" customHeight="1">
      <c r="A61" s="67"/>
      <c r="B61" s="83"/>
      <c r="C61" s="42" t="s">
        <v>41</v>
      </c>
      <c r="D61" s="44"/>
      <c r="E61" s="43"/>
      <c r="F61" s="22"/>
      <c r="G61" s="23"/>
      <c r="H61" s="111"/>
      <c r="I61" s="21"/>
      <c r="J61" s="6"/>
      <c r="K61" s="6"/>
      <c r="L61" s="6"/>
    </row>
    <row r="62" spans="1:12" ht="15" customHeight="1">
      <c r="A62" s="67"/>
      <c r="B62" s="83"/>
      <c r="C62" s="112" t="s">
        <v>64</v>
      </c>
      <c r="D62" s="113"/>
      <c r="E62" s="114"/>
      <c r="F62" s="106" t="s">
        <v>27</v>
      </c>
      <c r="G62" s="107"/>
      <c r="H62" s="20"/>
      <c r="I62" s="21"/>
      <c r="J62" s="6"/>
      <c r="K62" s="6"/>
      <c r="L62" s="6"/>
    </row>
    <row r="63" spans="1:12" ht="15" customHeight="1">
      <c r="A63" s="67"/>
      <c r="B63" s="83"/>
      <c r="C63" s="25" t="s">
        <v>65</v>
      </c>
      <c r="D63" s="7"/>
      <c r="E63" s="23"/>
      <c r="F63" s="109" t="s">
        <v>66</v>
      </c>
      <c r="G63" s="110"/>
      <c r="H63" s="24">
        <f>3.45*0.4*5.67*1000</f>
        <v>7824.6</v>
      </c>
      <c r="I63" s="21"/>
      <c r="J63" s="6"/>
      <c r="K63" s="6"/>
      <c r="L63" s="6"/>
    </row>
    <row r="64" spans="1:12" ht="15" customHeight="1">
      <c r="A64" s="67"/>
      <c r="B64" s="83"/>
      <c r="C64" s="22" t="s">
        <v>29</v>
      </c>
      <c r="D64" s="7">
        <v>0.4</v>
      </c>
      <c r="E64" s="23" t="s">
        <v>30</v>
      </c>
      <c r="F64" s="63"/>
      <c r="G64" s="64"/>
      <c r="H64" s="24"/>
      <c r="I64" s="21"/>
      <c r="J64" s="6"/>
      <c r="K64" s="6"/>
      <c r="L64" s="6"/>
    </row>
    <row r="65" spans="1:17" ht="15" customHeight="1">
      <c r="A65" s="67"/>
      <c r="B65" s="83"/>
      <c r="C65" s="22" t="s">
        <v>29</v>
      </c>
      <c r="D65" s="7">
        <v>0.6</v>
      </c>
      <c r="E65" s="23" t="s">
        <v>31</v>
      </c>
      <c r="F65" s="51" t="s">
        <v>32</v>
      </c>
      <c r="G65" s="108"/>
      <c r="H65" s="24"/>
      <c r="I65" s="21"/>
      <c r="J65" s="6"/>
      <c r="K65" s="6"/>
      <c r="L65" s="6"/>
    </row>
    <row r="66" spans="1:17" ht="15" customHeight="1">
      <c r="A66" s="67"/>
      <c r="B66" s="83"/>
      <c r="C66" s="54" t="s">
        <v>29</v>
      </c>
      <c r="D66" s="55">
        <v>5.67</v>
      </c>
      <c r="E66" s="56" t="s">
        <v>43</v>
      </c>
      <c r="F66" s="115" t="s">
        <v>67</v>
      </c>
      <c r="G66" s="116"/>
      <c r="H66" s="24">
        <f>3.45*0.6*5.67*1000</f>
        <v>11736.899999999998</v>
      </c>
      <c r="I66" s="21"/>
      <c r="J66" s="6"/>
      <c r="K66" s="6"/>
      <c r="L66" s="6"/>
    </row>
    <row r="67" spans="1:17" ht="15" customHeight="1">
      <c r="A67" s="67"/>
      <c r="B67" s="83"/>
      <c r="C67" s="42" t="s">
        <v>40</v>
      </c>
      <c r="D67" s="44"/>
      <c r="E67" s="43"/>
      <c r="F67" s="115"/>
      <c r="G67" s="116"/>
      <c r="H67" s="111"/>
      <c r="I67" s="21"/>
      <c r="J67" s="6"/>
      <c r="K67" s="6"/>
      <c r="L67" s="6"/>
    </row>
    <row r="68" spans="1:17" ht="15" customHeight="1">
      <c r="A68" s="67"/>
      <c r="B68" s="83"/>
      <c r="C68" s="42" t="s">
        <v>41</v>
      </c>
      <c r="D68" s="44"/>
      <c r="E68" s="43"/>
      <c r="F68" s="22"/>
      <c r="G68" s="23"/>
      <c r="H68" s="111"/>
      <c r="I68" s="21"/>
      <c r="J68" s="6"/>
      <c r="K68" s="6"/>
      <c r="L68" s="6"/>
    </row>
    <row r="69" spans="1:17" ht="15" customHeight="1">
      <c r="A69" s="67"/>
      <c r="B69" s="83"/>
      <c r="C69" s="42"/>
      <c r="D69" s="44"/>
      <c r="E69" s="43"/>
      <c r="F69" s="65"/>
      <c r="G69" s="64"/>
      <c r="H69" s="24"/>
      <c r="I69" s="21"/>
      <c r="J69" s="6"/>
      <c r="K69" s="6"/>
      <c r="L69" s="6"/>
    </row>
    <row r="70" spans="1:17" ht="29.25" customHeight="1">
      <c r="A70" s="67"/>
      <c r="B70" s="83"/>
      <c r="C70" s="79" t="s">
        <v>45</v>
      </c>
      <c r="D70" s="80"/>
      <c r="E70" s="81"/>
      <c r="F70" s="51"/>
      <c r="G70" s="60"/>
      <c r="H70" s="61">
        <f>SUM(H15:H69)</f>
        <v>4687899.3</v>
      </c>
      <c r="I70" s="21"/>
      <c r="J70" s="6"/>
      <c r="K70" s="6"/>
      <c r="L70" s="6"/>
    </row>
    <row r="71" spans="1:17" ht="27" customHeight="1">
      <c r="A71" s="67"/>
      <c r="B71" s="83"/>
      <c r="C71" s="79" t="s">
        <v>44</v>
      </c>
      <c r="D71" s="80"/>
      <c r="E71" s="81"/>
      <c r="F71" s="59"/>
      <c r="G71" s="60"/>
      <c r="H71" s="61">
        <f>H70/5.67</f>
        <v>826790</v>
      </c>
      <c r="I71" s="21"/>
      <c r="J71" s="6"/>
      <c r="K71" s="6"/>
      <c r="L71" s="6"/>
    </row>
    <row r="72" spans="1:17" ht="23.25" customHeight="1">
      <c r="A72" s="67"/>
      <c r="B72" s="83"/>
      <c r="C72" s="74" t="s">
        <v>42</v>
      </c>
      <c r="D72" s="75"/>
      <c r="E72" s="76"/>
      <c r="F72" s="77"/>
      <c r="G72" s="78"/>
      <c r="H72" s="62">
        <f>H71/1.19</f>
        <v>694781.51260504208</v>
      </c>
      <c r="I72" s="21"/>
      <c r="J72" s="6"/>
      <c r="K72" s="6"/>
      <c r="L72" s="6"/>
    </row>
    <row r="73" spans="1:17" ht="15" customHeight="1">
      <c r="A73" s="68"/>
      <c r="B73" s="84"/>
      <c r="C73" s="52"/>
      <c r="D73" s="45"/>
      <c r="E73" s="53"/>
      <c r="F73" s="49"/>
      <c r="G73" s="50"/>
      <c r="H73" s="28"/>
      <c r="I73" s="21"/>
      <c r="J73" s="6"/>
      <c r="K73" s="6"/>
      <c r="L73" s="6"/>
    </row>
    <row r="74" spans="1:17" ht="15" customHeight="1">
      <c r="A74" s="6"/>
      <c r="B74" s="6"/>
      <c r="C74" s="6"/>
      <c r="D74" s="7"/>
      <c r="E74" s="70" t="s">
        <v>33</v>
      </c>
      <c r="F74" s="70"/>
      <c r="G74" s="70">
        <f>H70</f>
        <v>4687899.3</v>
      </c>
      <c r="H74" s="70"/>
      <c r="I74" s="29"/>
    </row>
    <row r="75" spans="1:17" s="3" customFormat="1" ht="15" customHeight="1">
      <c r="A75" s="31"/>
      <c r="B75" s="32"/>
      <c r="C75" s="32"/>
      <c r="D75" s="38"/>
      <c r="E75" s="73" t="s">
        <v>36</v>
      </c>
      <c r="F75" s="73"/>
      <c r="G75" s="73"/>
      <c r="H75" s="47">
        <f>G74*0.2</f>
        <v>937579.86</v>
      </c>
      <c r="K75" s="34"/>
      <c r="L75" s="34"/>
      <c r="M75" s="34"/>
      <c r="N75" s="34"/>
      <c r="O75" s="34"/>
      <c r="P75" s="34"/>
      <c r="Q75" s="34"/>
    </row>
    <row r="76" spans="1:17" s="3" customFormat="1" ht="15" customHeight="1">
      <c r="A76" s="31"/>
      <c r="B76" s="32"/>
      <c r="C76" s="32"/>
      <c r="D76" s="38"/>
      <c r="E76" s="71" t="s">
        <v>34</v>
      </c>
      <c r="F76" s="71"/>
      <c r="G76" s="71"/>
      <c r="H76" s="36">
        <f>G74+H75</f>
        <v>5625479.1600000001</v>
      </c>
      <c r="K76" s="34"/>
      <c r="L76" s="34"/>
      <c r="M76" s="34"/>
      <c r="N76" s="34"/>
      <c r="O76" s="34"/>
      <c r="P76" s="34"/>
      <c r="Q76" s="34"/>
    </row>
    <row r="77" spans="1:17" ht="24.75" customHeight="1">
      <c r="A77" s="31"/>
      <c r="B77" s="32"/>
      <c r="C77" s="6"/>
      <c r="D77" s="7"/>
      <c r="E77" s="46"/>
      <c r="F77" s="46"/>
      <c r="G77" s="46"/>
      <c r="H77" s="36"/>
      <c r="K77" s="34"/>
      <c r="L77" s="35"/>
      <c r="M77" s="35"/>
      <c r="N77" s="35"/>
      <c r="O77" s="35"/>
      <c r="P77" s="35"/>
      <c r="Q77" s="3"/>
    </row>
    <row r="78" spans="1:17" ht="15" customHeight="1">
      <c r="A78" s="37"/>
      <c r="B78" s="32" t="s">
        <v>74</v>
      </c>
      <c r="C78" s="32"/>
      <c r="D78" s="38"/>
      <c r="E78" s="32"/>
      <c r="F78" s="30"/>
      <c r="G78" s="33"/>
      <c r="H78" s="39"/>
      <c r="K78" s="34"/>
      <c r="Q78" s="34"/>
    </row>
    <row r="79" spans="1:17" ht="97.5" customHeight="1">
      <c r="A79" s="37"/>
      <c r="B79" s="6"/>
      <c r="C79" s="32"/>
      <c r="D79" s="7"/>
      <c r="E79" s="41"/>
      <c r="F79" s="33"/>
      <c r="G79" s="33"/>
      <c r="H79" s="39"/>
      <c r="K79" s="34"/>
      <c r="Q79" s="34"/>
    </row>
    <row r="80" spans="1:17" ht="15" customHeight="1">
      <c r="A80" s="72" t="s">
        <v>37</v>
      </c>
      <c r="B80" s="72"/>
      <c r="C80" s="72"/>
      <c r="D80" s="72"/>
      <c r="E80" s="72"/>
      <c r="F80" s="72"/>
      <c r="G80" s="72"/>
      <c r="H80" s="72"/>
      <c r="K80" s="34"/>
      <c r="Q80" s="34"/>
    </row>
    <row r="81" spans="1:8" ht="24.75" customHeight="1">
      <c r="A81" s="69" t="s">
        <v>38</v>
      </c>
      <c r="B81" s="69"/>
      <c r="C81" s="69"/>
      <c r="D81" s="69"/>
      <c r="E81" s="69"/>
      <c r="F81" s="69"/>
      <c r="G81" s="69"/>
      <c r="H81" s="69"/>
    </row>
    <row r="82" spans="1:8" ht="15" customHeight="1">
      <c r="A82" s="40"/>
    </row>
    <row r="83" spans="1:8" ht="15" customHeight="1">
      <c r="A83" s="40"/>
    </row>
    <row r="84" spans="1:8" ht="15" customHeight="1">
      <c r="A84" s="40"/>
    </row>
    <row r="85" spans="1:8" ht="15" customHeight="1">
      <c r="A85" s="40"/>
    </row>
    <row r="86" spans="1:8" ht="15" customHeight="1">
      <c r="A86" s="40"/>
    </row>
    <row r="87" spans="1:8" ht="15" customHeight="1">
      <c r="A87" s="40"/>
    </row>
    <row r="88" spans="1:8" ht="15" customHeight="1">
      <c r="A88" s="40"/>
    </row>
    <row r="89" spans="1:8" ht="15" customHeight="1">
      <c r="A89" s="40"/>
    </row>
    <row r="90" spans="1:8" ht="15" customHeight="1">
      <c r="A90" s="40"/>
    </row>
    <row r="91" spans="1:8" ht="15" customHeight="1">
      <c r="A91" s="40"/>
    </row>
    <row r="92" spans="1:8" ht="15" customHeight="1">
      <c r="A92" s="40"/>
    </row>
    <row r="93" spans="1:8" ht="15" customHeight="1">
      <c r="A93" s="40"/>
    </row>
    <row r="94" spans="1:8" ht="15" customHeight="1">
      <c r="A94" s="40"/>
    </row>
    <row r="95" spans="1:8" ht="15" customHeight="1">
      <c r="A95" s="40"/>
    </row>
    <row r="96" spans="1:8" ht="15" customHeight="1">
      <c r="A96" s="40"/>
    </row>
    <row r="97" spans="1:1" ht="15" customHeight="1">
      <c r="A97" s="40"/>
    </row>
    <row r="98" spans="1:1" ht="15" customHeight="1">
      <c r="A98" s="40"/>
    </row>
    <row r="99" spans="1:1" ht="15" customHeight="1">
      <c r="A99" s="40"/>
    </row>
    <row r="100" spans="1:1" ht="15" customHeight="1">
      <c r="A100" s="40"/>
    </row>
    <row r="101" spans="1:1" ht="15" customHeight="1">
      <c r="A101" s="40"/>
    </row>
    <row r="102" spans="1:1" ht="15" customHeight="1">
      <c r="A102" s="40"/>
    </row>
    <row r="103" spans="1:1" ht="15" customHeight="1">
      <c r="A103" s="40"/>
    </row>
    <row r="104" spans="1:1" ht="15" customHeight="1">
      <c r="A104" s="40"/>
    </row>
    <row r="105" spans="1:1" ht="15" customHeight="1">
      <c r="A105" s="40"/>
    </row>
    <row r="106" spans="1:1" ht="15" customHeight="1">
      <c r="A106" s="40"/>
    </row>
    <row r="107" spans="1:1" ht="15" customHeight="1">
      <c r="A107" s="40"/>
    </row>
    <row r="108" spans="1:1" ht="15" customHeight="1">
      <c r="A108" s="40"/>
    </row>
    <row r="109" spans="1:1" ht="15" customHeight="1">
      <c r="A109" s="40"/>
    </row>
    <row r="110" spans="1:1" ht="15" customHeight="1">
      <c r="A110" s="40"/>
    </row>
    <row r="111" spans="1:1" ht="15" customHeight="1">
      <c r="A111" s="40"/>
    </row>
    <row r="112" spans="1:1" ht="15" customHeight="1">
      <c r="A112" s="40"/>
    </row>
    <row r="113" spans="1:1" ht="15" customHeight="1">
      <c r="A113" s="40"/>
    </row>
    <row r="114" spans="1:1" ht="15" customHeight="1">
      <c r="A114" s="40"/>
    </row>
    <row r="115" spans="1:1" ht="15" customHeight="1">
      <c r="A115" s="40"/>
    </row>
    <row r="116" spans="1:1" ht="15" customHeight="1">
      <c r="A116" s="40"/>
    </row>
    <row r="117" spans="1:1" ht="15" customHeight="1">
      <c r="A117" s="40"/>
    </row>
    <row r="118" spans="1:1" ht="15" customHeight="1">
      <c r="A118" s="40"/>
    </row>
    <row r="119" spans="1:1" ht="15" customHeight="1">
      <c r="A119" s="40"/>
    </row>
    <row r="120" spans="1:1" ht="15" customHeight="1">
      <c r="A120" s="40"/>
    </row>
    <row r="121" spans="1:1" ht="15" customHeight="1">
      <c r="A121" s="40"/>
    </row>
    <row r="122" spans="1:1" ht="15" customHeight="1">
      <c r="A122" s="40"/>
    </row>
    <row r="123" spans="1:1" ht="15" customHeight="1">
      <c r="A123" s="40"/>
    </row>
    <row r="124" spans="1:1" ht="15" customHeight="1">
      <c r="A124" s="40"/>
    </row>
    <row r="125" spans="1:1" ht="15" customHeight="1">
      <c r="A125" s="40"/>
    </row>
    <row r="126" spans="1:1" ht="15" customHeight="1">
      <c r="A126" s="40"/>
    </row>
    <row r="127" spans="1:1" ht="15" customHeight="1">
      <c r="A127" s="40"/>
    </row>
    <row r="128" spans="1:1" ht="15" customHeight="1">
      <c r="A128" s="40"/>
    </row>
    <row r="129" spans="1:1" ht="15" customHeight="1">
      <c r="A129" s="40"/>
    </row>
    <row r="130" spans="1:1" ht="15" customHeight="1">
      <c r="A130" s="40"/>
    </row>
    <row r="131" spans="1:1" ht="15" customHeight="1">
      <c r="A131" s="40"/>
    </row>
    <row r="132" spans="1:1" ht="15" customHeight="1">
      <c r="A132" s="40"/>
    </row>
    <row r="133" spans="1:1" ht="15" customHeight="1">
      <c r="A133" s="40"/>
    </row>
    <row r="134" spans="1:1" ht="15" customHeight="1">
      <c r="A134" s="40"/>
    </row>
    <row r="135" spans="1:1" ht="15" customHeight="1">
      <c r="A135" s="40"/>
    </row>
    <row r="136" spans="1:1" ht="15" customHeight="1">
      <c r="A136" s="40"/>
    </row>
    <row r="137" spans="1:1" ht="15" customHeight="1">
      <c r="A137" s="40"/>
    </row>
    <row r="138" spans="1:1" ht="15" customHeight="1">
      <c r="A138" s="40"/>
    </row>
    <row r="139" spans="1:1" ht="15" customHeight="1">
      <c r="A139" s="40"/>
    </row>
    <row r="140" spans="1:1" ht="15" customHeight="1">
      <c r="A140" s="40"/>
    </row>
    <row r="141" spans="1:1" ht="15" customHeight="1">
      <c r="A141" s="40"/>
    </row>
    <row r="142" spans="1:1" ht="15" customHeight="1">
      <c r="A142" s="40"/>
    </row>
    <row r="143" spans="1:1" ht="15" customHeight="1">
      <c r="A143" s="40"/>
    </row>
    <row r="144" spans="1:1" ht="15" customHeight="1">
      <c r="A144" s="40"/>
    </row>
    <row r="145" spans="1:1" ht="15" customHeight="1">
      <c r="A145" s="40"/>
    </row>
    <row r="146" spans="1:1" ht="15" customHeight="1">
      <c r="A146" s="40"/>
    </row>
    <row r="147" spans="1:1" ht="15" customHeight="1">
      <c r="A147" s="40"/>
    </row>
    <row r="148" spans="1:1" ht="15" customHeight="1">
      <c r="A148" s="40"/>
    </row>
    <row r="149" spans="1:1" ht="15" customHeight="1">
      <c r="A149" s="40"/>
    </row>
    <row r="150" spans="1:1" ht="15" customHeight="1">
      <c r="A150" s="40"/>
    </row>
    <row r="151" spans="1:1" ht="15" customHeight="1">
      <c r="A151" s="40"/>
    </row>
    <row r="152" spans="1:1" ht="15" customHeight="1">
      <c r="A152" s="40"/>
    </row>
    <row r="153" spans="1:1" ht="15" customHeight="1">
      <c r="A153" s="40"/>
    </row>
    <row r="154" spans="1:1" ht="15" customHeight="1">
      <c r="A154" s="40"/>
    </row>
    <row r="155" spans="1:1" ht="15" customHeight="1">
      <c r="A155" s="40"/>
    </row>
    <row r="156" spans="1:1" ht="15" customHeight="1">
      <c r="A156" s="40"/>
    </row>
    <row r="157" spans="1:1" ht="15" customHeight="1">
      <c r="A157" s="40"/>
    </row>
    <row r="158" spans="1:1" ht="15" customHeight="1">
      <c r="A158" s="40"/>
    </row>
    <row r="159" spans="1:1" ht="15" customHeight="1">
      <c r="A159" s="40"/>
    </row>
    <row r="160" spans="1:1" ht="15" customHeight="1">
      <c r="A160" s="40"/>
    </row>
    <row r="161" spans="1:1" ht="15" customHeight="1">
      <c r="A161" s="40"/>
    </row>
    <row r="162" spans="1:1" ht="15" customHeight="1">
      <c r="A162" s="40"/>
    </row>
    <row r="163" spans="1:1" ht="15" customHeight="1">
      <c r="A163" s="40"/>
    </row>
    <row r="164" spans="1:1" ht="15" customHeight="1">
      <c r="A164" s="40"/>
    </row>
    <row r="165" spans="1:1" ht="15" customHeight="1">
      <c r="A165" s="40"/>
    </row>
    <row r="166" spans="1:1" ht="15" customHeight="1">
      <c r="A166" s="40"/>
    </row>
    <row r="167" spans="1:1" ht="15" customHeight="1">
      <c r="A167" s="40"/>
    </row>
    <row r="168" spans="1:1" ht="15" customHeight="1">
      <c r="A168" s="40"/>
    </row>
    <row r="169" spans="1:1" ht="15" customHeight="1">
      <c r="A169" s="40"/>
    </row>
    <row r="170" spans="1:1" ht="15" customHeight="1">
      <c r="A170" s="40"/>
    </row>
    <row r="171" spans="1:1" ht="15" customHeight="1">
      <c r="A171" s="40"/>
    </row>
    <row r="172" spans="1:1" ht="15" customHeight="1">
      <c r="A172" s="40"/>
    </row>
    <row r="173" spans="1:1" ht="15" customHeight="1">
      <c r="A173" s="40"/>
    </row>
    <row r="174" spans="1:1" ht="15" customHeight="1">
      <c r="A174" s="40"/>
    </row>
  </sheetData>
  <mergeCells count="51">
    <mergeCell ref="C62:E62"/>
    <mergeCell ref="F63:G63"/>
    <mergeCell ref="F66:G67"/>
    <mergeCell ref="C47:E47"/>
    <mergeCell ref="F48:G48"/>
    <mergeCell ref="F51:G52"/>
    <mergeCell ref="C55:E55"/>
    <mergeCell ref="F56:G56"/>
    <mergeCell ref="F59:G60"/>
    <mergeCell ref="C32:E32"/>
    <mergeCell ref="F33:G33"/>
    <mergeCell ref="F36:G37"/>
    <mergeCell ref="C40:E40"/>
    <mergeCell ref="F41:G41"/>
    <mergeCell ref="F44:G45"/>
    <mergeCell ref="F25:G25"/>
    <mergeCell ref="F28:G29"/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F16:G18"/>
    <mergeCell ref="C17:E17"/>
    <mergeCell ref="A15:A73"/>
    <mergeCell ref="A81:H81"/>
    <mergeCell ref="G74:H74"/>
    <mergeCell ref="E76:G76"/>
    <mergeCell ref="A80:H80"/>
    <mergeCell ref="E74:F74"/>
    <mergeCell ref="E75:G75"/>
    <mergeCell ref="C72:E72"/>
    <mergeCell ref="F72:G72"/>
    <mergeCell ref="C71:E71"/>
    <mergeCell ref="C70:E70"/>
    <mergeCell ref="B15:B73"/>
    <mergeCell ref="F21:G22"/>
    <mergeCell ref="C24:E24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2024-03-15T07:22:55Z</cp:lastPrinted>
  <dcterms:created xsi:type="dcterms:W3CDTF">2021-08-17T09:44:11Z</dcterms:created>
  <dcterms:modified xsi:type="dcterms:W3CDTF">2024-03-21T13:36:11Z</dcterms:modified>
</cp:coreProperties>
</file>