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ВЛ 15-298_сметы\ВЛ 15-298\"/>
    </mc:Choice>
  </mc:AlternateContent>
  <xr:revisionPtr revIDLastSave="0" documentId="13_ncr:1_{B2570746-CD78-4FB5-AE70-4DE62B130FBA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ВЛ 15-298_4 квартал 2023" sheetId="6" r:id="rId1"/>
    <sheet name="Сводка ВЛ 15-298_базовые цены" sheetId="7" r:id="rId2"/>
    <sheet name="в прогнозных ценах " sheetId="8" r:id="rId3"/>
  </sheets>
  <calcPr calcId="181029"/>
</workbook>
</file>

<file path=xl/calcChain.xml><?xml version="1.0" encoding="utf-8"?>
<calcChain xmlns="http://schemas.openxmlformats.org/spreadsheetml/2006/main">
  <c r="E24" i="8" l="1"/>
  <c r="F24" i="8"/>
  <c r="G24" i="8"/>
  <c r="D24" i="8"/>
  <c r="I9" i="8"/>
  <c r="D26" i="8" l="1"/>
  <c r="G10" i="8"/>
  <c r="F10" i="8"/>
  <c r="E10" i="8"/>
  <c r="D10" i="8"/>
  <c r="F9" i="8"/>
  <c r="G9" i="8"/>
  <c r="E9" i="8"/>
  <c r="D9" i="8"/>
  <c r="G25" i="8"/>
  <c r="G26" i="8" s="1"/>
  <c r="G23" i="8"/>
  <c r="F23" i="8"/>
  <c r="E23" i="8"/>
  <c r="D23" i="8"/>
  <c r="H23" i="8" s="1"/>
  <c r="I23" i="8" s="1"/>
  <c r="I25" i="8" s="1"/>
  <c r="G22" i="8"/>
  <c r="D22" i="8"/>
  <c r="H22" i="8" s="1"/>
  <c r="H12" i="8"/>
  <c r="H11" i="8"/>
  <c r="G30" i="7"/>
  <c r="H10" i="8" l="1"/>
  <c r="I10" i="8" s="1"/>
  <c r="H9" i="8"/>
  <c r="E25" i="8"/>
  <c r="E26" i="8" s="1"/>
  <c r="F25" i="8"/>
  <c r="F26" i="8" s="1"/>
  <c r="D25" i="8"/>
  <c r="D18" i="6"/>
  <c r="E18" i="6"/>
  <c r="F18" i="6"/>
  <c r="G18" i="6"/>
  <c r="G18" i="7"/>
  <c r="F18" i="7"/>
  <c r="E18" i="7"/>
  <c r="D18" i="7"/>
  <c r="H17" i="7"/>
  <c r="H18" i="7" s="1"/>
  <c r="H26" i="8" l="1"/>
  <c r="I26" i="8" s="1"/>
  <c r="H25" i="8"/>
  <c r="H17" i="6"/>
  <c r="H18" i="6" s="1"/>
  <c r="G31" i="7" l="1"/>
  <c r="F31" i="7"/>
  <c r="E31" i="7"/>
  <c r="D31" i="7"/>
  <c r="H30" i="7"/>
  <c r="G27" i="7"/>
  <c r="F27" i="7"/>
  <c r="H25" i="7"/>
  <c r="F22" i="7"/>
  <c r="G19" i="7"/>
  <c r="F19" i="7"/>
  <c r="E19" i="7"/>
  <c r="D19" i="7"/>
  <c r="H16" i="7"/>
  <c r="H19" i="7" s="1"/>
  <c r="F23" i="7" l="1"/>
  <c r="H31" i="7"/>
  <c r="F28" i="7"/>
  <c r="F32" i="7" s="1"/>
  <c r="D21" i="7"/>
  <c r="E21" i="7"/>
  <c r="E22" i="7" s="1"/>
  <c r="E23" i="7" s="1"/>
  <c r="E26" i="7" s="1"/>
  <c r="G21" i="7"/>
  <c r="G22" i="7" s="1"/>
  <c r="G23" i="7" s="1"/>
  <c r="G28" i="7" s="1"/>
  <c r="G32" i="7" s="1"/>
  <c r="H30" i="6"/>
  <c r="H25" i="6"/>
  <c r="F27" i="6"/>
  <c r="G27" i="6"/>
  <c r="E27" i="7" l="1"/>
  <c r="E28" i="7" s="1"/>
  <c r="E32" i="7" s="1"/>
  <c r="D22" i="7"/>
  <c r="D23" i="7" s="1"/>
  <c r="D26" i="7" s="1"/>
  <c r="H21" i="7"/>
  <c r="H22" i="7" s="1"/>
  <c r="H23" i="7" s="1"/>
  <c r="G31" i="6"/>
  <c r="F31" i="6"/>
  <c r="E19" i="6" l="1"/>
  <c r="E31" i="6"/>
  <c r="D31" i="6"/>
  <c r="F22" i="6"/>
  <c r="G19" i="6"/>
  <c r="F19" i="6"/>
  <c r="D27" i="7" l="1"/>
  <c r="D28" i="7" s="1"/>
  <c r="D32" i="7" s="1"/>
  <c r="H26" i="7"/>
  <c r="H27" i="7" s="1"/>
  <c r="H28" i="7" s="1"/>
  <c r="H32" i="7" s="1"/>
  <c r="H31" i="6"/>
  <c r="E21" i="6"/>
  <c r="E22" i="6" s="1"/>
  <c r="E23" i="6" s="1"/>
  <c r="E26" i="6" s="1"/>
  <c r="E27" i="6" s="1"/>
  <c r="F23" i="6"/>
  <c r="F28" i="6" s="1"/>
  <c r="F32" i="6" s="1"/>
  <c r="D19" i="6"/>
  <c r="D21" i="6" s="1"/>
  <c r="G21" i="6"/>
  <c r="G22" i="6" s="1"/>
  <c r="G23" i="6" s="1"/>
  <c r="G28" i="6" s="1"/>
  <c r="G32" i="6" s="1"/>
  <c r="G33" i="6" s="1"/>
  <c r="G34" i="6" s="1"/>
  <c r="H16" i="6"/>
  <c r="F33" i="6" l="1"/>
  <c r="F34" i="6" s="1"/>
  <c r="H19" i="6"/>
  <c r="E28" i="6"/>
  <c r="E32" i="6" s="1"/>
  <c r="D22" i="6"/>
  <c r="D23" i="6" s="1"/>
  <c r="D26" i="6" s="1"/>
  <c r="H21" i="6"/>
  <c r="H22" i="6" s="1"/>
  <c r="E33" i="6" l="1"/>
  <c r="E34" i="6" s="1"/>
  <c r="D27" i="6"/>
  <c r="H26" i="6"/>
  <c r="H27" i="6" s="1"/>
  <c r="H23" i="6"/>
  <c r="H28" i="6" l="1"/>
  <c r="H32" i="6" s="1"/>
  <c r="H33" i="6" s="1"/>
  <c r="H34" i="6" s="1"/>
  <c r="D28" i="6"/>
  <c r="D32" i="6" s="1"/>
  <c r="D33" i="6" l="1"/>
  <c r="D34" i="6" s="1"/>
</calcChain>
</file>

<file path=xl/sharedStrings.xml><?xml version="1.0" encoding="utf-8"?>
<sst xmlns="http://schemas.openxmlformats.org/spreadsheetml/2006/main" count="128" uniqueCount="83">
  <si>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</si>
  <si>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</si>
  <si>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</si>
  <si>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</si>
  <si>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</si>
  <si>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</si>
  <si>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</si>
  <si>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</si>
  <si>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</si>
  <si>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</si>
  <si>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</si>
  <si>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</si>
  <si>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</si>
  <si>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</si>
  <si>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</si>
  <si>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</si>
  <si>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</si>
  <si>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</si>
  <si>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</si>
  <si>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</si>
  <si>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</si>
  <si>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</si>
  <si>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</si>
  <si>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</si>
  <si>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</si>
  <si>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</si>
  <si>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</si>
  <si>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</si>
  <si>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</si>
  <si>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</si>
  <si>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</si>
  <si>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</si>
  <si>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</si>
  <si>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</si>
  <si>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</si>
  <si>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</si>
  <si>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</si>
  <si>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</si>
  <si>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</si>
  <si>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</si>
  <si>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</si>
  <si>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</si>
  <si>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</si>
  <si>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</si>
  <si>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</si>
  <si>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ВЛ 15-298 от ПС 110 кВ Космодемьянская до ТП 2500/15/6/0,4</t>
  </si>
  <si>
    <t>Глава 2. Реконструкция ВЛ 15-298</t>
  </si>
  <si>
    <t>Демонтажные работы</t>
  </si>
  <si>
    <t>ЛС02-01-02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</si>
  <si>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</si>
  <si>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</si>
  <si>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</si>
  <si>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</si>
  <si>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</si>
  <si>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</si>
  <si>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</si>
  <si>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</si>
  <si>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</si>
  <si>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</si>
  <si>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</si>
  <si>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</si>
  <si>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</si>
  <si>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</si>
  <si>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</si>
  <si>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</si>
  <si>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</si>
  <si>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</si>
  <si>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</si>
  <si>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</si>
  <si>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</si>
  <si>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</si>
  <si>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</si>
  <si>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</si>
  <si>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</si>
  <si>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</si>
  <si>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</si>
  <si>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</si>
  <si>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</si>
  <si>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</si>
  <si>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</si>
  <si>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</si>
  <si>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+Ф</t>
    </r>
    <r>
      <rPr>
        <sz val="9"/>
        <rFont val="Times New Roman"/>
        <family val="1"/>
        <charset val="204"/>
      </rPr>
      <t>2024+Ф2025</t>
    </r>
  </si>
  <si>
    <t>Ф2025=Ф2023*((Кдеф2024/2023)/100*(Кдеф2025/2024)/100))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</si>
</sst>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BC13B7A9-AF01-4355-8534-73EAB0B8A83E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zoomScale="75" zoomScaleNormal="75" workbookViewId="0">
      <selection activeCell="M30" sqref="M30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9.5" customHeight="1" x14ac:dyDescent="0.2">
      <c r="A6" s="79" t="s">
        <v>1</v>
      </c>
      <c r="B6" s="79"/>
      <c r="C6" s="79"/>
      <c r="D6" s="79"/>
      <c r="E6" s="79"/>
      <c r="F6" s="79"/>
      <c r="G6" s="79"/>
      <c r="H6" s="79"/>
    </row>
    <row r="7" spans="1:8" ht="18" customHeight="1" x14ac:dyDescent="0.2">
      <c r="B7" s="76" t="s">
        <v>45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3.5" customHeight="1" x14ac:dyDescent="0.2">
      <c r="A9" s="78" t="s">
        <v>42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5" t="s">
        <v>46</v>
      </c>
      <c r="C15" s="86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47</v>
      </c>
      <c r="D16" s="39">
        <v>3848.7617799999998</v>
      </c>
      <c r="E16" s="39">
        <v>1076.7201</v>
      </c>
      <c r="F16" s="39">
        <v>0</v>
      </c>
      <c r="G16" s="39">
        <v>0</v>
      </c>
      <c r="H16" s="40">
        <f>SUM(D16:G16)</f>
        <v>4925.4818799999994</v>
      </c>
    </row>
    <row r="17" spans="1:8" ht="18.75" customHeight="1" x14ac:dyDescent="0.2">
      <c r="A17" s="24">
        <v>2</v>
      </c>
      <c r="B17" s="8" t="s">
        <v>48</v>
      </c>
      <c r="C17" s="9" t="s">
        <v>34</v>
      </c>
      <c r="D17" s="39">
        <v>13251.698179999999</v>
      </c>
      <c r="E17" s="39">
        <v>4607.7794700000004</v>
      </c>
      <c r="F17" s="39">
        <v>566.89702999999997</v>
      </c>
      <c r="G17" s="39">
        <v>0</v>
      </c>
      <c r="H17" s="40">
        <f>SUM(D17:G17)</f>
        <v>18426.374680000001</v>
      </c>
    </row>
    <row r="18" spans="1:8" ht="18.75" customHeight="1" x14ac:dyDescent="0.2">
      <c r="A18" s="24"/>
      <c r="B18" s="18"/>
      <c r="C18" s="25" t="s">
        <v>29</v>
      </c>
      <c r="D18" s="41">
        <f>SUM(D16:D17)</f>
        <v>17100.45996</v>
      </c>
      <c r="E18" s="41">
        <f>SUM(E16:E17)</f>
        <v>5684.4995699999999</v>
      </c>
      <c r="F18" s="41">
        <f>SUM(F16:F17)</f>
        <v>566.89702999999997</v>
      </c>
      <c r="G18" s="42">
        <f>SUM(G16:G17)</f>
        <v>0</v>
      </c>
      <c r="H18" s="40">
        <f>SUM(H16:H17)</f>
        <v>23351.85656</v>
      </c>
    </row>
    <row r="19" spans="1:8" ht="16.5" customHeight="1" x14ac:dyDescent="0.2">
      <c r="A19" s="26"/>
      <c r="B19" s="18"/>
      <c r="C19" s="27" t="s">
        <v>10</v>
      </c>
      <c r="D19" s="40">
        <f>D18</f>
        <v>17100.45996</v>
      </c>
      <c r="E19" s="40">
        <f>E18</f>
        <v>5684.4995699999999</v>
      </c>
      <c r="F19" s="40">
        <f>F18</f>
        <v>566.89702999999997</v>
      </c>
      <c r="G19" s="40">
        <f>G18</f>
        <v>0</v>
      </c>
      <c r="H19" s="40">
        <f>H18</f>
        <v>23351.85656</v>
      </c>
    </row>
    <row r="20" spans="1:8" ht="18.75" customHeight="1" x14ac:dyDescent="0.2">
      <c r="A20" s="24"/>
      <c r="B20" s="13"/>
      <c r="C20" s="14" t="s">
        <v>11</v>
      </c>
      <c r="D20" s="7"/>
      <c r="E20" s="7"/>
      <c r="F20" s="7"/>
      <c r="G20" s="7"/>
      <c r="H20" s="7"/>
    </row>
    <row r="21" spans="1:8" ht="22.5" customHeight="1" x14ac:dyDescent="0.2">
      <c r="A21" s="24">
        <v>3</v>
      </c>
      <c r="B21" s="37" t="s">
        <v>30</v>
      </c>
      <c r="C21" s="17" t="s">
        <v>31</v>
      </c>
      <c r="D21" s="43">
        <f>D19*0.025</f>
        <v>427.51149900000001</v>
      </c>
      <c r="E21" s="43">
        <f>E19*0.025</f>
        <v>142.11248925000001</v>
      </c>
      <c r="F21" s="43">
        <v>0</v>
      </c>
      <c r="G21" s="43">
        <f>G19*0.025</f>
        <v>0</v>
      </c>
      <c r="H21" s="43">
        <f>SUM(D21:G21)</f>
        <v>569.62398825000002</v>
      </c>
    </row>
    <row r="22" spans="1:8" ht="15.75" customHeight="1" x14ac:dyDescent="0.2">
      <c r="A22" s="24"/>
      <c r="B22" s="8"/>
      <c r="C22" s="15" t="s">
        <v>12</v>
      </c>
      <c r="D22" s="7">
        <f>D21</f>
        <v>427.51149900000001</v>
      </c>
      <c r="E22" s="7">
        <f>E21</f>
        <v>142.11248925000001</v>
      </c>
      <c r="F22" s="7">
        <f>F21</f>
        <v>0</v>
      </c>
      <c r="G22" s="7">
        <f>G21</f>
        <v>0</v>
      </c>
      <c r="H22" s="7">
        <f>H21</f>
        <v>569.62398825000002</v>
      </c>
    </row>
    <row r="23" spans="1:8" ht="15.75" customHeight="1" x14ac:dyDescent="0.2">
      <c r="A23" s="24"/>
      <c r="B23" s="8"/>
      <c r="C23" s="15" t="s">
        <v>13</v>
      </c>
      <c r="D23" s="7">
        <f>D19+D22</f>
        <v>17527.971459</v>
      </c>
      <c r="E23" s="7">
        <f>E19+E22</f>
        <v>5826.6120592500001</v>
      </c>
      <c r="F23" s="7">
        <f>F19+F22</f>
        <v>566.89702999999997</v>
      </c>
      <c r="G23" s="7">
        <f>G19+G22</f>
        <v>0</v>
      </c>
      <c r="H23" s="7">
        <f>H19+H22</f>
        <v>23921.480548250001</v>
      </c>
    </row>
    <row r="24" spans="1:8" ht="15.75" customHeight="1" x14ac:dyDescent="0.2">
      <c r="A24" s="24"/>
      <c r="B24" s="8"/>
      <c r="C24" s="34" t="s">
        <v>14</v>
      </c>
      <c r="D24" s="43"/>
      <c r="E24" s="43"/>
      <c r="F24" s="43"/>
      <c r="G24" s="43"/>
      <c r="H24" s="43"/>
    </row>
    <row r="25" spans="1:8" ht="15.75" customHeight="1" x14ac:dyDescent="0.2">
      <c r="A25" s="24">
        <v>4</v>
      </c>
      <c r="B25" s="8" t="s">
        <v>35</v>
      </c>
      <c r="C25" s="9" t="s">
        <v>33</v>
      </c>
      <c r="D25" s="43"/>
      <c r="E25" s="43"/>
      <c r="F25" s="43"/>
      <c r="G25" s="43">
        <v>112.48472</v>
      </c>
      <c r="H25" s="43">
        <f>SUM(D25:G25)</f>
        <v>112.48472</v>
      </c>
    </row>
    <row r="26" spans="1:8" ht="24.75" customHeight="1" x14ac:dyDescent="0.2">
      <c r="A26" s="24">
        <v>5</v>
      </c>
      <c r="B26" s="16" t="s">
        <v>32</v>
      </c>
      <c r="C26" s="19" t="s">
        <v>15</v>
      </c>
      <c r="D26" s="43">
        <f>D23*0.00756</f>
        <v>132.51146423003999</v>
      </c>
      <c r="E26" s="43">
        <f>E23*0.00756</f>
        <v>44.04918716793</v>
      </c>
      <c r="F26" s="43">
        <v>0</v>
      </c>
      <c r="G26" s="43">
        <v>0</v>
      </c>
      <c r="H26" s="7">
        <f>D26+E26</f>
        <v>176.56065139796999</v>
      </c>
    </row>
    <row r="27" spans="1:8" ht="16.5" customHeight="1" x14ac:dyDescent="0.2">
      <c r="A27" s="24"/>
      <c r="B27" s="8"/>
      <c r="C27" s="15" t="s">
        <v>16</v>
      </c>
      <c r="D27" s="7">
        <f>SUM(D25:D26)</f>
        <v>132.51146423003999</v>
      </c>
      <c r="E27" s="7">
        <f>SUM(E25:E26)</f>
        <v>44.04918716793</v>
      </c>
      <c r="F27" s="7">
        <f>SUM(F25:F26)</f>
        <v>0</v>
      </c>
      <c r="G27" s="7">
        <f>SUM(G25:G26)</f>
        <v>112.48472</v>
      </c>
      <c r="H27" s="7">
        <f>SUM(H25:H26)</f>
        <v>289.04537139796997</v>
      </c>
    </row>
    <row r="28" spans="1:8" ht="16.5" customHeight="1" x14ac:dyDescent="0.2">
      <c r="A28" s="24"/>
      <c r="B28" s="20"/>
      <c r="C28" s="15" t="s">
        <v>17</v>
      </c>
      <c r="D28" s="7">
        <f>D23+D27</f>
        <v>17660.48292323004</v>
      </c>
      <c r="E28" s="7">
        <f>E23+E27</f>
        <v>5870.6612464179298</v>
      </c>
      <c r="F28" s="7">
        <f>F23+F27</f>
        <v>566.89702999999997</v>
      </c>
      <c r="G28" s="7">
        <f>G23+G27</f>
        <v>112.48472</v>
      </c>
      <c r="H28" s="7">
        <f>H23+H27</f>
        <v>24210.525919647971</v>
      </c>
    </row>
    <row r="29" spans="1:8" ht="16.5" customHeight="1" x14ac:dyDescent="0.2">
      <c r="A29" s="24"/>
      <c r="B29" s="8"/>
      <c r="C29" s="14" t="s">
        <v>25</v>
      </c>
      <c r="D29" s="43"/>
      <c r="E29" s="43"/>
      <c r="F29" s="43"/>
      <c r="G29" s="43"/>
      <c r="H29" s="43"/>
    </row>
    <row r="30" spans="1:8" ht="21.75" customHeight="1" x14ac:dyDescent="0.2">
      <c r="A30" s="24">
        <v>6</v>
      </c>
      <c r="B30" s="16" t="s">
        <v>26</v>
      </c>
      <c r="C30" s="19" t="s">
        <v>43</v>
      </c>
      <c r="D30" s="43">
        <v>0</v>
      </c>
      <c r="E30" s="43">
        <v>0</v>
      </c>
      <c r="F30" s="43">
        <v>0</v>
      </c>
      <c r="G30" s="43">
        <v>1100</v>
      </c>
      <c r="H30" s="43">
        <f>SUM(D30:G30)</f>
        <v>1100</v>
      </c>
    </row>
    <row r="31" spans="1:8" ht="17.25" customHeight="1" x14ac:dyDescent="0.2">
      <c r="A31" s="24"/>
      <c r="B31" s="8"/>
      <c r="C31" s="15" t="s">
        <v>27</v>
      </c>
      <c r="D31" s="7">
        <f>D30</f>
        <v>0</v>
      </c>
      <c r="E31" s="7">
        <f>E30</f>
        <v>0</v>
      </c>
      <c r="F31" s="7">
        <f>F30</f>
        <v>0</v>
      </c>
      <c r="G31" s="7">
        <f>G30</f>
        <v>1100</v>
      </c>
      <c r="H31" s="7">
        <f>SUM(D31:G31)</f>
        <v>1100</v>
      </c>
    </row>
    <row r="32" spans="1:8" ht="17.25" customHeight="1" x14ac:dyDescent="0.2">
      <c r="A32" s="10"/>
      <c r="B32" s="31"/>
      <c r="C32" s="12" t="s">
        <v>28</v>
      </c>
      <c r="D32" s="44">
        <f>D28+D31</f>
        <v>17660.48292323004</v>
      </c>
      <c r="E32" s="44">
        <f>E28+E31</f>
        <v>5870.6612464179298</v>
      </c>
      <c r="F32" s="44">
        <f>F28+F31</f>
        <v>566.89702999999997</v>
      </c>
      <c r="G32" s="44">
        <f>G28+G31</f>
        <v>1212.4847199999999</v>
      </c>
      <c r="H32" s="44">
        <f>H28+H31</f>
        <v>25310.525919647971</v>
      </c>
    </row>
    <row r="33" spans="1:9" ht="18" customHeight="1" x14ac:dyDescent="0.2">
      <c r="A33" s="10"/>
      <c r="B33" s="11"/>
      <c r="C33" s="12" t="s">
        <v>18</v>
      </c>
      <c r="D33" s="44">
        <f>D32*0.2</f>
        <v>3532.0965846460081</v>
      </c>
      <c r="E33" s="44">
        <f>E32*0.2</f>
        <v>1174.1322492835859</v>
      </c>
      <c r="F33" s="44">
        <f>F32*0.2</f>
        <v>113.379406</v>
      </c>
      <c r="G33" s="44">
        <f>G32*0.2</f>
        <v>242.49694399999998</v>
      </c>
      <c r="H33" s="44">
        <f>H32*0.2</f>
        <v>5062.1051839295942</v>
      </c>
    </row>
    <row r="34" spans="1:9" ht="18" customHeight="1" x14ac:dyDescent="0.2">
      <c r="A34" s="10"/>
      <c r="B34" s="21"/>
      <c r="C34" s="22" t="s">
        <v>19</v>
      </c>
      <c r="D34" s="45">
        <f>D32+D33</f>
        <v>21192.579507876049</v>
      </c>
      <c r="E34" s="45">
        <f>SUM(E32:E33)</f>
        <v>7044.7934957015159</v>
      </c>
      <c r="F34" s="45">
        <f>SUM(F32:F33)</f>
        <v>680.27643599999999</v>
      </c>
      <c r="G34" s="45">
        <f>SUM(G32:G33)</f>
        <v>1454.9816639999999</v>
      </c>
      <c r="H34" s="45">
        <f>SUM(H32:H33)</f>
        <v>30372.631103577565</v>
      </c>
      <c r="I34" s="33"/>
    </row>
    <row r="35" spans="1:9" ht="6" customHeight="1" x14ac:dyDescent="0.2"/>
    <row r="36" spans="1:9" ht="16.5" customHeight="1" x14ac:dyDescent="0.2">
      <c r="B36" s="29" t="s">
        <v>20</v>
      </c>
      <c r="C36" s="30"/>
      <c r="D36" s="30" t="s">
        <v>21</v>
      </c>
      <c r="E36" s="4"/>
    </row>
    <row r="37" spans="1:9" ht="9.75" customHeight="1" x14ac:dyDescent="0.2">
      <c r="B37" s="80"/>
      <c r="C37" s="81"/>
      <c r="D37" s="82" t="s">
        <v>22</v>
      </c>
      <c r="E37" s="83"/>
      <c r="F37" s="83"/>
      <c r="G37" s="83"/>
      <c r="H37" s="83"/>
    </row>
    <row r="38" spans="1:9" ht="9" customHeight="1" x14ac:dyDescent="0.2">
      <c r="B38" s="81"/>
      <c r="C38" s="81"/>
      <c r="D38" s="83"/>
      <c r="E38" s="83"/>
      <c r="F38" s="83"/>
      <c r="G38" s="83"/>
      <c r="H38" s="83"/>
    </row>
    <row r="39" spans="1:9" ht="18" customHeight="1" x14ac:dyDescent="0.2">
      <c r="B39" s="80" t="s">
        <v>23</v>
      </c>
      <c r="C39" s="80"/>
      <c r="D39" s="84" t="s">
        <v>24</v>
      </c>
      <c r="E39" s="84"/>
      <c r="F39" s="84"/>
      <c r="G39" s="84"/>
      <c r="H39" s="84"/>
    </row>
  </sheetData>
  <mergeCells count="25">
    <mergeCell ref="B37:C38"/>
    <mergeCell ref="D37:H38"/>
    <mergeCell ref="B39:C39"/>
    <mergeCell ref="D39:H39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B7:H7"/>
    <mergeCell ref="C8:G8"/>
    <mergeCell ref="A9:H9"/>
    <mergeCell ref="A6:H6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7"/>
  <sheetViews>
    <sheetView zoomScale="75" zoomScaleNormal="75" workbookViewId="0">
      <selection activeCell="F32" sqref="F32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87"/>
      <c r="B6" s="87"/>
      <c r="C6" s="79" t="s">
        <v>1</v>
      </c>
      <c r="D6" s="79"/>
      <c r="E6" s="79"/>
      <c r="F6" s="79"/>
      <c r="G6" s="79"/>
      <c r="H6" s="5"/>
    </row>
    <row r="7" spans="1:8" ht="18" customHeight="1" x14ac:dyDescent="0.2">
      <c r="B7" s="76" t="s">
        <v>45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2.75" customHeight="1" x14ac:dyDescent="0.2">
      <c r="A9" s="78" t="s">
        <v>41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5" t="s">
        <v>46</v>
      </c>
      <c r="C15" s="86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47</v>
      </c>
      <c r="D16" s="39">
        <v>170.98150999999999</v>
      </c>
      <c r="E16" s="39">
        <v>46.804229999999997</v>
      </c>
      <c r="F16" s="39">
        <v>0</v>
      </c>
      <c r="G16" s="39">
        <v>0</v>
      </c>
      <c r="H16" s="40">
        <f>SUM(D16:G16)</f>
        <v>217.78573999999998</v>
      </c>
    </row>
    <row r="17" spans="1:8" ht="18.75" customHeight="1" x14ac:dyDescent="0.2">
      <c r="A17" s="24">
        <v>2</v>
      </c>
      <c r="B17" s="8" t="s">
        <v>48</v>
      </c>
      <c r="C17" s="9" t="s">
        <v>34</v>
      </c>
      <c r="D17" s="39">
        <v>963.62234999999998</v>
      </c>
      <c r="E17" s="39">
        <v>357.13562000000002</v>
      </c>
      <c r="F17" s="39">
        <v>87.619330000000005</v>
      </c>
      <c r="G17" s="39">
        <v>0</v>
      </c>
      <c r="H17" s="40">
        <f>SUM(D17:G17)</f>
        <v>1408.3773000000001</v>
      </c>
    </row>
    <row r="18" spans="1:8" ht="18.75" customHeight="1" x14ac:dyDescent="0.2">
      <c r="A18" s="24"/>
      <c r="B18" s="18"/>
      <c r="C18" s="25" t="s">
        <v>29</v>
      </c>
      <c r="D18" s="41">
        <f>SUM(D16:D17)</f>
        <v>1134.6038599999999</v>
      </c>
      <c r="E18" s="41">
        <f>SUM(E16:E17)</f>
        <v>403.93985000000004</v>
      </c>
      <c r="F18" s="41">
        <f>SUM(F16:F17)</f>
        <v>87.619330000000005</v>
      </c>
      <c r="G18" s="42">
        <f>SUM(G16:G17)</f>
        <v>0</v>
      </c>
      <c r="H18" s="40">
        <f>SUM(H16:H17)</f>
        <v>1626.1630400000001</v>
      </c>
    </row>
    <row r="19" spans="1:8" ht="16.5" customHeight="1" x14ac:dyDescent="0.2">
      <c r="A19" s="26"/>
      <c r="B19" s="18"/>
      <c r="C19" s="27" t="s">
        <v>10</v>
      </c>
      <c r="D19" s="40">
        <f>D18</f>
        <v>1134.6038599999999</v>
      </c>
      <c r="E19" s="40">
        <f>E18</f>
        <v>403.93985000000004</v>
      </c>
      <c r="F19" s="40">
        <f>F18</f>
        <v>87.619330000000005</v>
      </c>
      <c r="G19" s="40">
        <f>G18</f>
        <v>0</v>
      </c>
      <c r="H19" s="40">
        <f>H18</f>
        <v>1626.1630400000001</v>
      </c>
    </row>
    <row r="20" spans="1:8" ht="18.75" customHeight="1" x14ac:dyDescent="0.2">
      <c r="A20" s="24"/>
      <c r="B20" s="13"/>
      <c r="C20" s="14" t="s">
        <v>11</v>
      </c>
      <c r="D20" s="7"/>
      <c r="E20" s="7"/>
      <c r="F20" s="7"/>
      <c r="G20" s="7"/>
      <c r="H20" s="7"/>
    </row>
    <row r="21" spans="1:8" ht="22.5" customHeight="1" x14ac:dyDescent="0.2">
      <c r="A21" s="24">
        <v>3</v>
      </c>
      <c r="B21" s="37" t="s">
        <v>30</v>
      </c>
      <c r="C21" s="17" t="s">
        <v>31</v>
      </c>
      <c r="D21" s="43">
        <f>D19*0.025</f>
        <v>28.3650965</v>
      </c>
      <c r="E21" s="43">
        <f>E19*0.025</f>
        <v>10.098496250000002</v>
      </c>
      <c r="F21" s="43">
        <v>0</v>
      </c>
      <c r="G21" s="43">
        <f>G19*0.025</f>
        <v>0</v>
      </c>
      <c r="H21" s="43">
        <f>SUM(D21:G21)</f>
        <v>38.463592750000004</v>
      </c>
    </row>
    <row r="22" spans="1:8" ht="15.75" customHeight="1" x14ac:dyDescent="0.2">
      <c r="A22" s="24"/>
      <c r="B22" s="8"/>
      <c r="C22" s="15" t="s">
        <v>12</v>
      </c>
      <c r="D22" s="7">
        <f>D21</f>
        <v>28.3650965</v>
      </c>
      <c r="E22" s="7">
        <f>E21</f>
        <v>10.098496250000002</v>
      </c>
      <c r="F22" s="7">
        <f>F21</f>
        <v>0</v>
      </c>
      <c r="G22" s="7">
        <f>G21</f>
        <v>0</v>
      </c>
      <c r="H22" s="7">
        <f>H21</f>
        <v>38.463592750000004</v>
      </c>
    </row>
    <row r="23" spans="1:8" ht="15.75" customHeight="1" x14ac:dyDescent="0.2">
      <c r="A23" s="24"/>
      <c r="B23" s="8"/>
      <c r="C23" s="15" t="s">
        <v>13</v>
      </c>
      <c r="D23" s="7">
        <f>D19+D22</f>
        <v>1162.9689564999999</v>
      </c>
      <c r="E23" s="7">
        <f>E19+E22</f>
        <v>414.03834625000002</v>
      </c>
      <c r="F23" s="7">
        <f>F19+F22</f>
        <v>87.619330000000005</v>
      </c>
      <c r="G23" s="7">
        <f>G19+G22</f>
        <v>0</v>
      </c>
      <c r="H23" s="7">
        <f>H19+H22</f>
        <v>1664.6266327500002</v>
      </c>
    </row>
    <row r="24" spans="1:8" ht="15.75" customHeight="1" x14ac:dyDescent="0.2">
      <c r="A24" s="24"/>
      <c r="B24" s="8"/>
      <c r="C24" s="34" t="s">
        <v>14</v>
      </c>
      <c r="D24" s="43"/>
      <c r="E24" s="43"/>
      <c r="F24" s="43"/>
      <c r="G24" s="43"/>
      <c r="H24" s="43"/>
    </row>
    <row r="25" spans="1:8" ht="15.75" customHeight="1" x14ac:dyDescent="0.2">
      <c r="A25" s="24">
        <v>4</v>
      </c>
      <c r="B25" s="8" t="s">
        <v>35</v>
      </c>
      <c r="C25" s="9" t="s">
        <v>33</v>
      </c>
      <c r="D25" s="43"/>
      <c r="E25" s="43"/>
      <c r="F25" s="43"/>
      <c r="G25" s="43">
        <v>3.1402700000000001</v>
      </c>
      <c r="H25" s="43">
        <f>SUM(D25:G25)</f>
        <v>3.1402700000000001</v>
      </c>
    </row>
    <row r="26" spans="1:8" ht="24.75" customHeight="1" x14ac:dyDescent="0.2">
      <c r="A26" s="24">
        <v>5</v>
      </c>
      <c r="B26" s="16" t="s">
        <v>32</v>
      </c>
      <c r="C26" s="19" t="s">
        <v>15</v>
      </c>
      <c r="D26" s="43">
        <f>D23*0.00756</f>
        <v>8.792045311139999</v>
      </c>
      <c r="E26" s="43">
        <f>E23*0.00756</f>
        <v>3.1301298976500003</v>
      </c>
      <c r="F26" s="43">
        <v>0</v>
      </c>
      <c r="G26" s="43">
        <v>0</v>
      </c>
      <c r="H26" s="7">
        <f>D26+E26</f>
        <v>11.92217520879</v>
      </c>
    </row>
    <row r="27" spans="1:8" ht="16.5" customHeight="1" x14ac:dyDescent="0.2">
      <c r="A27" s="24"/>
      <c r="B27" s="8"/>
      <c r="C27" s="15" t="s">
        <v>16</v>
      </c>
      <c r="D27" s="7">
        <f>SUM(D25:D26)</f>
        <v>8.792045311139999</v>
      </c>
      <c r="E27" s="7">
        <f>SUM(E25:E26)</f>
        <v>3.1301298976500003</v>
      </c>
      <c r="F27" s="7">
        <f>SUM(F25:F26)</f>
        <v>0</v>
      </c>
      <c r="G27" s="7">
        <f>SUM(G25:G26)</f>
        <v>3.1402700000000001</v>
      </c>
      <c r="H27" s="7">
        <f>SUM(H25:H26)</f>
        <v>15.062445208789999</v>
      </c>
    </row>
    <row r="28" spans="1:8" ht="16.5" customHeight="1" x14ac:dyDescent="0.2">
      <c r="A28" s="24"/>
      <c r="B28" s="20"/>
      <c r="C28" s="15" t="s">
        <v>17</v>
      </c>
      <c r="D28" s="7">
        <f>D23+D27</f>
        <v>1171.76100181114</v>
      </c>
      <c r="E28" s="7">
        <f>E23+E27</f>
        <v>417.16847614765004</v>
      </c>
      <c r="F28" s="7">
        <f>F23+F27</f>
        <v>87.619330000000005</v>
      </c>
      <c r="G28" s="7">
        <f>G23+G27</f>
        <v>3.1402700000000001</v>
      </c>
      <c r="H28" s="7">
        <f>H23+H27</f>
        <v>1679.6890779587902</v>
      </c>
    </row>
    <row r="29" spans="1:8" ht="16.5" customHeight="1" x14ac:dyDescent="0.2">
      <c r="A29" s="24"/>
      <c r="B29" s="8"/>
      <c r="C29" s="14" t="s">
        <v>25</v>
      </c>
      <c r="D29" s="43"/>
      <c r="E29" s="43"/>
      <c r="F29" s="43"/>
      <c r="G29" s="43"/>
      <c r="H29" s="43"/>
    </row>
    <row r="30" spans="1:8" ht="18" customHeight="1" x14ac:dyDescent="0.2">
      <c r="A30" s="24">
        <v>6</v>
      </c>
      <c r="B30" s="16" t="s">
        <v>26</v>
      </c>
      <c r="C30" s="19" t="s">
        <v>44</v>
      </c>
      <c r="D30" s="43">
        <v>0</v>
      </c>
      <c r="E30" s="43">
        <v>0</v>
      </c>
      <c r="F30" s="43">
        <v>0</v>
      </c>
      <c r="G30" s="43">
        <f>1100/5.67/1.19</f>
        <v>163.02817423265606</v>
      </c>
      <c r="H30" s="43">
        <f>SUM(D30:G30)</f>
        <v>163.02817423265606</v>
      </c>
    </row>
    <row r="31" spans="1:8" ht="17.25" customHeight="1" x14ac:dyDescent="0.2">
      <c r="A31" s="24"/>
      <c r="B31" s="8"/>
      <c r="C31" s="15" t="s">
        <v>27</v>
      </c>
      <c r="D31" s="7">
        <f>D30</f>
        <v>0</v>
      </c>
      <c r="E31" s="7">
        <f>E30</f>
        <v>0</v>
      </c>
      <c r="F31" s="7">
        <f>F30</f>
        <v>0</v>
      </c>
      <c r="G31" s="7">
        <f>G30</f>
        <v>163.02817423265606</v>
      </c>
      <c r="H31" s="7">
        <f>SUM(D31:G31)</f>
        <v>163.02817423265606</v>
      </c>
    </row>
    <row r="32" spans="1:8" ht="17.25" customHeight="1" x14ac:dyDescent="0.2">
      <c r="A32" s="10"/>
      <c r="B32" s="31"/>
      <c r="C32" s="12" t="s">
        <v>28</v>
      </c>
      <c r="D32" s="44">
        <f>D28+D31</f>
        <v>1171.76100181114</v>
      </c>
      <c r="E32" s="44">
        <f>E28+E31</f>
        <v>417.16847614765004</v>
      </c>
      <c r="F32" s="44">
        <f>F28+F31</f>
        <v>87.619330000000005</v>
      </c>
      <c r="G32" s="44">
        <f>G28+G31</f>
        <v>166.16844423265604</v>
      </c>
      <c r="H32" s="44">
        <f>H28+H31</f>
        <v>1842.7172521914463</v>
      </c>
    </row>
    <row r="33" spans="2:8" ht="6" customHeight="1" x14ac:dyDescent="0.2"/>
    <row r="34" spans="2:8" ht="16.5" customHeight="1" x14ac:dyDescent="0.2">
      <c r="B34" s="29" t="s">
        <v>20</v>
      </c>
      <c r="C34" s="30"/>
      <c r="D34" s="30" t="s">
        <v>21</v>
      </c>
      <c r="E34" s="4"/>
    </row>
    <row r="35" spans="2:8" ht="9.75" customHeight="1" x14ac:dyDescent="0.2">
      <c r="B35" s="80"/>
      <c r="C35" s="81"/>
      <c r="D35" s="82" t="s">
        <v>22</v>
      </c>
      <c r="E35" s="83"/>
      <c r="F35" s="83"/>
      <c r="G35" s="83"/>
      <c r="H35" s="83"/>
    </row>
    <row r="36" spans="2:8" ht="9" customHeight="1" x14ac:dyDescent="0.2">
      <c r="B36" s="81"/>
      <c r="C36" s="81"/>
      <c r="D36" s="83"/>
      <c r="E36" s="83"/>
      <c r="F36" s="83"/>
      <c r="G36" s="83"/>
      <c r="H36" s="83"/>
    </row>
    <row r="37" spans="2:8" ht="18" customHeight="1" x14ac:dyDescent="0.2">
      <c r="B37" s="80" t="s">
        <v>23</v>
      </c>
      <c r="C37" s="80"/>
      <c r="D37" s="84" t="s">
        <v>24</v>
      </c>
      <c r="E37" s="84"/>
      <c r="F37" s="84"/>
      <c r="G37" s="84"/>
      <c r="H37" s="84"/>
    </row>
  </sheetData>
  <mergeCells count="26">
    <mergeCell ref="B37:C37"/>
    <mergeCell ref="D37:H37"/>
    <mergeCell ref="A9:H9"/>
    <mergeCell ref="D11:D13"/>
    <mergeCell ref="E11:E13"/>
    <mergeCell ref="F11:F13"/>
    <mergeCell ref="G11:G13"/>
    <mergeCell ref="B15:C15"/>
    <mergeCell ref="B35:C36"/>
    <mergeCell ref="D35:H36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B32C3-0115-4B22-9BA1-17E4A95997B7}">
  <dimension ref="A6:J26"/>
  <sheetViews>
    <sheetView tabSelected="1" topLeftCell="A10" workbookViewId="0">
      <selection activeCell="D26" sqref="D26:I26"/>
    </sheetView>
  </sheetViews>
  <sheetFormatPr defaultRowHeight="15" x14ac:dyDescent="0.25"/>
  <cols>
    <col min="2" max="2" width="35.5703125" customWidth="1"/>
    <col min="3" max="3" width="23.7109375" customWidth="1"/>
    <col min="4" max="9" width="16.28515625" customWidth="1"/>
    <col min="10" max="10" width="23.7109375" customWidth="1"/>
  </cols>
  <sheetData>
    <row r="6" spans="1:10" ht="15.75" x14ac:dyDescent="0.25">
      <c r="A6" s="97" t="s">
        <v>49</v>
      </c>
      <c r="B6" s="97" t="s">
        <v>50</v>
      </c>
      <c r="C6" s="97" t="s">
        <v>51</v>
      </c>
      <c r="D6" s="100" t="s">
        <v>52</v>
      </c>
      <c r="E6" s="101"/>
      <c r="F6" s="101"/>
      <c r="G6" s="101"/>
      <c r="H6" s="102"/>
      <c r="I6" s="103" t="s">
        <v>53</v>
      </c>
      <c r="J6" s="103" t="s">
        <v>54</v>
      </c>
    </row>
    <row r="7" spans="1:10" x14ac:dyDescent="0.25">
      <c r="A7" s="98"/>
      <c r="B7" s="98"/>
      <c r="C7" s="98"/>
      <c r="D7" s="88" t="s">
        <v>55</v>
      </c>
      <c r="E7" s="88" t="s">
        <v>56</v>
      </c>
      <c r="F7" s="90" t="s">
        <v>57</v>
      </c>
      <c r="G7" s="88" t="s">
        <v>58</v>
      </c>
      <c r="H7" s="94" t="s">
        <v>59</v>
      </c>
      <c r="I7" s="103"/>
      <c r="J7" s="103"/>
    </row>
    <row r="8" spans="1:10" ht="41.25" customHeight="1" x14ac:dyDescent="0.25">
      <c r="A8" s="99"/>
      <c r="B8" s="99"/>
      <c r="C8" s="99"/>
      <c r="D8" s="89"/>
      <c r="E8" s="89"/>
      <c r="F8" s="91"/>
      <c r="G8" s="89"/>
      <c r="H8" s="95"/>
      <c r="I8" s="103"/>
      <c r="J8" s="103"/>
    </row>
    <row r="9" spans="1:10" ht="39.75" customHeight="1" x14ac:dyDescent="0.25">
      <c r="A9" s="46">
        <v>1</v>
      </c>
      <c r="B9" s="46" t="s">
        <v>60</v>
      </c>
      <c r="C9" s="50"/>
      <c r="D9" s="49">
        <f>'Сводка ВЛ 15-298_4 квартал 2023'!G30</f>
        <v>1100</v>
      </c>
      <c r="E9" s="49">
        <f>'Сводка ВЛ 15-298_4 квартал 2023'!D32+'Сводка ВЛ 15-298_4 квартал 2023'!E32</f>
        <v>23531.144169647971</v>
      </c>
      <c r="F9" s="49">
        <f>'Сводка ВЛ 15-298_4 квартал 2023'!F32</f>
        <v>566.89702999999997</v>
      </c>
      <c r="G9" s="49">
        <f>'Сводка ВЛ 15-298_4 квартал 2023'!G32-'Сводка ВЛ 15-298_4 квартал 2023'!G30</f>
        <v>112.48471999999992</v>
      </c>
      <c r="H9" s="51">
        <f>SUM(D9:G9)</f>
        <v>25310.525919647971</v>
      </c>
      <c r="I9" s="52">
        <f>H9*1.2</f>
        <v>30372.631103577565</v>
      </c>
      <c r="J9" s="53"/>
    </row>
    <row r="10" spans="1:10" ht="39.75" customHeight="1" x14ac:dyDescent="0.25">
      <c r="A10" s="46">
        <v>2</v>
      </c>
      <c r="B10" s="47" t="s">
        <v>61</v>
      </c>
      <c r="C10" s="47" t="s">
        <v>62</v>
      </c>
      <c r="D10" s="49">
        <f>'Сводка ВЛ 15-298_базовые цены'!G30</f>
        <v>163.02817423265606</v>
      </c>
      <c r="E10" s="49">
        <f>'Сводка ВЛ 15-298_базовые цены'!D32+'Сводка ВЛ 15-298_базовые цены'!E32</f>
        <v>1588.9294779587899</v>
      </c>
      <c r="F10" s="49">
        <f>'Сводка ВЛ 15-298_базовые цены'!F32</f>
        <v>87.619330000000005</v>
      </c>
      <c r="G10" s="49">
        <f>'Сводка ВЛ 15-298_базовые цены'!G32-'Сводка ВЛ 15-298_базовые цены'!G30</f>
        <v>3.1402699999999868</v>
      </c>
      <c r="H10" s="51">
        <f>SUM(D10:G10)</f>
        <v>1842.7172521914458</v>
      </c>
      <c r="I10" s="52">
        <f>H10*1.2</f>
        <v>2211.2607026297351</v>
      </c>
      <c r="J10" s="54"/>
    </row>
    <row r="11" spans="1:10" ht="15.75" x14ac:dyDescent="0.25">
      <c r="A11" s="92">
        <v>3</v>
      </c>
      <c r="B11" s="92" t="s">
        <v>63</v>
      </c>
      <c r="C11" s="55" t="s">
        <v>64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92" t="s">
        <v>65</v>
      </c>
    </row>
    <row r="12" spans="1:10" ht="15.75" x14ac:dyDescent="0.25">
      <c r="A12" s="93"/>
      <c r="B12" s="93"/>
      <c r="C12" s="55" t="s">
        <v>66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93"/>
    </row>
    <row r="13" spans="1:10" ht="15.75" x14ac:dyDescent="0.25">
      <c r="A13" s="92">
        <v>4</v>
      </c>
      <c r="B13" s="92" t="s">
        <v>67</v>
      </c>
      <c r="C13" s="57" t="s">
        <v>68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6"/>
      <c r="B14" s="96"/>
      <c r="C14" s="57" t="s">
        <v>69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6"/>
      <c r="B15" s="96"/>
      <c r="C15" s="57" t="s">
        <v>70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6"/>
      <c r="B16" s="96"/>
      <c r="C16" s="57" t="s">
        <v>71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6"/>
      <c r="B17" s="96"/>
      <c r="C17" s="57" t="s">
        <v>72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6"/>
      <c r="B18" s="96"/>
      <c r="C18" s="57" t="s">
        <v>73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6"/>
      <c r="B19" s="96"/>
      <c r="C19" s="57" t="s">
        <v>74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6"/>
      <c r="B20" s="96"/>
      <c r="C20" s="57" t="s">
        <v>75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93"/>
      <c r="B21" s="93"/>
      <c r="C21" s="57" t="s">
        <v>76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0"/>
    </row>
    <row r="22" spans="1:10" ht="15.75" x14ac:dyDescent="0.25">
      <c r="A22" s="92">
        <v>5</v>
      </c>
      <c r="B22" s="92" t="s">
        <v>77</v>
      </c>
      <c r="C22" s="55" t="s">
        <v>78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92" t="s">
        <v>65</v>
      </c>
    </row>
    <row r="23" spans="1:10" ht="31.5" x14ac:dyDescent="0.25">
      <c r="A23" s="93"/>
      <c r="B23" s="93"/>
      <c r="C23" s="55" t="s">
        <v>79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93"/>
    </row>
    <row r="24" spans="1:10" ht="61.5" customHeight="1" x14ac:dyDescent="0.25">
      <c r="A24" s="56"/>
      <c r="B24" s="56" t="s">
        <v>77</v>
      </c>
      <c r="C24" s="62" t="s">
        <v>82</v>
      </c>
      <c r="D24" s="61">
        <f>D9*D16/100*D17/100</f>
        <v>1213.8581254896617</v>
      </c>
      <c r="E24" s="61">
        <f t="shared" ref="E24:G24" si="1">E9*E16/100*E17/100</f>
        <v>25966.791411268972</v>
      </c>
      <c r="F24" s="61">
        <f t="shared" si="1"/>
        <v>625.57506016496041</v>
      </c>
      <c r="G24" s="61">
        <f t="shared" si="1"/>
        <v>124.12771942311761</v>
      </c>
      <c r="H24" s="51"/>
      <c r="I24" s="52"/>
      <c r="J24" s="56"/>
    </row>
    <row r="25" spans="1:10" ht="15.75" x14ac:dyDescent="0.25">
      <c r="A25" s="50">
        <v>6</v>
      </c>
      <c r="B25" s="50"/>
      <c r="C25" s="63" t="s">
        <v>81</v>
      </c>
      <c r="D25" s="64">
        <f>SUM(D22:D24)</f>
        <v>1213.8581254896617</v>
      </c>
      <c r="E25" s="64">
        <f t="shared" ref="E25:G25" si="2">SUM(E22:E24)</f>
        <v>25966.791411268972</v>
      </c>
      <c r="F25" s="64">
        <f t="shared" si="2"/>
        <v>625.57506016496041</v>
      </c>
      <c r="G25" s="64">
        <f t="shared" si="2"/>
        <v>124.12771942311761</v>
      </c>
      <c r="H25" s="51">
        <f>SUM(D25:G25)</f>
        <v>27930.352316346711</v>
      </c>
      <c r="I25" s="52">
        <f>SUM(I22:I23)</f>
        <v>0</v>
      </c>
      <c r="J25" s="65"/>
    </row>
    <row r="26" spans="1:10" ht="75.75" customHeight="1" x14ac:dyDescent="0.25">
      <c r="A26" s="50">
        <v>7</v>
      </c>
      <c r="B26" s="46" t="s">
        <v>80</v>
      </c>
      <c r="C26" s="46"/>
      <c r="D26" s="48">
        <f>ROUND(D25,8)</f>
        <v>1213.85812549</v>
      </c>
      <c r="E26" s="48">
        <f t="shared" ref="E26:G26" si="3">ROUND(E25,8)</f>
        <v>25966.791411269998</v>
      </c>
      <c r="F26" s="48">
        <f t="shared" si="3"/>
        <v>625.57506016000002</v>
      </c>
      <c r="G26" s="48">
        <f t="shared" si="3"/>
        <v>124.12771942000001</v>
      </c>
      <c r="H26" s="51">
        <f>SUM(D26:G26)</f>
        <v>27930.352316340002</v>
      </c>
      <c r="I26" s="52">
        <f>ROUND(H26*1.2,8)</f>
        <v>33516.422779610002</v>
      </c>
      <c r="J26" s="65"/>
    </row>
  </sheetData>
  <mergeCells count="19"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2:A23"/>
    <mergeCell ref="B22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ВЛ 15-298_4 квартал 2023</vt:lpstr>
      <vt:lpstr>Сводка ВЛ 15-298_базовые цены</vt:lpstr>
      <vt:lpstr>в прогнозных ценах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2024-03-25T08:49:59Z</dcterms:modified>
</cp:coreProperties>
</file>