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4EF8546C-26F7-4FB5-BBC9-409C705738F0}"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126" i="30" l="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W33" i="29"/>
  <c r="C30" i="29"/>
  <c r="C24" i="29" s="1"/>
  <c r="W24" i="29" s="1"/>
  <c r="W25" i="29"/>
  <c r="W26" i="29"/>
  <c r="W28" i="29"/>
  <c r="W29" i="29"/>
  <c r="W35" i="29"/>
  <c r="W36" i="29"/>
  <c r="W37" i="29"/>
  <c r="W38" i="29"/>
  <c r="W39" i="29"/>
  <c r="W40" i="29"/>
  <c r="W41" i="29"/>
  <c r="W42" i="29"/>
  <c r="W43" i="29"/>
  <c r="W44" i="29"/>
  <c r="W45" i="29"/>
  <c r="W46" i="29"/>
  <c r="W47" i="29"/>
  <c r="W48" i="29"/>
  <c r="W49" i="29"/>
  <c r="W50" i="29"/>
  <c r="W51" i="29"/>
  <c r="W53" i="29"/>
  <c r="W54" i="29"/>
  <c r="W55" i="29"/>
  <c r="W56" i="29"/>
  <c r="W58" i="29"/>
  <c r="W59" i="29"/>
  <c r="W60" i="29"/>
  <c r="W61" i="29"/>
  <c r="W62" i="29"/>
  <c r="W63" i="29"/>
  <c r="W64" i="29"/>
  <c r="B25" i="26" l="1"/>
  <c r="M92" i="30"/>
  <c r="C51" i="30"/>
  <c r="D51" i="30" s="1"/>
  <c r="E51" i="30" s="1"/>
  <c r="F51" i="30" s="1"/>
  <c r="G51" i="30" s="1"/>
  <c r="H51" i="30" s="1"/>
  <c r="I51" i="30" s="1"/>
  <c r="J51" i="30" s="1"/>
  <c r="K51" i="30" s="1"/>
  <c r="L51" i="30" s="1"/>
  <c r="M51" i="30" s="1"/>
  <c r="B118" i="30" l="1"/>
  <c r="C58" i="30"/>
  <c r="C126" i="30"/>
  <c r="B122"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25" i="29"/>
  <c r="AA26" i="29"/>
  <c r="AA28" i="29"/>
  <c r="AA29" i="29"/>
  <c r="M24" i="29"/>
  <c r="AA50" i="29"/>
  <c r="C27" i="29"/>
  <c r="W27" i="29" s="1"/>
  <c r="W30" i="29" l="1"/>
  <c r="AA30" i="29" s="1"/>
  <c r="C25" i="6"/>
  <c r="B25" i="30"/>
  <c r="C57" i="29"/>
  <c r="C52" i="29"/>
  <c r="AA27" i="29"/>
  <c r="AA24" i="29"/>
  <c r="D92" i="30"/>
  <c r="E92" i="30" s="1"/>
  <c r="F92" i="30" s="1"/>
  <c r="G92" i="30" s="1"/>
  <c r="H92" i="30" s="1"/>
  <c r="I92" i="30" s="1"/>
  <c r="J92" i="30" s="1"/>
  <c r="K92" i="30" s="1"/>
  <c r="L92" i="30" s="1"/>
  <c r="C92" i="30"/>
  <c r="W57" i="29" l="1"/>
  <c r="AA57" i="29" s="1"/>
  <c r="W34" i="29"/>
  <c r="AA34" i="29" s="1"/>
  <c r="W52" i="29"/>
  <c r="AA52" i="29" s="1"/>
  <c r="W32" i="29"/>
  <c r="AA32" i="29" s="1"/>
  <c r="W31" i="29"/>
  <c r="AA31"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I80" i="30" s="1"/>
  <c r="W137" i="30"/>
  <c r="V140" i="30"/>
  <c r="S74" i="30"/>
  <c r="T58" i="30"/>
  <c r="S52" i="30"/>
  <c r="S47" i="30"/>
  <c r="S109" i="30"/>
  <c r="R108" i="30"/>
  <c r="J49" i="30" l="1"/>
  <c r="J50" i="30" s="1"/>
  <c r="J59" i="30" s="1"/>
  <c r="J80" i="30" s="1"/>
  <c r="E80" i="30"/>
  <c r="D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O50" i="30"/>
  <c r="AO59" i="30" s="1"/>
  <c r="AU140" i="30"/>
  <c r="AU141" i="30" s="1"/>
  <c r="AT141" i="30"/>
  <c r="AI80" i="30" l="1"/>
  <c r="AO85" i="30"/>
  <c r="AO99" i="30" s="1"/>
  <c r="AG73" i="30"/>
  <c r="AG85" i="30" s="1"/>
  <c r="AG99" i="30" s="1"/>
  <c r="AP85" i="30"/>
  <c r="AP99" i="30" s="1"/>
  <c r="AH73" i="30"/>
  <c r="AH85" i="30" s="1"/>
  <c r="AH99" i="30" s="1"/>
  <c r="AW137" i="30"/>
  <c r="AJ49" i="30" s="1"/>
  <c r="AJ50" i="30" s="1"/>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E68" i="30" l="1"/>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0" i="30" l="1"/>
  <c r="M66" i="30" s="1"/>
  <c r="M68" i="30" s="1"/>
  <c r="E78" i="30"/>
  <c r="L75" i="30"/>
  <c r="H77" i="30"/>
  <c r="H70" i="30"/>
  <c r="G77" i="30"/>
  <c r="G70" i="30"/>
  <c r="G71" i="30" s="1"/>
  <c r="G72" i="30" s="1"/>
  <c r="M76" i="30"/>
  <c r="N67" i="30"/>
  <c r="I55" i="30"/>
  <c r="J53" i="30" s="1"/>
  <c r="J55" i="30" s="1"/>
  <c r="N60" i="30" l="1"/>
  <c r="N66" i="30" s="1"/>
  <c r="N68" i="30" s="1"/>
  <c r="F78" i="30"/>
  <c r="K53" i="30"/>
  <c r="J56" i="30"/>
  <c r="J69" i="30" s="1"/>
  <c r="J82" i="30"/>
  <c r="O67" i="30"/>
  <c r="N76" i="30"/>
  <c r="H71" i="30"/>
  <c r="H72" i="30" s="1"/>
  <c r="I56" i="30"/>
  <c r="I69" i="30" s="1"/>
  <c r="I82" i="30"/>
  <c r="M75" i="30"/>
  <c r="O60" i="30" l="1"/>
  <c r="O66" i="30" s="1"/>
  <c r="O68" i="30" s="1"/>
  <c r="G78" i="30"/>
  <c r="N75" i="30"/>
  <c r="J77" i="30"/>
  <c r="J70" i="30"/>
  <c r="P67" i="30"/>
  <c r="O76" i="30"/>
  <c r="I77" i="30"/>
  <c r="I70" i="30"/>
  <c r="K55" i="30"/>
  <c r="L53" i="30" s="1"/>
  <c r="L55" i="30" s="1"/>
  <c r="P60" i="30" l="1"/>
  <c r="P66" i="30" s="1"/>
  <c r="P68" i="30" s="1"/>
  <c r="H78" i="30"/>
  <c r="J71" i="30"/>
  <c r="J72" i="30" s="1"/>
  <c r="O75" i="30"/>
  <c r="K82" i="30"/>
  <c r="K56" i="30"/>
  <c r="K69" i="30" s="1"/>
  <c r="M53" i="30"/>
  <c r="M55" i="30" s="1"/>
  <c r="L82" i="30"/>
  <c r="L56" i="30"/>
  <c r="L69" i="30" s="1"/>
  <c r="I71" i="30"/>
  <c r="I72" i="30" s="1"/>
  <c r="Q67" i="30"/>
  <c r="P76" i="30"/>
  <c r="Q60" i="30" l="1"/>
  <c r="Q66" i="30" s="1"/>
  <c r="Q68" i="30" s="1"/>
  <c r="I78" i="30"/>
  <c r="K77" i="30"/>
  <c r="K70" i="30"/>
  <c r="L77" i="30"/>
  <c r="L70" i="30"/>
  <c r="Q76" i="30"/>
  <c r="R67" i="30"/>
  <c r="N53" i="30"/>
  <c r="M56" i="30"/>
  <c r="M69" i="30" s="1"/>
  <c r="M82" i="30"/>
  <c r="P75" i="30"/>
  <c r="R60" i="30" l="1"/>
  <c r="R66" i="30" s="1"/>
  <c r="R68" i="30" s="1"/>
  <c r="J78" i="30"/>
  <c r="Q75" i="30"/>
  <c r="K71" i="30"/>
  <c r="M77" i="30"/>
  <c r="M70" i="30"/>
  <c r="N55" i="30"/>
  <c r="L71" i="30"/>
  <c r="L72" i="30" s="1"/>
  <c r="R76" i="30"/>
  <c r="S67" i="30"/>
  <c r="S60" i="30" l="1"/>
  <c r="S66" i="30" s="1"/>
  <c r="S68" i="30" s="1"/>
  <c r="K78" i="30"/>
  <c r="N82" i="30"/>
  <c r="N56" i="30"/>
  <c r="N69" i="30" s="1"/>
  <c r="S76" i="30"/>
  <c r="T67" i="30"/>
  <c r="O53" i="30"/>
  <c r="O55" i="30" s="1"/>
  <c r="K72" i="30"/>
  <c r="M71" i="30"/>
  <c r="R75" i="30"/>
  <c r="T60" i="30" l="1"/>
  <c r="T66" i="30" s="1"/>
  <c r="T68" i="30" s="1"/>
  <c r="L78" i="30"/>
  <c r="M72" i="30"/>
  <c r="S75" i="30"/>
  <c r="N77" i="30"/>
  <c r="N70" i="30"/>
  <c r="P53" i="30"/>
  <c r="P55" i="30" s="1"/>
  <c r="O56" i="30"/>
  <c r="O69" i="30" s="1"/>
  <c r="O82" i="30"/>
  <c r="U67" i="30"/>
  <c r="T76" i="30"/>
  <c r="U60" i="30" l="1"/>
  <c r="U66" i="30" s="1"/>
  <c r="U68" i="30" s="1"/>
  <c r="M78" i="30"/>
  <c r="O77" i="30"/>
  <c r="O70" i="30"/>
  <c r="Q53" i="30"/>
  <c r="Q55" i="30" s="1"/>
  <c r="P56" i="30"/>
  <c r="P69" i="30" s="1"/>
  <c r="P82" i="30"/>
  <c r="U76" i="30"/>
  <c r="V67" i="30"/>
  <c r="N71" i="30"/>
  <c r="T75" i="30"/>
  <c r="V60" i="30" l="1"/>
  <c r="V66" i="30" s="1"/>
  <c r="V68" i="30" s="1"/>
  <c r="N78" i="30"/>
  <c r="U75" i="30"/>
  <c r="P77" i="30"/>
  <c r="P70" i="30"/>
  <c r="V76" i="30"/>
  <c r="W67" i="30"/>
  <c r="R53" i="30"/>
  <c r="R55" i="30" s="1"/>
  <c r="Q82" i="30"/>
  <c r="Q56" i="30"/>
  <c r="Q69" i="30" s="1"/>
  <c r="N72" i="30"/>
  <c r="O71" i="30"/>
  <c r="W60" i="30" l="1"/>
  <c r="W66" i="30" s="1"/>
  <c r="W68" i="30" s="1"/>
  <c r="O78" i="30"/>
  <c r="O72" i="30"/>
  <c r="V75" i="30"/>
  <c r="S53" i="30"/>
  <c r="S55" i="30" s="1"/>
  <c r="R82" i="30"/>
  <c r="R56" i="30"/>
  <c r="R69" i="30" s="1"/>
  <c r="P71" i="30"/>
  <c r="Q77" i="30"/>
  <c r="Q70" i="30"/>
  <c r="W76" i="30"/>
  <c r="X67" i="30"/>
  <c r="X60" i="30" l="1"/>
  <c r="X66" i="30" s="1"/>
  <c r="X68" i="30" s="1"/>
  <c r="P78" i="30"/>
  <c r="P72" i="30"/>
  <c r="R77" i="30"/>
  <c r="R70" i="30"/>
  <c r="W75" i="30"/>
  <c r="Y67" i="30"/>
  <c r="X76" i="30"/>
  <c r="T53" i="30"/>
  <c r="T55" i="30" s="1"/>
  <c r="S56" i="30"/>
  <c r="S69" i="30" s="1"/>
  <c r="S82" i="30"/>
  <c r="Q71" i="30"/>
  <c r="Y60" i="30" l="1"/>
  <c r="Y66" i="30" s="1"/>
  <c r="Y68" i="30" s="1"/>
  <c r="Q78" i="30"/>
  <c r="X75" i="30"/>
  <c r="R71" i="30"/>
  <c r="Q72" i="30"/>
  <c r="U53" i="30"/>
  <c r="T82" i="30"/>
  <c r="T56" i="30"/>
  <c r="T69" i="30" s="1"/>
  <c r="S77" i="30"/>
  <c r="S70" i="30"/>
  <c r="Y76" i="30"/>
  <c r="Z67" i="30"/>
  <c r="Z60" i="30" l="1"/>
  <c r="Z66" i="30" s="1"/>
  <c r="Z68" i="30" s="1"/>
  <c r="R78" i="30"/>
  <c r="U55" i="30"/>
  <c r="V53" i="30" s="1"/>
  <c r="V55" i="30" s="1"/>
  <c r="AA67" i="30"/>
  <c r="Z76" i="30"/>
  <c r="T77" i="30"/>
  <c r="T70" i="30"/>
  <c r="R72" i="30"/>
  <c r="S71" i="30"/>
  <c r="Y75" i="30"/>
  <c r="AA60" i="30" l="1"/>
  <c r="AA66" i="30" s="1"/>
  <c r="AA68" i="30" s="1"/>
  <c r="S78" i="30"/>
  <c r="S72" i="30"/>
  <c r="T71" i="30"/>
  <c r="AA76" i="30"/>
  <c r="AB67" i="30"/>
  <c r="W53" i="30"/>
  <c r="W55" i="30" s="1"/>
  <c r="V82" i="30"/>
  <c r="V56" i="30"/>
  <c r="V69" i="30" s="1"/>
  <c r="Z75" i="30"/>
  <c r="U82" i="30"/>
  <c r="U56" i="30"/>
  <c r="U69" i="30" s="1"/>
  <c r="AB60" i="30" l="1"/>
  <c r="AB66" i="30" s="1"/>
  <c r="AB68" i="30" s="1"/>
  <c r="T78" i="30"/>
  <c r="T72" i="30"/>
  <c r="U77" i="30"/>
  <c r="U70" i="30"/>
  <c r="V77" i="30"/>
  <c r="V70" i="30"/>
  <c r="AA75" i="30"/>
  <c r="AC67" i="30"/>
  <c r="AB76" i="30"/>
  <c r="X53" i="30"/>
  <c r="X55" i="30" s="1"/>
  <c r="W82" i="30"/>
  <c r="W56" i="30"/>
  <c r="W69" i="30" s="1"/>
  <c r="AC60" i="30" l="1"/>
  <c r="AC66" i="30" s="1"/>
  <c r="AC68" i="30" s="1"/>
  <c r="AC76" i="30"/>
  <c r="AD67" i="30"/>
  <c r="U71" i="30"/>
  <c r="U78" i="30" s="1"/>
  <c r="W77" i="30"/>
  <c r="W70" i="30"/>
  <c r="V71" i="30"/>
  <c r="Y53" i="30"/>
  <c r="Y55" i="30" s="1"/>
  <c r="X82" i="30"/>
  <c r="X56" i="30"/>
  <c r="X69" i="30" s="1"/>
  <c r="AB75" i="30"/>
  <c r="AD60" i="30" l="1"/>
  <c r="AD66" i="30" s="1"/>
  <c r="AD68" i="30" s="1"/>
  <c r="V78" i="30"/>
  <c r="U72" i="30"/>
  <c r="X77" i="30"/>
  <c r="X70" i="30"/>
  <c r="W71" i="30"/>
  <c r="AC75" i="30"/>
  <c r="Z53" i="30"/>
  <c r="Y82" i="30"/>
  <c r="Y56" i="30"/>
  <c r="Y69" i="30" s="1"/>
  <c r="AE67" i="30"/>
  <c r="AE60" i="30" s="1"/>
  <c r="AE66" i="30" s="1"/>
  <c r="AD76" i="30"/>
  <c r="V72" i="30"/>
  <c r="W78" i="30" l="1"/>
  <c r="AF67" i="30"/>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B79" i="30" l="1"/>
  <c r="C79" i="30" l="1"/>
  <c r="B83" i="30"/>
  <c r="B86" i="30" l="1"/>
  <c r="B84" i="30"/>
  <c r="B89" i="30" s="1"/>
  <c r="B88" i="30"/>
  <c r="C83" i="30"/>
  <c r="C86" i="30" s="1"/>
  <c r="D79" i="30"/>
  <c r="E79" i="30" l="1"/>
  <c r="B87" i="30"/>
  <c r="B90" i="30" s="1"/>
  <c r="C87" i="30"/>
  <c r="D83" i="30"/>
  <c r="D86" i="30" s="1"/>
  <c r="F79" i="30"/>
  <c r="F83" i="30" s="1"/>
  <c r="F86" i="30" s="1"/>
  <c r="C88" i="30"/>
  <c r="C84" i="30"/>
  <c r="C89" i="30" s="1"/>
  <c r="D84" i="30" l="1"/>
  <c r="C90" i="30"/>
  <c r="D88" i="30"/>
  <c r="E83" i="30"/>
  <c r="F88" i="30" s="1"/>
  <c r="D89" i="30"/>
  <c r="G79" i="30"/>
  <c r="D87" i="30"/>
  <c r="D90" i="30" s="1"/>
  <c r="G83" i="30" l="1"/>
  <c r="G88" i="30" s="1"/>
  <c r="H79" i="30"/>
  <c r="E86" i="30"/>
  <c r="E84" i="30"/>
  <c r="E89" i="30" s="1"/>
  <c r="F84" i="30"/>
  <c r="E88" i="30"/>
  <c r="G84" i="30" l="1"/>
  <c r="G89" i="30" s="1"/>
  <c r="F89" i="30"/>
  <c r="F87" i="30"/>
  <c r="E87" i="30"/>
  <c r="E90" i="30" s="1"/>
  <c r="H83" i="30"/>
  <c r="H88" i="30" s="1"/>
  <c r="I79" i="30"/>
  <c r="G86" i="30"/>
  <c r="F90" i="30" l="1"/>
  <c r="I83" i="30"/>
  <c r="I84" i="30" s="1"/>
  <c r="J79" i="30"/>
  <c r="H86" i="30"/>
  <c r="H87" i="30" s="1"/>
  <c r="H84" i="30"/>
  <c r="H89" i="30" s="1"/>
  <c r="G87" i="30"/>
  <c r="G90" i="30" s="1"/>
  <c r="I89" i="30" l="1"/>
  <c r="J83" i="30"/>
  <c r="J88" i="30" s="1"/>
  <c r="K79" i="30"/>
  <c r="K83" i="30" s="1"/>
  <c r="K86" i="30" s="1"/>
  <c r="H90" i="30"/>
  <c r="I86" i="30"/>
  <c r="I88" i="30"/>
  <c r="L79" i="30" l="1"/>
  <c r="L83" i="30" s="1"/>
  <c r="I87" i="30"/>
  <c r="I90" i="30" s="1"/>
  <c r="J86" i="30"/>
  <c r="K84" i="30"/>
  <c r="J84" i="30"/>
  <c r="J89" i="30" s="1"/>
  <c r="K88" i="30"/>
  <c r="K89" i="30" l="1"/>
  <c r="L86" i="30"/>
  <c r="L87" i="30" s="1"/>
  <c r="L88" i="30"/>
  <c r="B105" i="30" s="1"/>
  <c r="L84" i="30"/>
  <c r="L89" i="30" s="1"/>
  <c r="M79" i="30"/>
  <c r="M83" i="30" s="1"/>
  <c r="K87" i="30"/>
  <c r="J87" i="30"/>
  <c r="J90" i="30" s="1"/>
  <c r="G28" i="30" l="1"/>
  <c r="C105" i="30" s="1"/>
  <c r="N79" i="30"/>
  <c r="N83" i="30" s="1"/>
  <c r="K90" i="30"/>
  <c r="M86" i="30"/>
  <c r="M87" i="30" s="1"/>
  <c r="M90" i="30" s="1"/>
  <c r="M84" i="30"/>
  <c r="M89" i="30" s="1"/>
  <c r="M88" i="30"/>
  <c r="L90" i="30"/>
  <c r="G30" i="30"/>
  <c r="A105" i="30" s="1"/>
  <c r="O79" i="30" l="1"/>
  <c r="P79" i="30" s="1"/>
  <c r="G29" i="30"/>
  <c r="D105" i="30" s="1"/>
  <c r="N86" i="30"/>
  <c r="N87" i="30" s="1"/>
  <c r="N90" i="30" s="1"/>
  <c r="N88" i="30"/>
  <c r="N84" i="30"/>
  <c r="N89" i="30" s="1"/>
  <c r="O83" i="30" l="1"/>
  <c r="O86" i="30" s="1"/>
  <c r="O87" i="30" s="1"/>
  <c r="O90" i="30" s="1"/>
  <c r="O84" i="30"/>
  <c r="O89" i="30" s="1"/>
  <c r="P83" i="30"/>
  <c r="Q79" i="30"/>
  <c r="O88" i="30" l="1"/>
  <c r="Q83" i="30"/>
  <c r="R79" i="30"/>
  <c r="P86" i="30"/>
  <c r="P87" i="30" s="1"/>
  <c r="P90" i="30" s="1"/>
  <c r="P88" i="30"/>
  <c r="P84" i="30"/>
  <c r="P89" i="30" s="1"/>
  <c r="R83" i="30" l="1"/>
  <c r="S79" i="30"/>
  <c r="Q86" i="30"/>
  <c r="Q87" i="30" s="1"/>
  <c r="Q90" i="30" s="1"/>
  <c r="Q88" i="30"/>
  <c r="Q84" i="30"/>
  <c r="Q89" i="30" s="1"/>
  <c r="S83" i="30" l="1"/>
  <c r="T79" i="30"/>
  <c r="R86" i="30"/>
  <c r="R87" i="30" s="1"/>
  <c r="R90" i="30" s="1"/>
  <c r="R88" i="30"/>
  <c r="R84" i="30"/>
  <c r="R89" i="30" s="1"/>
  <c r="T83" i="30" l="1"/>
  <c r="U79" i="30"/>
  <c r="S86" i="30"/>
  <c r="S87" i="30" s="1"/>
  <c r="S90" i="30" s="1"/>
  <c r="S84" i="30"/>
  <c r="S89" i="30" s="1"/>
  <c r="S88" i="30"/>
  <c r="T86" i="30" l="1"/>
  <c r="T87" i="30" s="1"/>
  <c r="T90" i="30" s="1"/>
  <c r="T84" i="30"/>
  <c r="T89" i="30" s="1"/>
  <c r="T88" i="30"/>
  <c r="U83" i="30"/>
  <c r="V79" i="30"/>
  <c r="U86" i="30" l="1"/>
  <c r="U87" i="30" s="1"/>
  <c r="U90" i="30" s="1"/>
  <c r="U88" i="30"/>
  <c r="U84" i="30"/>
  <c r="U89" i="30" s="1"/>
  <c r="V83" i="30"/>
  <c r="W79" i="30"/>
  <c r="W83" i="30" l="1"/>
  <c r="X79" i="30"/>
  <c r="V86" i="30"/>
  <c r="V87" i="30" s="1"/>
  <c r="V90" i="30" s="1"/>
  <c r="V84" i="30"/>
  <c r="V89" i="30" s="1"/>
  <c r="V88" i="30"/>
  <c r="X83" i="30" l="1"/>
  <c r="Y79" i="30"/>
  <c r="W86" i="30"/>
  <c r="W87" i="30" s="1"/>
  <c r="W90" i="30" s="1"/>
  <c r="W84" i="30"/>
  <c r="W89" i="30" s="1"/>
  <c r="W88" i="30"/>
  <c r="Y83" i="30" l="1"/>
  <c r="Z79" i="30"/>
  <c r="X86" i="30"/>
  <c r="X87" i="30" s="1"/>
  <c r="X90" i="30" s="1"/>
  <c r="X84" i="30"/>
  <c r="X89" i="30" s="1"/>
  <c r="X88" i="30"/>
  <c r="Y86" i="30" l="1"/>
  <c r="Y87" i="30" s="1"/>
  <c r="Y90" i="30" s="1"/>
  <c r="Y84" i="30"/>
  <c r="Y89" i="30" s="1"/>
  <c r="Y88" i="30"/>
  <c r="Z83" i="30"/>
  <c r="AA79" i="30"/>
  <c r="Z86" i="30" l="1"/>
  <c r="Z87" i="30" s="1"/>
  <c r="Z90" i="30" s="1"/>
  <c r="Z84" i="30"/>
  <c r="Z89" i="30" s="1"/>
  <c r="Z88" i="30"/>
  <c r="AA83" i="30"/>
  <c r="AB79" i="30"/>
  <c r="AA86" i="30" l="1"/>
  <c r="AA87" i="30" s="1"/>
  <c r="AA90" i="30" s="1"/>
  <c r="AA88" i="30"/>
  <c r="AA84" i="30"/>
  <c r="AA89" i="30" s="1"/>
  <c r="AB83" i="30"/>
  <c r="AC79" i="30"/>
  <c r="AB86" i="30" l="1"/>
  <c r="AB87" i="30" s="1"/>
  <c r="AB90" i="30" s="1"/>
  <c r="AB88" i="30"/>
  <c r="AB84" i="30"/>
  <c r="AB89" i="30" s="1"/>
  <c r="AC83" i="30"/>
  <c r="AD79" i="30"/>
  <c r="AD83" i="30" l="1"/>
  <c r="AE79" i="30"/>
  <c r="AC86" i="30"/>
  <c r="AC87" i="30" s="1"/>
  <c r="AC90" i="30" s="1"/>
  <c r="AC84" i="30"/>
  <c r="AC89" i="30" s="1"/>
  <c r="AC88" i="30"/>
  <c r="AE83" i="30" l="1"/>
  <c r="AF79" i="30"/>
  <c r="AD86" i="30"/>
  <c r="AD87" i="30" s="1"/>
  <c r="AD90" i="30" s="1"/>
  <c r="AD84" i="30"/>
  <c r="AD89" i="30" s="1"/>
  <c r="AD88" i="30"/>
  <c r="AE86" i="30" l="1"/>
  <c r="AE87" i="30" s="1"/>
  <c r="AE90" i="30" s="1"/>
  <c r="AE88" i="30"/>
  <c r="AE84" i="30"/>
  <c r="AE89" i="30" s="1"/>
  <c r="AF83" i="30"/>
  <c r="AG79" i="30"/>
  <c r="AF86" i="30" l="1"/>
  <c r="AF87" i="30" s="1"/>
  <c r="AF90" i="30" s="1"/>
  <c r="AF88" i="30"/>
  <c r="AF84" i="30"/>
  <c r="AF89" i="30" s="1"/>
  <c r="AG83" i="30"/>
  <c r="AH79" i="30"/>
  <c r="AH83" i="30" l="1"/>
  <c r="AI79" i="30"/>
  <c r="AG86" i="30"/>
  <c r="AG87" i="30" s="1"/>
  <c r="AG90" i="30" s="1"/>
  <c r="AG88" i="30"/>
  <c r="AG84" i="30"/>
  <c r="AG89" i="30" s="1"/>
  <c r="AI83" i="30" l="1"/>
  <c r="AJ79" i="30"/>
  <c r="AH86" i="30"/>
  <c r="AH87" i="30" s="1"/>
  <c r="AH90" i="30" s="1"/>
  <c r="AH88" i="30"/>
  <c r="AH84" i="30"/>
  <c r="AH89" i="30" s="1"/>
  <c r="AJ83" i="30" l="1"/>
  <c r="AK79" i="30"/>
  <c r="AI86" i="30"/>
  <c r="AI87" i="30" s="1"/>
  <c r="AI90" i="30" s="1"/>
  <c r="AI84" i="30"/>
  <c r="AI89" i="30" s="1"/>
  <c r="AI88" i="30"/>
  <c r="AJ86" i="30" l="1"/>
  <c r="AJ87" i="30" s="1"/>
  <c r="AJ90" i="30" s="1"/>
  <c r="AJ84" i="30"/>
  <c r="AJ89" i="30" s="1"/>
  <c r="AJ88" i="30"/>
  <c r="AK83" i="30"/>
  <c r="AL79" i="30"/>
  <c r="AL83" i="30" l="1"/>
  <c r="AM79" i="30"/>
  <c r="AK86" i="30"/>
  <c r="AK87" i="30" s="1"/>
  <c r="AK90" i="30" s="1"/>
  <c r="AK88" i="30"/>
  <c r="AK84" i="30"/>
  <c r="AK89" i="30" s="1"/>
  <c r="AM83" i="30" l="1"/>
  <c r="AN79" i="30"/>
  <c r="AL86" i="30"/>
  <c r="AL87" i="30" s="1"/>
  <c r="AL90" i="30" s="1"/>
  <c r="AL84" i="30"/>
  <c r="AL89" i="30" s="1"/>
  <c r="AL88" i="30"/>
  <c r="AM86" i="30" l="1"/>
  <c r="AM87" i="30" s="1"/>
  <c r="AM90" i="30" s="1"/>
  <c r="AM84" i="30"/>
  <c r="AM89" i="30" s="1"/>
  <c r="AM88" i="30"/>
  <c r="AN83" i="30"/>
  <c r="AO79" i="30"/>
  <c r="AO83" i="30" l="1"/>
  <c r="AP79" i="30"/>
  <c r="AP83" i="30" s="1"/>
  <c r="AN86" i="30"/>
  <c r="AN87" i="30" s="1"/>
  <c r="AN90" i="30" s="1"/>
  <c r="AN84" i="30"/>
  <c r="AN89" i="30" s="1"/>
  <c r="AN88" i="30"/>
  <c r="AO86" i="30" l="1"/>
  <c r="AO87" i="30" s="1"/>
  <c r="AO90" i="30" s="1"/>
  <c r="AO88" i="30"/>
  <c r="AO84" i="30"/>
  <c r="AO89" i="30" s="1"/>
  <c r="AP86" i="30"/>
  <c r="AP84" i="30"/>
  <c r="AP88" i="30"/>
  <c r="AP87" i="30" l="1"/>
  <c r="AP90" i="30" s="1"/>
  <c r="AP89" i="30"/>
  <c r="A101" i="30" l="1"/>
  <c r="B102" i="30" s="1"/>
</calcChain>
</file>

<file path=xl/sharedStrings.xml><?xml version="1.0" encoding="utf-8"?>
<sst xmlns="http://schemas.openxmlformats.org/spreadsheetml/2006/main" count="1638" uniqueCount="639">
  <si>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</si>
  <si>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</si>
  <si>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</si>
  <si>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</si>
  <si>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</si>
  <si>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</si>
  <si>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</si>
  <si>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</si>
  <si>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</si>
  <si>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</si>
  <si>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</si>
  <si>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</si>
  <si>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</si>
  <si>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</si>
  <si>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</si>
  <si>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</si>
  <si>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</si>
  <si>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</si>
  <si>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</si>
  <si>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</si>
  <si>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</si>
  <si>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</si>
  <si>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</si>
  <si>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</si>
  <si>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</si>
  <si>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</si>
  <si>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</si>
  <si>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</si>
  <si>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</si>
  <si>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</si>
  <si>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</si>
  <si>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</si>
  <si>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</si>
  <si>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</si>
  <si>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</si>
  <si>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</si>
  <si>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</si>
  <si>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</si>
  <si>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</si>
  <si>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</si>
  <si>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</si>
  <si>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</si>
  <si>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</si>
  <si>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</si>
  <si>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</si>
  <si>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</si>
  <si>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</si>
  <si>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</si>
  <si>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</si>
  <si>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</si>
  <si>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</si>
  <si>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</si>
  <si>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</si>
  <si>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</si>
  <si>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</si>
  <si>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</si>
  <si>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</si>
  <si>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</si>
  <si>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</si>
  <si>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</si>
  <si>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</si>
  <si>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</si>
  <si>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</si>
  <si>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</si>
  <si>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</si>
  <si>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</si>
  <si>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</si>
  <si>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</si>
  <si>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</si>
  <si>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</si>
  <si>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</si>
  <si>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</si>
  <si>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</si>
  <si>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</si>
  <si>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</si>
  <si>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</si>
  <si>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</si>
  <si>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</si>
  <si>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</si>
  <si>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</si>
  <si>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</si>
  <si>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</si>
  <si>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</si>
  <si>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</si>
  <si>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</si>
  <si>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</si>
  <si>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</si>
  <si>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</si>
  <si>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</si>
  <si>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</si>
  <si>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</si>
  <si>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</si>
  <si>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</si>
  <si>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</si>
  <si>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</si>
  <si>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</si>
  <si>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</si>
  <si>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</si>
  <si>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</si>
  <si>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</si>
  <si>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</si>
  <si>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</si>
  <si>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</si>
  <si>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</si>
  <si>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</si>
  <si>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</si>
  <si>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</si>
  <si>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</si>
  <si>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</si>
  <si>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</si>
  <si>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</si>
  <si>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</si>
  <si>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</si>
  <si>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</si>
  <si>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</si>
  <si>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</si>
  <si>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</si>
  <si>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</si>
  <si>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</si>
  <si>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</si>
  <si>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</si>
  <si>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</si>
  <si>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</si>
  <si>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</si>
  <si>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</si>
  <si>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</si>
  <si>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</si>
  <si>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</si>
  <si>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</si>
  <si>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</si>
  <si>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</si>
  <si>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</si>
  <si>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</si>
  <si>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</si>
  <si>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</si>
  <si>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</si>
  <si>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</si>
  <si>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</si>
  <si>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</si>
  <si>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</si>
  <si>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</si>
  <si>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</si>
  <si>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</si>
  <si>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</si>
  <si>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</si>
  <si>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</si>
  <si>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</si>
  <si>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</si>
  <si>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</si>
  <si>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</si>
  <si>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</si>
  <si>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</si>
  <si>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</si>
  <si>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</si>
  <si>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</si>
  <si>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</si>
  <si>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</si>
  <si>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</si>
  <si>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</si>
  <si>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</si>
  <si>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</si>
  <si>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</si>
  <si>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</si>
  <si>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</si>
  <si>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</si>
  <si>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</si>
  <si>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</si>
  <si>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</si>
  <si>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</si>
  <si>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</si>
  <si>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</si>
  <si>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</si>
  <si>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</si>
  <si>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</si>
  <si>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</si>
  <si>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</si>
  <si>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</si>
  <si>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</si>
  <si>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</si>
  <si>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</si>
  <si>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</si>
  <si>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</si>
  <si>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</si>
  <si>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</si>
  <si>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</si>
  <si>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</si>
  <si>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</si>
  <si>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</si>
  <si>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</si>
  <si>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</si>
  <si>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</si>
  <si>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</si>
  <si>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</si>
  <si>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</si>
  <si>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</si>
  <si>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</si>
  <si>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</si>
  <si>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</si>
  <si>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</si>
  <si>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</si>
  <si>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</si>
  <si>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</si>
  <si>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</si>
  <si>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</si>
  <si>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</si>
  <si>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</si>
  <si>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</si>
  <si>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</si>
  <si>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</si>
  <si>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</si>
  <si>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</si>
  <si>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</si>
  <si>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</si>
  <si>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</si>
  <si>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</si>
  <si>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</si>
  <si>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</si>
  <si>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</si>
  <si>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</si>
  <si>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</si>
  <si>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</si>
  <si>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</si>
  <si>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</si>
  <si>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</si>
  <si>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</si>
  <si>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</si>
  <si>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</si>
  <si>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</si>
  <si>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</si>
  <si>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</si>
  <si>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</si>
  <si>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</si>
  <si>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</si>
  <si>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</si>
  <si>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</si>
  <si>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</si>
  <si>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</si>
  <si>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</si>
  <si>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</si>
  <si>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</si>
  <si>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</si>
  <si>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</si>
  <si>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</si>
  <si>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</si>
  <si>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</si>
  <si>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</si>
  <si>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</si>
  <si>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</si>
  <si>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</si>
  <si>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</si>
  <si>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</si>
  <si>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</si>
  <si>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</si>
  <si>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</si>
  <si>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</si>
  <si>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</si>
  <si>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</si>
  <si>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</si>
  <si>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</si>
  <si>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</si>
  <si>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</si>
  <si>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</si>
  <si>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</si>
  <si>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</si>
  <si>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</si>
  <si>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</si>
  <si>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</si>
  <si>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</si>
  <si>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</si>
  <si>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</si>
  <si>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</si>
  <si>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</si>
  <si>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</si>
  <si>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</si>
  <si>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</si>
  <si>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</si>
  <si>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</si>
  <si>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</si>
  <si>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</si>
  <si>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</si>
  <si>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</si>
  <si>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</si>
  <si>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</si>
  <si>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</si>
  <si>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</si>
  <si>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</si>
  <si>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</si>
  <si>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</si>
  <si>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</si>
  <si>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</si>
  <si>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</si>
  <si>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</si>
  <si>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</si>
  <si>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</si>
  <si>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</si>
  <si>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</si>
  <si>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</si>
  <si>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</si>
  <si>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</si>
  <si>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</si>
  <si>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</si>
  <si>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</si>
  <si>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</si>
  <si>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</si>
  <si>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</si>
  <si>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</si>
  <si>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</si>
  <si>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</si>
  <si>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</si>
  <si>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</si>
  <si>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</si>
  <si>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</si>
  <si>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</si>
  <si>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</si>
  <si>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</si>
  <si>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</si>
  <si>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</si>
  <si>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</si>
  <si>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</si>
  <si>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</si>
  <si>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</si>
  <si>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</si>
  <si>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</si>
  <si>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</si>
  <si>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</si>
  <si>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</si>
  <si>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</si>
  <si>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</si>
  <si>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</si>
  <si>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</si>
  <si>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</si>
  <si>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</si>
  <si>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</si>
  <si>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</si>
  <si>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</si>
  <si>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</si>
  <si>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</si>
  <si>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</si>
  <si>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</si>
  <si>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</si>
  <si>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</si>
  <si>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</si>
  <si>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</si>
  <si>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</si>
  <si>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</si>
  <si>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</si>
  <si>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</si>
  <si>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</si>
  <si>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</si>
  <si>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</si>
  <si>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</si>
  <si>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</si>
  <si>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</si>
  <si>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</si>
  <si>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</si>
  <si>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</si>
  <si>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</si>
  <si>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</si>
  <si>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</si>
  <si>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</si>
  <si>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</si>
  <si>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</si>
  <si>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</si>
  <si>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</si>
  <si>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</si>
  <si>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</si>
  <si>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</si>
  <si>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</si>
  <si>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</si>
  <si>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</si>
  <si>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</si>
  <si>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</si>
  <si>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</si>
  <si>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</si>
  <si>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</si>
  <si>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</si>
  <si>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</si>
  <si>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</si>
  <si>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</si>
  <si>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</si>
  <si>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</si>
  <si>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</si>
  <si>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</si>
  <si>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</si>
  <si>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</si>
  <si>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</si>
  <si>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</si>
  <si>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</si>
  <si>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</si>
  <si>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</si>
  <si>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</si>
  <si>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</si>
  <si>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</si>
  <si>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</si>
  <si>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</si>
  <si>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</si>
  <si>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</si>
  <si>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</si>
  <si>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</si>
  <si>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</si>
  <si>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</si>
  <si>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</si>
  <si>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</si>
  <si>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</si>
  <si>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</si>
  <si>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</si>
  <si>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</si>
  <si>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</si>
  <si>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</si>
  <si>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</si>
  <si>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</si>
  <si>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</si>
  <si>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</si>
  <si>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</si>
  <si>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</si>
  <si>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</si>
  <si>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</si>
  <si>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</si>
  <si>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</si>
  <si>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</si>
  <si>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</si>
  <si>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</si>
  <si>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</si>
  <si>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</si>
  <si>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</si>
  <si>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</si>
  <si>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</si>
  <si>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</si>
  <si>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</si>
  <si>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</si>
  <si>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</si>
  <si>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</si>
  <si>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</si>
  <si>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</si>
  <si>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</si>
  <si>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</si>
  <si>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</si>
  <si>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</si>
  <si>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</si>
  <si>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</si>
  <si>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</si>
  <si>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</si>
  <si>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</si>
  <si>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</si>
  <si>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</si>
  <si>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</si>
  <si>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</si>
  <si>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</si>
  <si>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</si>
  <si>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</si>
  <si>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</si>
  <si>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</si>
  <si>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</si>
  <si>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</si>
  <si>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</si>
  <si>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</si>
  <si>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</si>
  <si>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</si>
  <si>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</si>
  <si>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</si>
  <si>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</si>
  <si>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</si>
  <si>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</si>
  <si>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</si>
  <si>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</si>
  <si>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</si>
  <si>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</si>
  <si>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</si>
  <si>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</si>
  <si>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</si>
  <si>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</si>
  <si>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</si>
  <si>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</si>
  <si>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</si>
  <si>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</si>
  <si>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</si>
  <si>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</si>
  <si>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</si>
  <si>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</si>
  <si>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</si>
  <si>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</si>
  <si>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</si>
  <si>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</si>
  <si>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</si>
  <si>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</si>
  <si>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</si>
  <si>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</si>
  <si>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</si>
  <si>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</si>
  <si>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</si>
  <si>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</si>
  <si>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</si>
  <si>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</si>
  <si>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</si>
  <si>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</si>
  <si>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</si>
  <si>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</si>
  <si>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</si>
  <si>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</si>
  <si>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</si>
  <si>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</si>
  <si>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</si>
  <si>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</si>
  <si>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</si>
  <si>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</si>
  <si>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</si>
  <si>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</si>
  <si>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</si>
  <si>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</si>
  <si>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</si>
  <si>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</si>
  <si>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</si>
  <si>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</si>
  <si>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</si>
  <si>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</si>
  <si>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</si>
  <si>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</si>
  <si>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</si>
  <si>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</si>
  <si>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</si>
  <si>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</si>
  <si>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</si>
  <si>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</si>
  <si>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</si>
  <si>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</si>
  <si>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</si>
  <si>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</si>
  <si>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</si>
  <si>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</si>
  <si>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</si>
  <si>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</si>
  <si>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</si>
  <si>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</si>
  <si>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</si>
  <si>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</si>
  <si>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</si>
  <si>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</si>
  <si>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</si>
  <si>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</si>
  <si>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</si>
  <si>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</si>
  <si>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</si>
  <si>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</si>
  <si>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</si>
  <si>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</si>
  <si>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</si>
  <si>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</si>
  <si>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</si>
  <si>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</si>
  <si>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</si>
  <si>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</si>
  <si>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</si>
  <si>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</si>
  <si>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</si>
  <si>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</si>
  <si>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</si>
  <si>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</si>
  <si>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</si>
  <si>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</si>
  <si>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</si>
  <si>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</si>
  <si>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</si>
  <si>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</si>
  <si>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</si>
  <si>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</si>
  <si>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</si>
  <si>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</si>
  <si>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</si>
  <si>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</si>
  <si>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</si>
  <si>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</si>
  <si>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</si>
  <si>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</si>
  <si>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</si>
  <si>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</si>
  <si>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</si>
  <si>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</si>
  <si>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</si>
  <si>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</si>
  <si>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</si>
  <si>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</si>
  <si>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</si>
  <si>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</si>
  <si>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</si>
  <si>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</si>
  <si>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</si>
  <si>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</si>
  <si>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</si>
  <si>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</si>
  <si>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</si>
  <si>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</si>
  <si>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</si>
  <si>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</si>
  <si>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</si>
  <si>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</si>
  <si>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</si>
  <si>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</si>
  <si>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</si>
  <si>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</si>
  <si>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</si>
  <si>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</si>
  <si>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</si>
  <si>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</si>
  <si>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</si>
  <si>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</si>
  <si>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</si>
  <si>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</si>
  <si>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</si>
  <si>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</si>
  <si>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</si>
  <si>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</si>
  <si>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</si>
  <si>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</si>
  <si>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</si>
  <si>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</si>
  <si>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</si>
  <si>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</si>
  <si>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</si>
  <si>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</si>
  <si>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</si>
  <si>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</si>
  <si>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</si>
  <si>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</si>
  <si>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</si>
  <si>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</si>
  <si>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</si>
  <si>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</si>
  <si>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</si>
  <si>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</si>
  <si>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</si>
  <si>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</si>
  <si>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г. Калининград,ул. Заводская, 28А. ЗУ 39:15:151312:34</t>
  </si>
  <si>
    <t xml:space="preserve">Реконструкция трансформаторной подстанции 15/0,4 кВ (ТП-7) по адресу:г. Калининград, ул Заводская, д 28А. </t>
  </si>
  <si>
    <t>показатель замены выключателей 15 кВ Вз -5 шт.</t>
  </si>
  <si>
    <t xml:space="preserve"> РУ-15 кВ с элегазовыми выключателями нагрузки 5 ячеек</t>
  </si>
  <si>
    <t>ячейки РУ-15 кВ 5 шт</t>
  </si>
  <si>
    <t>O_24-25</t>
  </si>
  <si>
    <t>ТП7</t>
  </si>
  <si>
    <t xml:space="preserve">  Показатель замены выключателей 5 шт., выработавших нормативный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</si>
</sst>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622</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636</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9" t="s">
        <v>632</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633</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t="str">
        <f>'6.2. Паспорт фин осв ввод'!D24</f>
        <v>нд</v>
      </c>
    </row>
    <row r="51" spans="1:4" ht="71.25" customHeight="1" x14ac:dyDescent="0.25">
      <c r="A51" s="15" t="s">
        <v>373</v>
      </c>
      <c r="B51" s="22" t="s">
        <v>419</v>
      </c>
      <c r="C51" s="336" t="str">
        <f>'6.2. Паспорт фин осв ввод'!D30</f>
        <v>нд</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6" t="str">
        <f>'1. паспорт местоположение'!A9:C9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6" t="str">
        <f>'1. паспорт местоположение'!A12:C12</f>
        <v>O_24-25</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7" t="str">
        <f>'1. паспорт местоположение'!A15:C15</f>
        <v xml:space="preserve">Реконструкция трансформаторной подстанции 15/0,4 кВ (ТП-7) по адресу:г. Калининград, ул Заводская, д 28А. </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29" t="s">
        <v>183</v>
      </c>
      <c r="B20" s="429" t="s">
        <v>182</v>
      </c>
      <c r="C20" s="425" t="s">
        <v>181</v>
      </c>
      <c r="D20" s="425"/>
      <c r="E20" s="439" t="s">
        <v>180</v>
      </c>
      <c r="F20" s="439"/>
      <c r="G20" s="429" t="s">
        <v>423</v>
      </c>
      <c r="H20" s="432" t="s">
        <v>424</v>
      </c>
      <c r="I20" s="433"/>
      <c r="J20" s="433"/>
      <c r="K20" s="433"/>
      <c r="L20" s="432" t="s">
        <v>425</v>
      </c>
      <c r="M20" s="433"/>
      <c r="N20" s="433"/>
      <c r="O20" s="433"/>
      <c r="P20" s="432" t="s">
        <v>426</v>
      </c>
      <c r="Q20" s="433"/>
      <c r="R20" s="433"/>
      <c r="S20" s="433"/>
      <c r="T20" s="432" t="s">
        <v>439</v>
      </c>
      <c r="U20" s="433"/>
      <c r="V20" s="433"/>
      <c r="W20" s="433"/>
      <c r="X20" s="432" t="s">
        <v>440</v>
      </c>
      <c r="Y20" s="433"/>
      <c r="Z20" s="433"/>
      <c r="AA20" s="433"/>
      <c r="AB20" s="441" t="s">
        <v>179</v>
      </c>
      <c r="AC20" s="441"/>
      <c r="AD20" s="49"/>
      <c r="AE20" s="49"/>
      <c r="AF20" s="49"/>
    </row>
    <row r="21" spans="1:32" ht="99.75" customHeight="1" x14ac:dyDescent="0.25">
      <c r="A21" s="430"/>
      <c r="B21" s="430"/>
      <c r="C21" s="425"/>
      <c r="D21" s="425"/>
      <c r="E21" s="439"/>
      <c r="F21" s="439"/>
      <c r="G21" s="430"/>
      <c r="H21" s="425" t="s">
        <v>2</v>
      </c>
      <c r="I21" s="425"/>
      <c r="J21" s="425" t="s">
        <v>9</v>
      </c>
      <c r="K21" s="425"/>
      <c r="L21" s="425" t="s">
        <v>2</v>
      </c>
      <c r="M21" s="425"/>
      <c r="N21" s="425" t="s">
        <v>9</v>
      </c>
      <c r="O21" s="425"/>
      <c r="P21" s="425" t="s">
        <v>2</v>
      </c>
      <c r="Q21" s="425"/>
      <c r="R21" s="425" t="s">
        <v>178</v>
      </c>
      <c r="S21" s="425"/>
      <c r="T21" s="425" t="s">
        <v>2</v>
      </c>
      <c r="U21" s="425"/>
      <c r="V21" s="425" t="s">
        <v>178</v>
      </c>
      <c r="W21" s="425"/>
      <c r="X21" s="425" t="s">
        <v>2</v>
      </c>
      <c r="Y21" s="425"/>
      <c r="Z21" s="425" t="s">
        <v>178</v>
      </c>
      <c r="AA21" s="425"/>
      <c r="AB21" s="441"/>
      <c r="AC21" s="441"/>
    </row>
    <row r="22" spans="1:32" ht="89.25" customHeight="1" x14ac:dyDescent="0.25">
      <c r="A22" s="431"/>
      <c r="B22" s="431"/>
      <c r="C22" s="46" t="s">
        <v>2</v>
      </c>
      <c r="D22" s="46" t="s">
        <v>178</v>
      </c>
      <c r="E22" s="48" t="s">
        <v>438</v>
      </c>
      <c r="F22" s="48" t="s">
        <v>483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8"/>
      <c r="C66" s="428"/>
      <c r="D66" s="428"/>
      <c r="E66" s="428"/>
      <c r="F66" s="428"/>
      <c r="G66" s="428"/>
      <c r="H66" s="428"/>
      <c r="I66" s="428"/>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8"/>
      <c r="C68" s="428"/>
      <c r="D68" s="428"/>
      <c r="E68" s="428"/>
      <c r="F68" s="428"/>
      <c r="G68" s="428"/>
      <c r="H68" s="428"/>
      <c r="I68" s="428"/>
      <c r="J68" s="35"/>
      <c r="K68" s="35"/>
    </row>
    <row r="70" spans="1:28" ht="36.75" customHeight="1" x14ac:dyDescent="0.25">
      <c r="B70" s="428"/>
      <c r="C70" s="428"/>
      <c r="D70" s="428"/>
      <c r="E70" s="428"/>
      <c r="F70" s="428"/>
      <c r="G70" s="428"/>
      <c r="H70" s="428"/>
      <c r="I70" s="428"/>
      <c r="J70" s="35"/>
      <c r="K70" s="35"/>
    </row>
    <row r="71" spans="1:28" x14ac:dyDescent="0.25">
      <c r="N71" s="36"/>
      <c r="V71" s="36"/>
    </row>
    <row r="72" spans="1:28" ht="51" customHeight="1" x14ac:dyDescent="0.25">
      <c r="B72" s="428"/>
      <c r="C72" s="428"/>
      <c r="D72" s="428"/>
      <c r="E72" s="428"/>
      <c r="F72" s="428"/>
      <c r="G72" s="428"/>
      <c r="H72" s="428"/>
      <c r="I72" s="428"/>
      <c r="J72" s="35"/>
      <c r="K72" s="35"/>
      <c r="N72" s="36"/>
      <c r="V72" s="36"/>
    </row>
    <row r="73" spans="1:28" ht="32.25" customHeight="1" x14ac:dyDescent="0.25">
      <c r="B73" s="428"/>
      <c r="C73" s="428"/>
      <c r="D73" s="428"/>
      <c r="E73" s="428"/>
      <c r="F73" s="428"/>
      <c r="G73" s="428"/>
      <c r="H73" s="428"/>
      <c r="I73" s="428"/>
      <c r="J73" s="35"/>
      <c r="K73" s="35"/>
    </row>
    <row r="74" spans="1:28" ht="51.75" customHeight="1" x14ac:dyDescent="0.25">
      <c r="B74" s="428"/>
      <c r="C74" s="428"/>
      <c r="D74" s="428"/>
      <c r="E74" s="428"/>
      <c r="F74" s="428"/>
      <c r="G74" s="428"/>
      <c r="H74" s="428"/>
      <c r="I74" s="428"/>
      <c r="J74" s="35"/>
      <c r="K74" s="35"/>
    </row>
    <row r="75" spans="1:28" ht="21.75" customHeight="1" x14ac:dyDescent="0.25">
      <c r="B75" s="434"/>
      <c r="C75" s="434"/>
      <c r="D75" s="434"/>
      <c r="E75" s="434"/>
      <c r="F75" s="434"/>
      <c r="G75" s="434"/>
      <c r="H75" s="434"/>
      <c r="I75" s="434"/>
      <c r="J75" s="34"/>
      <c r="K75" s="34"/>
    </row>
    <row r="76" spans="1:28" ht="23.25" customHeight="1" x14ac:dyDescent="0.25"/>
    <row r="77" spans="1:28" ht="18.75" customHeight="1" x14ac:dyDescent="0.25">
      <c r="B77" s="427"/>
      <c r="C77" s="427"/>
      <c r="D77" s="427"/>
      <c r="E77" s="427"/>
      <c r="F77" s="427"/>
      <c r="G77" s="427"/>
      <c r="H77" s="427"/>
      <c r="I77" s="427"/>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zoomScale="70" zoomScaleNormal="70" zoomScaleSheetLayoutView="70" workbookViewId="0">
      <selection activeCell="AG35" sqref="AG35"/>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34" width="12.5703125"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row>
    <row r="5" spans="1:28" ht="18.75" x14ac:dyDescent="0.3">
      <c r="AB5" s="12"/>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row>
    <row r="9" spans="1:28"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2" t="str">
        <f>'6.1. Паспорт сетевой график'!A12</f>
        <v>O_24-25</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row>
    <row r="12" spans="1:28"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89" t="str">
        <f>'6.1. Паспорт сетевой график'!A15</f>
        <v xml:space="preserve">Реконструкция трансформаторной подстанции 15/0,4 кВ (ТП-7) по адресу:г. Калининград, ул Заводская, д 28А.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row>
    <row r="18" spans="1:34"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row>
    <row r="19" spans="1:34" ht="49.5" hidden="1" customHeight="1" x14ac:dyDescent="0.25">
      <c r="E19" s="48" t="s">
        <v>594</v>
      </c>
      <c r="F19" s="48" t="s">
        <v>595</v>
      </c>
      <c r="G19" s="32" t="s">
        <v>596</v>
      </c>
      <c r="K19" s="32" t="s">
        <v>597</v>
      </c>
      <c r="O19" s="32" t="s">
        <v>598</v>
      </c>
    </row>
    <row r="20" spans="1:34" ht="33" customHeight="1" x14ac:dyDescent="0.25">
      <c r="A20" s="429" t="s">
        <v>183</v>
      </c>
      <c r="B20" s="429" t="s">
        <v>182</v>
      </c>
      <c r="C20" s="425" t="s">
        <v>181</v>
      </c>
      <c r="D20" s="425"/>
      <c r="E20" s="439" t="s">
        <v>180</v>
      </c>
      <c r="F20" s="429">
        <v>2024</v>
      </c>
      <c r="G20" s="432">
        <v>2025</v>
      </c>
      <c r="H20" s="433"/>
      <c r="I20" s="433"/>
      <c r="J20" s="442"/>
      <c r="K20" s="432">
        <v>2026</v>
      </c>
      <c r="L20" s="433"/>
      <c r="M20" s="433"/>
      <c r="N20" s="442"/>
      <c r="O20" s="432">
        <v>2027</v>
      </c>
      <c r="P20" s="433"/>
      <c r="Q20" s="433"/>
      <c r="R20" s="442"/>
      <c r="S20" s="432">
        <v>2028</v>
      </c>
      <c r="T20" s="433"/>
      <c r="U20" s="433"/>
      <c r="V20" s="442"/>
      <c r="W20" s="432">
        <v>2029</v>
      </c>
      <c r="X20" s="433"/>
      <c r="Y20" s="433"/>
      <c r="Z20" s="442"/>
      <c r="AA20" s="441" t="s">
        <v>179</v>
      </c>
      <c r="AB20" s="441"/>
      <c r="AC20" s="49"/>
      <c r="AD20" s="49"/>
      <c r="AE20" s="49"/>
    </row>
    <row r="21" spans="1:34" ht="99.75" customHeight="1" x14ac:dyDescent="0.25">
      <c r="A21" s="430"/>
      <c r="B21" s="430"/>
      <c r="C21" s="425"/>
      <c r="D21" s="425"/>
      <c r="E21" s="439"/>
      <c r="F21" s="430"/>
      <c r="G21" s="425" t="s">
        <v>2</v>
      </c>
      <c r="H21" s="425"/>
      <c r="I21" s="425" t="s">
        <v>178</v>
      </c>
      <c r="J21" s="425"/>
      <c r="K21" s="425" t="s">
        <v>2</v>
      </c>
      <c r="L21" s="425"/>
      <c r="M21" s="425" t="s">
        <v>178</v>
      </c>
      <c r="N21" s="425"/>
      <c r="O21" s="425" t="s">
        <v>2</v>
      </c>
      <c r="P21" s="425"/>
      <c r="Q21" s="425" t="s">
        <v>178</v>
      </c>
      <c r="R21" s="425"/>
      <c r="S21" s="425" t="s">
        <v>2</v>
      </c>
      <c r="T21" s="425"/>
      <c r="U21" s="425" t="s">
        <v>178</v>
      </c>
      <c r="V21" s="425"/>
      <c r="W21" s="425" t="s">
        <v>2</v>
      </c>
      <c r="X21" s="425"/>
      <c r="Y21" s="425" t="s">
        <v>178</v>
      </c>
      <c r="Z21" s="425"/>
      <c r="AA21" s="441"/>
      <c r="AB21" s="441"/>
    </row>
    <row r="22" spans="1:34" ht="89.25" customHeight="1" x14ac:dyDescent="0.25">
      <c r="A22" s="431"/>
      <c r="B22" s="431"/>
      <c r="C22" s="46" t="s">
        <v>2</v>
      </c>
      <c r="D22" s="46" t="s">
        <v>178</v>
      </c>
      <c r="E22" s="48" t="s">
        <v>625</v>
      </c>
      <c r="F22" s="431"/>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4" ht="47.25" customHeight="1" x14ac:dyDescent="0.25">
      <c r="A24" s="44">
        <v>1</v>
      </c>
      <c r="B24" s="43" t="s">
        <v>177</v>
      </c>
      <c r="C24" s="98">
        <f>C30*1.2</f>
        <v>13.272959434955999</v>
      </c>
      <c r="D24" s="100" t="s">
        <v>538</v>
      </c>
      <c r="E24" s="98">
        <f>C24</f>
        <v>13.272959434955999</v>
      </c>
      <c r="F24" s="100">
        <v>0</v>
      </c>
      <c r="G24" s="100">
        <v>0</v>
      </c>
      <c r="H24" s="100">
        <v>0</v>
      </c>
      <c r="I24" s="100" t="s">
        <v>538</v>
      </c>
      <c r="J24" s="100" t="s">
        <v>538</v>
      </c>
      <c r="K24" s="100">
        <v>0</v>
      </c>
      <c r="L24" s="100">
        <v>0</v>
      </c>
      <c r="M24" s="100" t="str">
        <f t="shared" ref="M24:M64" si="0">D24</f>
        <v>нд</v>
      </c>
      <c r="N24" s="100" t="s">
        <v>538</v>
      </c>
      <c r="O24" s="100">
        <v>0</v>
      </c>
      <c r="P24" s="100">
        <v>0</v>
      </c>
      <c r="Q24" s="100" t="s">
        <v>538</v>
      </c>
      <c r="R24" s="100" t="s">
        <v>538</v>
      </c>
      <c r="S24" s="100">
        <v>0</v>
      </c>
      <c r="T24" s="100">
        <v>0</v>
      </c>
      <c r="U24" s="100" t="s">
        <v>538</v>
      </c>
      <c r="V24" s="100" t="s">
        <v>538</v>
      </c>
      <c r="W24" s="100">
        <f>C24</f>
        <v>13.272959434955999</v>
      </c>
      <c r="X24" s="100">
        <v>4</v>
      </c>
      <c r="Y24" s="100" t="s">
        <v>538</v>
      </c>
      <c r="Z24" s="100" t="s">
        <v>538</v>
      </c>
      <c r="AA24" s="98">
        <f>W24+S24+O24+K24+G24</f>
        <v>13.272959434955999</v>
      </c>
      <c r="AB24" s="100" t="s">
        <v>538</v>
      </c>
    </row>
    <row r="25" spans="1:34" ht="24" customHeight="1" x14ac:dyDescent="0.25">
      <c r="A25" s="41" t="s">
        <v>176</v>
      </c>
      <c r="B25" s="25" t="s">
        <v>175</v>
      </c>
      <c r="C25" s="98">
        <v>0</v>
      </c>
      <c r="D25" s="100" t="s">
        <v>538</v>
      </c>
      <c r="E25" s="98">
        <f t="shared" ref="E25:E29" si="1">C25</f>
        <v>0</v>
      </c>
      <c r="F25" s="100">
        <v>0</v>
      </c>
      <c r="G25" s="100">
        <v>0</v>
      </c>
      <c r="H25" s="100">
        <v>0</v>
      </c>
      <c r="I25" s="100" t="s">
        <v>538</v>
      </c>
      <c r="J25" s="100" t="s">
        <v>538</v>
      </c>
      <c r="K25" s="100">
        <v>0</v>
      </c>
      <c r="L25" s="100">
        <v>0</v>
      </c>
      <c r="M25" s="100" t="str">
        <f t="shared" si="0"/>
        <v>нд</v>
      </c>
      <c r="N25" s="100" t="s">
        <v>538</v>
      </c>
      <c r="O25" s="100">
        <v>0</v>
      </c>
      <c r="P25" s="100">
        <v>0</v>
      </c>
      <c r="Q25" s="100" t="s">
        <v>538</v>
      </c>
      <c r="R25" s="100" t="s">
        <v>538</v>
      </c>
      <c r="S25" s="100">
        <v>0</v>
      </c>
      <c r="T25" s="100">
        <v>0</v>
      </c>
      <c r="U25" s="100" t="s">
        <v>538</v>
      </c>
      <c r="V25" s="100" t="s">
        <v>538</v>
      </c>
      <c r="W25" s="100">
        <f t="shared" ref="W25:W64" si="2">C25</f>
        <v>0</v>
      </c>
      <c r="X25" s="100">
        <v>0</v>
      </c>
      <c r="Y25" s="100" t="s">
        <v>538</v>
      </c>
      <c r="Z25" s="100" t="s">
        <v>538</v>
      </c>
      <c r="AA25" s="98">
        <f t="shared" ref="AA25:AA64" si="3">W25+S25+O25+K25+G25</f>
        <v>0</v>
      </c>
      <c r="AB25" s="100" t="s">
        <v>538</v>
      </c>
    </row>
    <row r="26" spans="1:34" x14ac:dyDescent="0.25">
      <c r="A26" s="41" t="s">
        <v>174</v>
      </c>
      <c r="B26" s="25" t="s">
        <v>173</v>
      </c>
      <c r="C26" s="98">
        <v>0</v>
      </c>
      <c r="D26" s="100" t="s">
        <v>538</v>
      </c>
      <c r="E26" s="98">
        <f t="shared" si="1"/>
        <v>0</v>
      </c>
      <c r="F26" s="100">
        <v>0</v>
      </c>
      <c r="G26" s="100">
        <v>0</v>
      </c>
      <c r="H26" s="100">
        <v>0</v>
      </c>
      <c r="I26" s="100" t="s">
        <v>538</v>
      </c>
      <c r="J26" s="100" t="s">
        <v>538</v>
      </c>
      <c r="K26" s="100">
        <v>0</v>
      </c>
      <c r="L26" s="100">
        <v>0</v>
      </c>
      <c r="M26" s="100" t="str">
        <f t="shared" si="0"/>
        <v>нд</v>
      </c>
      <c r="N26" s="100" t="s">
        <v>538</v>
      </c>
      <c r="O26" s="100">
        <v>0</v>
      </c>
      <c r="P26" s="100">
        <v>0</v>
      </c>
      <c r="Q26" s="100" t="s">
        <v>538</v>
      </c>
      <c r="R26" s="100" t="s">
        <v>538</v>
      </c>
      <c r="S26" s="100">
        <v>0</v>
      </c>
      <c r="T26" s="100">
        <v>0</v>
      </c>
      <c r="U26" s="100" t="s">
        <v>538</v>
      </c>
      <c r="V26" s="100" t="s">
        <v>538</v>
      </c>
      <c r="W26" s="100">
        <f t="shared" si="2"/>
        <v>0</v>
      </c>
      <c r="X26" s="100">
        <v>0</v>
      </c>
      <c r="Y26" s="100" t="s">
        <v>538</v>
      </c>
      <c r="Z26" s="100" t="s">
        <v>538</v>
      </c>
      <c r="AA26" s="98">
        <f t="shared" si="3"/>
        <v>0</v>
      </c>
      <c r="AB26" s="100" t="s">
        <v>538</v>
      </c>
    </row>
    <row r="27" spans="1:34" ht="31.5" x14ac:dyDescent="0.25">
      <c r="A27" s="41" t="s">
        <v>172</v>
      </c>
      <c r="B27" s="25" t="s">
        <v>356</v>
      </c>
      <c r="C27" s="98">
        <f>C24</f>
        <v>13.272959434955999</v>
      </c>
      <c r="D27" s="100" t="s">
        <v>538</v>
      </c>
      <c r="E27" s="98">
        <f t="shared" si="1"/>
        <v>13.272959434955999</v>
      </c>
      <c r="F27" s="100">
        <v>0</v>
      </c>
      <c r="G27" s="100">
        <v>0</v>
      </c>
      <c r="H27" s="100">
        <v>0</v>
      </c>
      <c r="I27" s="100" t="s">
        <v>538</v>
      </c>
      <c r="J27" s="100" t="s">
        <v>538</v>
      </c>
      <c r="K27" s="100">
        <v>0</v>
      </c>
      <c r="L27" s="100">
        <v>0</v>
      </c>
      <c r="M27" s="100" t="str">
        <f t="shared" si="0"/>
        <v>нд</v>
      </c>
      <c r="N27" s="100" t="s">
        <v>538</v>
      </c>
      <c r="O27" s="100">
        <v>0</v>
      </c>
      <c r="P27" s="100">
        <v>0</v>
      </c>
      <c r="Q27" s="100" t="s">
        <v>538</v>
      </c>
      <c r="R27" s="100" t="s">
        <v>538</v>
      </c>
      <c r="S27" s="100">
        <v>0</v>
      </c>
      <c r="T27" s="100">
        <v>0</v>
      </c>
      <c r="U27" s="100" t="s">
        <v>538</v>
      </c>
      <c r="V27" s="100" t="s">
        <v>538</v>
      </c>
      <c r="W27" s="100">
        <f t="shared" si="2"/>
        <v>13.272959434955999</v>
      </c>
      <c r="X27" s="100">
        <v>4</v>
      </c>
      <c r="Y27" s="100" t="s">
        <v>538</v>
      </c>
      <c r="Z27" s="100" t="s">
        <v>538</v>
      </c>
      <c r="AA27" s="98">
        <f t="shared" si="3"/>
        <v>13.272959434955999</v>
      </c>
      <c r="AB27" s="100" t="s">
        <v>538</v>
      </c>
    </row>
    <row r="28" spans="1:34" x14ac:dyDescent="0.25">
      <c r="A28" s="41" t="s">
        <v>171</v>
      </c>
      <c r="B28" s="25" t="s">
        <v>539</v>
      </c>
      <c r="C28" s="98">
        <v>0</v>
      </c>
      <c r="D28" s="100" t="s">
        <v>538</v>
      </c>
      <c r="E28" s="98">
        <f t="shared" si="1"/>
        <v>0</v>
      </c>
      <c r="F28" s="100">
        <v>0</v>
      </c>
      <c r="G28" s="100">
        <v>0</v>
      </c>
      <c r="H28" s="100">
        <v>0</v>
      </c>
      <c r="I28" s="100" t="s">
        <v>538</v>
      </c>
      <c r="J28" s="100" t="s">
        <v>538</v>
      </c>
      <c r="K28" s="100">
        <v>0</v>
      </c>
      <c r="L28" s="100">
        <v>0</v>
      </c>
      <c r="M28" s="100" t="str">
        <f t="shared" si="0"/>
        <v>нд</v>
      </c>
      <c r="N28" s="100" t="s">
        <v>538</v>
      </c>
      <c r="O28" s="100">
        <v>0</v>
      </c>
      <c r="P28" s="100">
        <v>0</v>
      </c>
      <c r="Q28" s="100" t="s">
        <v>538</v>
      </c>
      <c r="R28" s="100" t="s">
        <v>538</v>
      </c>
      <c r="S28" s="100">
        <v>0</v>
      </c>
      <c r="T28" s="100">
        <v>0</v>
      </c>
      <c r="U28" s="100" t="s">
        <v>538</v>
      </c>
      <c r="V28" s="100" t="s">
        <v>538</v>
      </c>
      <c r="W28" s="100">
        <f t="shared" si="2"/>
        <v>0</v>
      </c>
      <c r="X28" s="100">
        <v>0</v>
      </c>
      <c r="Y28" s="100" t="s">
        <v>538</v>
      </c>
      <c r="Z28" s="100" t="s">
        <v>538</v>
      </c>
      <c r="AA28" s="98">
        <f t="shared" si="3"/>
        <v>0</v>
      </c>
      <c r="AB28" s="100" t="s">
        <v>538</v>
      </c>
    </row>
    <row r="29" spans="1:34" x14ac:dyDescent="0.25">
      <c r="A29" s="41" t="s">
        <v>169</v>
      </c>
      <c r="B29" s="45" t="s">
        <v>168</v>
      </c>
      <c r="C29" s="98">
        <v>0</v>
      </c>
      <c r="D29" s="100" t="s">
        <v>538</v>
      </c>
      <c r="E29" s="98">
        <f t="shared" si="1"/>
        <v>0</v>
      </c>
      <c r="F29" s="100">
        <v>0</v>
      </c>
      <c r="G29" s="100">
        <v>0</v>
      </c>
      <c r="H29" s="100">
        <v>0</v>
      </c>
      <c r="I29" s="100" t="s">
        <v>538</v>
      </c>
      <c r="J29" s="100" t="s">
        <v>538</v>
      </c>
      <c r="K29" s="100">
        <v>0</v>
      </c>
      <c r="L29" s="100">
        <v>0</v>
      </c>
      <c r="M29" s="100" t="str">
        <f t="shared" si="0"/>
        <v>нд</v>
      </c>
      <c r="N29" s="100" t="s">
        <v>538</v>
      </c>
      <c r="O29" s="100">
        <v>0</v>
      </c>
      <c r="P29" s="100">
        <v>0</v>
      </c>
      <c r="Q29" s="100" t="s">
        <v>538</v>
      </c>
      <c r="R29" s="100" t="s">
        <v>538</v>
      </c>
      <c r="S29" s="100">
        <v>0</v>
      </c>
      <c r="T29" s="100">
        <v>0</v>
      </c>
      <c r="U29" s="100" t="s">
        <v>538</v>
      </c>
      <c r="V29" s="100" t="s">
        <v>538</v>
      </c>
      <c r="W29" s="100">
        <f t="shared" si="2"/>
        <v>0</v>
      </c>
      <c r="X29" s="100">
        <v>0</v>
      </c>
      <c r="Y29" s="100" t="s">
        <v>538</v>
      </c>
      <c r="Z29" s="100" t="s">
        <v>538</v>
      </c>
      <c r="AA29" s="98">
        <f t="shared" si="3"/>
        <v>0</v>
      </c>
      <c r="AB29" s="100" t="s">
        <v>538</v>
      </c>
    </row>
    <row r="30" spans="1:34" s="338" customFormat="1" ht="47.25" x14ac:dyDescent="0.25">
      <c r="A30" s="44" t="s">
        <v>61</v>
      </c>
      <c r="B30" s="43" t="s">
        <v>167</v>
      </c>
      <c r="C30" s="98">
        <f>SUM(C31:C34)</f>
        <v>11.06079952913</v>
      </c>
      <c r="D30" s="100" t="s">
        <v>538</v>
      </c>
      <c r="E30" s="98">
        <f t="shared" ref="E30" si="4">SUM(E31:E34)</f>
        <v>11.06079952913</v>
      </c>
      <c r="F30" s="100">
        <v>0</v>
      </c>
      <c r="G30" s="100">
        <v>0</v>
      </c>
      <c r="H30" s="100">
        <v>0</v>
      </c>
      <c r="I30" s="100" t="s">
        <v>538</v>
      </c>
      <c r="J30" s="100" t="s">
        <v>538</v>
      </c>
      <c r="K30" s="100">
        <v>0</v>
      </c>
      <c r="L30" s="100">
        <v>0</v>
      </c>
      <c r="M30" s="100" t="str">
        <f t="shared" si="0"/>
        <v>нд</v>
      </c>
      <c r="N30" s="100" t="s">
        <v>538</v>
      </c>
      <c r="O30" s="100">
        <v>0</v>
      </c>
      <c r="P30" s="100">
        <v>0</v>
      </c>
      <c r="Q30" s="100" t="s">
        <v>538</v>
      </c>
      <c r="R30" s="100" t="s">
        <v>538</v>
      </c>
      <c r="S30" s="100">
        <v>0</v>
      </c>
      <c r="T30" s="100">
        <v>0</v>
      </c>
      <c r="U30" s="100" t="s">
        <v>538</v>
      </c>
      <c r="V30" s="100" t="s">
        <v>538</v>
      </c>
      <c r="W30" s="100">
        <f t="shared" si="2"/>
        <v>11.06079952913</v>
      </c>
      <c r="X30" s="100">
        <v>0</v>
      </c>
      <c r="Y30" s="100" t="s">
        <v>538</v>
      </c>
      <c r="Z30" s="100" t="s">
        <v>538</v>
      </c>
      <c r="AA30" s="98">
        <f t="shared" si="3"/>
        <v>11.06079952913</v>
      </c>
      <c r="AB30" s="100" t="s">
        <v>538</v>
      </c>
      <c r="AC30" s="32"/>
      <c r="AD30" s="32"/>
      <c r="AE30" s="32"/>
      <c r="AF30" s="32"/>
      <c r="AG30" s="32"/>
      <c r="AH30" s="32"/>
    </row>
    <row r="31" spans="1:34" x14ac:dyDescent="0.25">
      <c r="A31" s="44" t="s">
        <v>166</v>
      </c>
      <c r="B31" s="25" t="s">
        <v>165</v>
      </c>
      <c r="C31" s="98">
        <v>0.45785512274000001</v>
      </c>
      <c r="D31" s="100" t="s">
        <v>538</v>
      </c>
      <c r="E31" s="98">
        <f t="shared" ref="E31:E34" si="5">C31</f>
        <v>0.45785512274000001</v>
      </c>
      <c r="F31" s="100">
        <v>0</v>
      </c>
      <c r="G31" s="100">
        <v>0</v>
      </c>
      <c r="H31" s="100">
        <v>0</v>
      </c>
      <c r="I31" s="100" t="s">
        <v>538</v>
      </c>
      <c r="J31" s="100" t="s">
        <v>538</v>
      </c>
      <c r="K31" s="100">
        <v>0</v>
      </c>
      <c r="L31" s="100">
        <v>0</v>
      </c>
      <c r="M31" s="100" t="str">
        <f t="shared" si="0"/>
        <v>нд</v>
      </c>
      <c r="N31" s="100" t="s">
        <v>538</v>
      </c>
      <c r="O31" s="100">
        <v>0</v>
      </c>
      <c r="P31" s="100">
        <v>0</v>
      </c>
      <c r="Q31" s="100" t="s">
        <v>538</v>
      </c>
      <c r="R31" s="100" t="s">
        <v>538</v>
      </c>
      <c r="S31" s="100">
        <v>0</v>
      </c>
      <c r="T31" s="100">
        <v>0</v>
      </c>
      <c r="U31" s="100" t="s">
        <v>538</v>
      </c>
      <c r="V31" s="100" t="s">
        <v>538</v>
      </c>
      <c r="W31" s="100">
        <f t="shared" si="2"/>
        <v>0.45785512274000001</v>
      </c>
      <c r="X31" s="100">
        <v>1</v>
      </c>
      <c r="Y31" s="100" t="s">
        <v>538</v>
      </c>
      <c r="Z31" s="100" t="s">
        <v>538</v>
      </c>
      <c r="AA31" s="98">
        <f t="shared" si="3"/>
        <v>0.45785512274000001</v>
      </c>
      <c r="AB31" s="100" t="s">
        <v>538</v>
      </c>
    </row>
    <row r="32" spans="1:34" ht="31.5" x14ac:dyDescent="0.25">
      <c r="A32" s="44" t="s">
        <v>164</v>
      </c>
      <c r="B32" s="25" t="s">
        <v>163</v>
      </c>
      <c r="C32" s="98">
        <v>2.4463843071100002</v>
      </c>
      <c r="D32" s="100" t="s">
        <v>538</v>
      </c>
      <c r="E32" s="98">
        <f t="shared" si="5"/>
        <v>2.4463843071100002</v>
      </c>
      <c r="F32" s="100">
        <v>0</v>
      </c>
      <c r="G32" s="100">
        <v>0</v>
      </c>
      <c r="H32" s="100">
        <v>0</v>
      </c>
      <c r="I32" s="100" t="s">
        <v>538</v>
      </c>
      <c r="J32" s="100" t="s">
        <v>538</v>
      </c>
      <c r="K32" s="100">
        <v>0</v>
      </c>
      <c r="L32" s="100">
        <v>0</v>
      </c>
      <c r="M32" s="100" t="str">
        <f t="shared" si="0"/>
        <v>нд</v>
      </c>
      <c r="N32" s="100" t="s">
        <v>538</v>
      </c>
      <c r="O32" s="100">
        <v>0</v>
      </c>
      <c r="P32" s="100">
        <v>0</v>
      </c>
      <c r="Q32" s="100" t="s">
        <v>538</v>
      </c>
      <c r="R32" s="100" t="s">
        <v>538</v>
      </c>
      <c r="S32" s="100">
        <v>0</v>
      </c>
      <c r="T32" s="100">
        <v>0</v>
      </c>
      <c r="U32" s="100" t="s">
        <v>538</v>
      </c>
      <c r="V32" s="100" t="s">
        <v>538</v>
      </c>
      <c r="W32" s="100">
        <f t="shared" si="2"/>
        <v>2.4463843071100002</v>
      </c>
      <c r="X32" s="100">
        <v>3</v>
      </c>
      <c r="Y32" s="100" t="s">
        <v>538</v>
      </c>
      <c r="Z32" s="100" t="s">
        <v>538</v>
      </c>
      <c r="AA32" s="98">
        <f t="shared" si="3"/>
        <v>2.4463843071100002</v>
      </c>
      <c r="AB32" s="100" t="s">
        <v>538</v>
      </c>
    </row>
    <row r="33" spans="1:28" x14ac:dyDescent="0.25">
      <c r="A33" s="44" t="s">
        <v>162</v>
      </c>
      <c r="B33" s="25" t="s">
        <v>161</v>
      </c>
      <c r="C33" s="98">
        <v>7.6708688613800007</v>
      </c>
      <c r="D33" s="100" t="s">
        <v>538</v>
      </c>
      <c r="E33" s="98">
        <f t="shared" si="5"/>
        <v>7.6708688613800007</v>
      </c>
      <c r="F33" s="100">
        <v>0</v>
      </c>
      <c r="G33" s="100">
        <v>0</v>
      </c>
      <c r="H33" s="100">
        <v>0</v>
      </c>
      <c r="I33" s="100" t="s">
        <v>538</v>
      </c>
      <c r="J33" s="100" t="s">
        <v>538</v>
      </c>
      <c r="K33" s="100">
        <v>0</v>
      </c>
      <c r="L33" s="100">
        <v>0</v>
      </c>
      <c r="M33" s="100" t="str">
        <f t="shared" si="0"/>
        <v>нд</v>
      </c>
      <c r="N33" s="100" t="s">
        <v>538</v>
      </c>
      <c r="O33" s="100">
        <v>0</v>
      </c>
      <c r="P33" s="100">
        <v>0</v>
      </c>
      <c r="Q33" s="100" t="s">
        <v>538</v>
      </c>
      <c r="R33" s="100" t="s">
        <v>538</v>
      </c>
      <c r="S33" s="100">
        <v>0</v>
      </c>
      <c r="T33" s="100">
        <v>0</v>
      </c>
      <c r="U33" s="100" t="s">
        <v>538</v>
      </c>
      <c r="V33" s="100" t="s">
        <v>538</v>
      </c>
      <c r="W33" s="100">
        <f t="shared" si="2"/>
        <v>7.6708688613800007</v>
      </c>
      <c r="X33" s="100">
        <v>3</v>
      </c>
      <c r="Y33" s="100" t="s">
        <v>538</v>
      </c>
      <c r="Z33" s="100" t="s">
        <v>538</v>
      </c>
      <c r="AA33" s="98">
        <f t="shared" si="3"/>
        <v>7.6708688613800007</v>
      </c>
      <c r="AB33" s="100" t="s">
        <v>538</v>
      </c>
    </row>
    <row r="34" spans="1:28" x14ac:dyDescent="0.25">
      <c r="A34" s="44" t="s">
        <v>160</v>
      </c>
      <c r="B34" s="25" t="s">
        <v>159</v>
      </c>
      <c r="C34" s="98">
        <v>0.48569123789999996</v>
      </c>
      <c r="D34" s="100" t="s">
        <v>538</v>
      </c>
      <c r="E34" s="98">
        <f t="shared" si="5"/>
        <v>0.48569123789999996</v>
      </c>
      <c r="F34" s="100">
        <v>0</v>
      </c>
      <c r="G34" s="100">
        <v>0</v>
      </c>
      <c r="H34" s="100">
        <v>0</v>
      </c>
      <c r="I34" s="100" t="s">
        <v>538</v>
      </c>
      <c r="J34" s="100" t="s">
        <v>538</v>
      </c>
      <c r="K34" s="100">
        <v>0</v>
      </c>
      <c r="L34" s="100">
        <v>0</v>
      </c>
      <c r="M34" s="100" t="str">
        <f t="shared" si="0"/>
        <v>нд</v>
      </c>
      <c r="N34" s="100" t="s">
        <v>538</v>
      </c>
      <c r="O34" s="100">
        <v>0</v>
      </c>
      <c r="P34" s="100">
        <v>0</v>
      </c>
      <c r="Q34" s="100" t="s">
        <v>538</v>
      </c>
      <c r="R34" s="100" t="s">
        <v>538</v>
      </c>
      <c r="S34" s="100">
        <v>0</v>
      </c>
      <c r="T34" s="100">
        <v>0</v>
      </c>
      <c r="U34" s="100" t="s">
        <v>538</v>
      </c>
      <c r="V34" s="100" t="s">
        <v>538</v>
      </c>
      <c r="W34" s="100">
        <f t="shared" si="2"/>
        <v>0.48569123789999996</v>
      </c>
      <c r="X34" s="100">
        <v>4</v>
      </c>
      <c r="Y34" s="100" t="s">
        <v>538</v>
      </c>
      <c r="Z34" s="100" t="s">
        <v>538</v>
      </c>
      <c r="AA34" s="98">
        <f t="shared" si="3"/>
        <v>0.48569123789999996</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v>0</v>
      </c>
      <c r="P35" s="100">
        <v>0</v>
      </c>
      <c r="Q35" s="100" t="s">
        <v>538</v>
      </c>
      <c r="R35" s="100" t="s">
        <v>538</v>
      </c>
      <c r="S35" s="100">
        <v>0</v>
      </c>
      <c r="T35" s="100">
        <v>0</v>
      </c>
      <c r="U35" s="100" t="s">
        <v>538</v>
      </c>
      <c r="V35" s="100" t="s">
        <v>538</v>
      </c>
      <c r="W35" s="100">
        <f t="shared" si="2"/>
        <v>0</v>
      </c>
      <c r="X35" s="100">
        <v>0</v>
      </c>
      <c r="Y35" s="100" t="s">
        <v>538</v>
      </c>
      <c r="Z35" s="100" t="s">
        <v>538</v>
      </c>
      <c r="AA35" s="98">
        <f t="shared" si="3"/>
        <v>0</v>
      </c>
      <c r="AB35" s="100" t="s">
        <v>538</v>
      </c>
    </row>
    <row r="36" spans="1:28" ht="31.5" x14ac:dyDescent="0.25">
      <c r="A36" s="41" t="s">
        <v>157</v>
      </c>
      <c r="B36" s="170" t="s">
        <v>156</v>
      </c>
      <c r="C36" s="98">
        <v>0</v>
      </c>
      <c r="D36" s="100" t="s">
        <v>538</v>
      </c>
      <c r="E36" s="98">
        <f t="shared" ref="E36:E64" si="6">C36</f>
        <v>0</v>
      </c>
      <c r="F36" s="100">
        <v>0</v>
      </c>
      <c r="G36" s="100">
        <v>0</v>
      </c>
      <c r="H36" s="100">
        <v>0</v>
      </c>
      <c r="I36" s="100" t="s">
        <v>538</v>
      </c>
      <c r="J36" s="100" t="s">
        <v>538</v>
      </c>
      <c r="K36" s="100">
        <v>0</v>
      </c>
      <c r="L36" s="100">
        <v>0</v>
      </c>
      <c r="M36" s="100" t="str">
        <f t="shared" si="0"/>
        <v>нд</v>
      </c>
      <c r="N36" s="100" t="s">
        <v>538</v>
      </c>
      <c r="O36" s="100">
        <v>0</v>
      </c>
      <c r="P36" s="100">
        <v>0</v>
      </c>
      <c r="Q36" s="100" t="s">
        <v>538</v>
      </c>
      <c r="R36" s="100" t="s">
        <v>538</v>
      </c>
      <c r="S36" s="100">
        <v>0</v>
      </c>
      <c r="T36" s="100">
        <v>0</v>
      </c>
      <c r="U36" s="100" t="s">
        <v>538</v>
      </c>
      <c r="V36" s="100" t="s">
        <v>538</v>
      </c>
      <c r="W36" s="100">
        <f t="shared" si="2"/>
        <v>0</v>
      </c>
      <c r="X36" s="100">
        <v>0</v>
      </c>
      <c r="Y36" s="100" t="s">
        <v>538</v>
      </c>
      <c r="Z36" s="100" t="s">
        <v>538</v>
      </c>
      <c r="AA36" s="98">
        <f t="shared" si="3"/>
        <v>0</v>
      </c>
      <c r="AB36" s="100" t="s">
        <v>538</v>
      </c>
    </row>
    <row r="37" spans="1:28" x14ac:dyDescent="0.25">
      <c r="A37" s="41" t="s">
        <v>155</v>
      </c>
      <c r="B37" s="170" t="s">
        <v>145</v>
      </c>
      <c r="C37" s="98">
        <v>0</v>
      </c>
      <c r="D37" s="100" t="s">
        <v>538</v>
      </c>
      <c r="E37" s="98">
        <f t="shared" si="6"/>
        <v>0</v>
      </c>
      <c r="F37" s="100">
        <v>0</v>
      </c>
      <c r="G37" s="100">
        <v>0</v>
      </c>
      <c r="H37" s="100">
        <v>0</v>
      </c>
      <c r="I37" s="100" t="s">
        <v>538</v>
      </c>
      <c r="J37" s="100" t="s">
        <v>538</v>
      </c>
      <c r="K37" s="100">
        <v>0</v>
      </c>
      <c r="L37" s="100">
        <v>0</v>
      </c>
      <c r="M37" s="100" t="str">
        <f t="shared" si="0"/>
        <v>нд</v>
      </c>
      <c r="N37" s="100" t="s">
        <v>538</v>
      </c>
      <c r="O37" s="100">
        <v>0</v>
      </c>
      <c r="P37" s="100">
        <v>0</v>
      </c>
      <c r="Q37" s="100" t="s">
        <v>538</v>
      </c>
      <c r="R37" s="100" t="s">
        <v>538</v>
      </c>
      <c r="S37" s="100">
        <v>0</v>
      </c>
      <c r="T37" s="100">
        <v>0</v>
      </c>
      <c r="U37" s="100" t="s">
        <v>538</v>
      </c>
      <c r="V37" s="100" t="s">
        <v>538</v>
      </c>
      <c r="W37" s="100">
        <f t="shared" si="2"/>
        <v>0</v>
      </c>
      <c r="X37" s="100">
        <v>0</v>
      </c>
      <c r="Y37" s="100" t="s">
        <v>538</v>
      </c>
      <c r="Z37" s="100" t="s">
        <v>538</v>
      </c>
      <c r="AA37" s="98">
        <f t="shared" si="3"/>
        <v>0</v>
      </c>
      <c r="AB37" s="100" t="s">
        <v>538</v>
      </c>
    </row>
    <row r="38" spans="1:28" x14ac:dyDescent="0.25">
      <c r="A38" s="41" t="s">
        <v>154</v>
      </c>
      <c r="B38" s="170" t="s">
        <v>143</v>
      </c>
      <c r="C38" s="98">
        <v>0</v>
      </c>
      <c r="D38" s="100" t="s">
        <v>538</v>
      </c>
      <c r="E38" s="98">
        <f t="shared" si="6"/>
        <v>0</v>
      </c>
      <c r="F38" s="100">
        <v>0</v>
      </c>
      <c r="G38" s="100">
        <v>0</v>
      </c>
      <c r="H38" s="100">
        <v>0</v>
      </c>
      <c r="I38" s="100" t="s">
        <v>538</v>
      </c>
      <c r="J38" s="100" t="s">
        <v>538</v>
      </c>
      <c r="K38" s="100">
        <v>0</v>
      </c>
      <c r="L38" s="100">
        <v>0</v>
      </c>
      <c r="M38" s="100" t="str">
        <f t="shared" si="0"/>
        <v>нд</v>
      </c>
      <c r="N38" s="100" t="s">
        <v>538</v>
      </c>
      <c r="O38" s="100">
        <v>0</v>
      </c>
      <c r="P38" s="100">
        <v>0</v>
      </c>
      <c r="Q38" s="100" t="s">
        <v>538</v>
      </c>
      <c r="R38" s="100" t="s">
        <v>538</v>
      </c>
      <c r="S38" s="100">
        <v>0</v>
      </c>
      <c r="T38" s="100">
        <v>0</v>
      </c>
      <c r="U38" s="100" t="s">
        <v>538</v>
      </c>
      <c r="V38" s="100" t="s">
        <v>538</v>
      </c>
      <c r="W38" s="100">
        <f t="shared" si="2"/>
        <v>0</v>
      </c>
      <c r="X38" s="100">
        <v>0</v>
      </c>
      <c r="Y38" s="100" t="s">
        <v>538</v>
      </c>
      <c r="Z38" s="100" t="s">
        <v>538</v>
      </c>
      <c r="AA38" s="98">
        <f t="shared" si="3"/>
        <v>0</v>
      </c>
      <c r="AB38" s="100" t="s">
        <v>538</v>
      </c>
    </row>
    <row r="39" spans="1:28" ht="31.5" x14ac:dyDescent="0.25">
      <c r="A39" s="41" t="s">
        <v>153</v>
      </c>
      <c r="B39" s="25" t="s">
        <v>141</v>
      </c>
      <c r="C39" s="98">
        <v>0</v>
      </c>
      <c r="D39" s="100" t="s">
        <v>538</v>
      </c>
      <c r="E39" s="98">
        <f t="shared" si="6"/>
        <v>0</v>
      </c>
      <c r="F39" s="100">
        <v>0</v>
      </c>
      <c r="G39" s="100">
        <v>0</v>
      </c>
      <c r="H39" s="100">
        <v>0</v>
      </c>
      <c r="I39" s="100" t="s">
        <v>538</v>
      </c>
      <c r="J39" s="100" t="s">
        <v>538</v>
      </c>
      <c r="K39" s="100">
        <v>0</v>
      </c>
      <c r="L39" s="100">
        <v>0</v>
      </c>
      <c r="M39" s="100" t="str">
        <f t="shared" si="0"/>
        <v>нд</v>
      </c>
      <c r="N39" s="100" t="s">
        <v>538</v>
      </c>
      <c r="O39" s="100">
        <v>0</v>
      </c>
      <c r="P39" s="100">
        <v>0</v>
      </c>
      <c r="Q39" s="100" t="s">
        <v>538</v>
      </c>
      <c r="R39" s="100" t="s">
        <v>538</v>
      </c>
      <c r="S39" s="100">
        <v>0</v>
      </c>
      <c r="T39" s="100">
        <v>0</v>
      </c>
      <c r="U39" s="100" t="s">
        <v>538</v>
      </c>
      <c r="V39" s="100" t="s">
        <v>538</v>
      </c>
      <c r="W39" s="100">
        <f t="shared" si="2"/>
        <v>0</v>
      </c>
      <c r="X39" s="100">
        <v>0</v>
      </c>
      <c r="Y39" s="100" t="s">
        <v>538</v>
      </c>
      <c r="Z39" s="100" t="s">
        <v>538</v>
      </c>
      <c r="AA39" s="98">
        <f t="shared" si="3"/>
        <v>0</v>
      </c>
      <c r="AB39" s="100" t="s">
        <v>538</v>
      </c>
    </row>
    <row r="40" spans="1:28" ht="31.5" x14ac:dyDescent="0.25">
      <c r="A40" s="41" t="s">
        <v>152</v>
      </c>
      <c r="B40" s="25" t="s">
        <v>139</v>
      </c>
      <c r="C40" s="98">
        <v>0</v>
      </c>
      <c r="D40" s="100" t="s">
        <v>538</v>
      </c>
      <c r="E40" s="98">
        <f t="shared" si="6"/>
        <v>0</v>
      </c>
      <c r="F40" s="100">
        <v>0</v>
      </c>
      <c r="G40" s="100">
        <v>0</v>
      </c>
      <c r="H40" s="100">
        <v>0</v>
      </c>
      <c r="I40" s="100" t="s">
        <v>538</v>
      </c>
      <c r="J40" s="100" t="s">
        <v>538</v>
      </c>
      <c r="K40" s="100">
        <v>0</v>
      </c>
      <c r="L40" s="100">
        <v>0</v>
      </c>
      <c r="M40" s="100" t="str">
        <f t="shared" si="0"/>
        <v>нд</v>
      </c>
      <c r="N40" s="100" t="s">
        <v>538</v>
      </c>
      <c r="O40" s="100">
        <v>0</v>
      </c>
      <c r="P40" s="100">
        <v>0</v>
      </c>
      <c r="Q40" s="100" t="s">
        <v>538</v>
      </c>
      <c r="R40" s="100" t="s">
        <v>538</v>
      </c>
      <c r="S40" s="100">
        <v>0</v>
      </c>
      <c r="T40" s="100">
        <v>0</v>
      </c>
      <c r="U40" s="100" t="s">
        <v>538</v>
      </c>
      <c r="V40" s="100" t="s">
        <v>538</v>
      </c>
      <c r="W40" s="100">
        <f t="shared" si="2"/>
        <v>0</v>
      </c>
      <c r="X40" s="100">
        <v>0</v>
      </c>
      <c r="Y40" s="100" t="s">
        <v>538</v>
      </c>
      <c r="Z40" s="100" t="s">
        <v>538</v>
      </c>
      <c r="AA40" s="98">
        <f t="shared" si="3"/>
        <v>0</v>
      </c>
      <c r="AB40" s="100" t="s">
        <v>538</v>
      </c>
    </row>
    <row r="41" spans="1:28" x14ac:dyDescent="0.25">
      <c r="A41" s="41" t="s">
        <v>151</v>
      </c>
      <c r="B41" s="25" t="s">
        <v>137</v>
      </c>
      <c r="C41" s="98">
        <v>0</v>
      </c>
      <c r="D41" s="100" t="s">
        <v>538</v>
      </c>
      <c r="E41" s="98">
        <f t="shared" si="6"/>
        <v>0</v>
      </c>
      <c r="F41" s="100">
        <v>0</v>
      </c>
      <c r="G41" s="100">
        <v>0</v>
      </c>
      <c r="H41" s="100">
        <v>0</v>
      </c>
      <c r="I41" s="100" t="s">
        <v>538</v>
      </c>
      <c r="J41" s="100" t="s">
        <v>538</v>
      </c>
      <c r="K41" s="100">
        <v>0</v>
      </c>
      <c r="L41" s="100">
        <v>0</v>
      </c>
      <c r="M41" s="100" t="str">
        <f t="shared" si="0"/>
        <v>нд</v>
      </c>
      <c r="N41" s="100" t="s">
        <v>538</v>
      </c>
      <c r="O41" s="100">
        <v>0</v>
      </c>
      <c r="P41" s="100">
        <v>0</v>
      </c>
      <c r="Q41" s="100" t="s">
        <v>538</v>
      </c>
      <c r="R41" s="100" t="s">
        <v>538</v>
      </c>
      <c r="S41" s="100">
        <v>0</v>
      </c>
      <c r="T41" s="100">
        <v>0</v>
      </c>
      <c r="U41" s="100" t="s">
        <v>538</v>
      </c>
      <c r="V41" s="100" t="s">
        <v>538</v>
      </c>
      <c r="W41" s="100">
        <f t="shared" si="2"/>
        <v>0</v>
      </c>
      <c r="X41" s="100">
        <v>0</v>
      </c>
      <c r="Y41" s="100" t="s">
        <v>538</v>
      </c>
      <c r="Z41" s="100" t="s">
        <v>538</v>
      </c>
      <c r="AA41" s="98">
        <f t="shared" si="3"/>
        <v>0</v>
      </c>
      <c r="AB41" s="100" t="s">
        <v>538</v>
      </c>
    </row>
    <row r="42" spans="1:28" ht="18.75" x14ac:dyDescent="0.25">
      <c r="A42" s="41" t="s">
        <v>150</v>
      </c>
      <c r="B42" s="170" t="s">
        <v>543</v>
      </c>
      <c r="C42" s="98">
        <v>8</v>
      </c>
      <c r="D42" s="100" t="s">
        <v>538</v>
      </c>
      <c r="E42" s="98">
        <f t="shared" si="6"/>
        <v>8</v>
      </c>
      <c r="F42" s="100">
        <v>0</v>
      </c>
      <c r="G42" s="100">
        <v>0</v>
      </c>
      <c r="H42" s="100">
        <v>0</v>
      </c>
      <c r="I42" s="100" t="s">
        <v>538</v>
      </c>
      <c r="J42" s="100" t="s">
        <v>538</v>
      </c>
      <c r="K42" s="100">
        <v>0</v>
      </c>
      <c r="L42" s="100">
        <v>0</v>
      </c>
      <c r="M42" s="100" t="str">
        <f t="shared" si="0"/>
        <v>нд</v>
      </c>
      <c r="N42" s="100" t="s">
        <v>538</v>
      </c>
      <c r="O42" s="100">
        <v>0</v>
      </c>
      <c r="P42" s="100">
        <v>0</v>
      </c>
      <c r="Q42" s="100" t="s">
        <v>538</v>
      </c>
      <c r="R42" s="100" t="s">
        <v>538</v>
      </c>
      <c r="S42" s="100">
        <v>0</v>
      </c>
      <c r="T42" s="100">
        <v>0</v>
      </c>
      <c r="U42" s="100" t="s">
        <v>538</v>
      </c>
      <c r="V42" s="100" t="s">
        <v>538</v>
      </c>
      <c r="W42" s="100">
        <f t="shared" si="2"/>
        <v>8</v>
      </c>
      <c r="X42" s="100">
        <v>0</v>
      </c>
      <c r="Y42" s="100" t="s">
        <v>538</v>
      </c>
      <c r="Z42" s="100" t="s">
        <v>538</v>
      </c>
      <c r="AA42" s="98">
        <f t="shared" si="3"/>
        <v>8</v>
      </c>
      <c r="AB42" s="100" t="s">
        <v>538</v>
      </c>
    </row>
    <row r="43" spans="1:28" s="338" customFormat="1" x14ac:dyDescent="0.25">
      <c r="A43" s="44" t="s">
        <v>59</v>
      </c>
      <c r="B43" s="43" t="s">
        <v>149</v>
      </c>
      <c r="C43" s="98">
        <v>0</v>
      </c>
      <c r="D43" s="100" t="s">
        <v>538</v>
      </c>
      <c r="E43" s="98">
        <f t="shared" si="6"/>
        <v>0</v>
      </c>
      <c r="F43" s="100">
        <v>0</v>
      </c>
      <c r="G43" s="100">
        <v>0</v>
      </c>
      <c r="H43" s="100">
        <v>0</v>
      </c>
      <c r="I43" s="100" t="s">
        <v>538</v>
      </c>
      <c r="J43" s="100" t="s">
        <v>538</v>
      </c>
      <c r="K43" s="100">
        <v>0</v>
      </c>
      <c r="L43" s="100">
        <v>0</v>
      </c>
      <c r="M43" s="100" t="str">
        <f t="shared" si="0"/>
        <v>нд</v>
      </c>
      <c r="N43" s="100" t="s">
        <v>538</v>
      </c>
      <c r="O43" s="100">
        <v>0</v>
      </c>
      <c r="P43" s="100">
        <v>0</v>
      </c>
      <c r="Q43" s="100" t="s">
        <v>538</v>
      </c>
      <c r="R43" s="100" t="s">
        <v>538</v>
      </c>
      <c r="S43" s="100">
        <v>0</v>
      </c>
      <c r="T43" s="100">
        <v>0</v>
      </c>
      <c r="U43" s="100" t="s">
        <v>538</v>
      </c>
      <c r="V43" s="100" t="s">
        <v>538</v>
      </c>
      <c r="W43" s="100">
        <f t="shared" si="2"/>
        <v>0</v>
      </c>
      <c r="X43" s="100">
        <v>0</v>
      </c>
      <c r="Y43" s="100" t="s">
        <v>538</v>
      </c>
      <c r="Z43" s="100" t="s">
        <v>538</v>
      </c>
      <c r="AA43" s="98">
        <f t="shared" si="3"/>
        <v>0</v>
      </c>
      <c r="AB43" s="100" t="s">
        <v>538</v>
      </c>
    </row>
    <row r="44" spans="1:28" x14ac:dyDescent="0.25">
      <c r="A44" s="41" t="s">
        <v>148</v>
      </c>
      <c r="B44" s="25" t="s">
        <v>147</v>
      </c>
      <c r="C44" s="98">
        <v>0</v>
      </c>
      <c r="D44" s="100" t="s">
        <v>538</v>
      </c>
      <c r="E44" s="98">
        <f t="shared" si="6"/>
        <v>0</v>
      </c>
      <c r="F44" s="100">
        <v>0</v>
      </c>
      <c r="G44" s="100">
        <v>0</v>
      </c>
      <c r="H44" s="100">
        <v>0</v>
      </c>
      <c r="I44" s="100" t="s">
        <v>538</v>
      </c>
      <c r="J44" s="100" t="s">
        <v>538</v>
      </c>
      <c r="K44" s="100">
        <v>0</v>
      </c>
      <c r="L44" s="100">
        <v>0</v>
      </c>
      <c r="M44" s="100" t="str">
        <f t="shared" si="0"/>
        <v>нд</v>
      </c>
      <c r="N44" s="100" t="s">
        <v>538</v>
      </c>
      <c r="O44" s="100">
        <v>0</v>
      </c>
      <c r="P44" s="100">
        <v>0</v>
      </c>
      <c r="Q44" s="100" t="s">
        <v>538</v>
      </c>
      <c r="R44" s="100" t="s">
        <v>538</v>
      </c>
      <c r="S44" s="100">
        <v>0</v>
      </c>
      <c r="T44" s="100">
        <v>0</v>
      </c>
      <c r="U44" s="100" t="s">
        <v>538</v>
      </c>
      <c r="V44" s="100" t="s">
        <v>538</v>
      </c>
      <c r="W44" s="100">
        <f t="shared" si="2"/>
        <v>0</v>
      </c>
      <c r="X44" s="100">
        <v>0</v>
      </c>
      <c r="Y44" s="100" t="s">
        <v>538</v>
      </c>
      <c r="Z44" s="100" t="s">
        <v>538</v>
      </c>
      <c r="AA44" s="98">
        <f t="shared" si="3"/>
        <v>0</v>
      </c>
      <c r="AB44" s="100" t="s">
        <v>538</v>
      </c>
    </row>
    <row r="45" spans="1:28" x14ac:dyDescent="0.25">
      <c r="A45" s="41" t="s">
        <v>146</v>
      </c>
      <c r="B45" s="25" t="s">
        <v>145</v>
      </c>
      <c r="C45" s="98">
        <v>0</v>
      </c>
      <c r="D45" s="100" t="s">
        <v>538</v>
      </c>
      <c r="E45" s="98">
        <f t="shared" si="6"/>
        <v>0</v>
      </c>
      <c r="F45" s="100">
        <v>0</v>
      </c>
      <c r="G45" s="100">
        <v>0</v>
      </c>
      <c r="H45" s="100">
        <v>0</v>
      </c>
      <c r="I45" s="100" t="s">
        <v>538</v>
      </c>
      <c r="J45" s="100" t="s">
        <v>538</v>
      </c>
      <c r="K45" s="100">
        <v>0</v>
      </c>
      <c r="L45" s="100">
        <v>0</v>
      </c>
      <c r="M45" s="100" t="str">
        <f t="shared" si="0"/>
        <v>нд</v>
      </c>
      <c r="N45" s="100" t="s">
        <v>538</v>
      </c>
      <c r="O45" s="100">
        <v>0</v>
      </c>
      <c r="P45" s="100">
        <v>0</v>
      </c>
      <c r="Q45" s="100" t="s">
        <v>538</v>
      </c>
      <c r="R45" s="100" t="s">
        <v>538</v>
      </c>
      <c r="S45" s="100">
        <v>0</v>
      </c>
      <c r="T45" s="100">
        <v>0</v>
      </c>
      <c r="U45" s="100" t="s">
        <v>538</v>
      </c>
      <c r="V45" s="100" t="s">
        <v>538</v>
      </c>
      <c r="W45" s="100">
        <f t="shared" si="2"/>
        <v>0</v>
      </c>
      <c r="X45" s="100">
        <v>0</v>
      </c>
      <c r="Y45" s="100" t="s">
        <v>538</v>
      </c>
      <c r="Z45" s="100" t="s">
        <v>538</v>
      </c>
      <c r="AA45" s="98">
        <f t="shared" si="3"/>
        <v>0</v>
      </c>
      <c r="AB45" s="100" t="s">
        <v>538</v>
      </c>
    </row>
    <row r="46" spans="1:28" x14ac:dyDescent="0.25">
      <c r="A46" s="41" t="s">
        <v>144</v>
      </c>
      <c r="B46" s="25" t="s">
        <v>143</v>
      </c>
      <c r="C46" s="98">
        <v>0</v>
      </c>
      <c r="D46" s="100" t="s">
        <v>538</v>
      </c>
      <c r="E46" s="98">
        <f t="shared" si="6"/>
        <v>0</v>
      </c>
      <c r="F46" s="100">
        <v>0</v>
      </c>
      <c r="G46" s="100">
        <v>0</v>
      </c>
      <c r="H46" s="100">
        <v>0</v>
      </c>
      <c r="I46" s="100" t="s">
        <v>538</v>
      </c>
      <c r="J46" s="100" t="s">
        <v>538</v>
      </c>
      <c r="K46" s="100">
        <v>0</v>
      </c>
      <c r="L46" s="100">
        <v>0</v>
      </c>
      <c r="M46" s="100" t="str">
        <f t="shared" si="0"/>
        <v>нд</v>
      </c>
      <c r="N46" s="100" t="s">
        <v>538</v>
      </c>
      <c r="O46" s="100">
        <v>0</v>
      </c>
      <c r="P46" s="100">
        <v>0</v>
      </c>
      <c r="Q46" s="100" t="s">
        <v>538</v>
      </c>
      <c r="R46" s="100" t="s">
        <v>538</v>
      </c>
      <c r="S46" s="100">
        <v>0</v>
      </c>
      <c r="T46" s="100">
        <v>0</v>
      </c>
      <c r="U46" s="100" t="s">
        <v>538</v>
      </c>
      <c r="V46" s="100" t="s">
        <v>538</v>
      </c>
      <c r="W46" s="100">
        <f t="shared" si="2"/>
        <v>0</v>
      </c>
      <c r="X46" s="100">
        <v>0</v>
      </c>
      <c r="Y46" s="100" t="s">
        <v>538</v>
      </c>
      <c r="Z46" s="100" t="s">
        <v>538</v>
      </c>
      <c r="AA46" s="98">
        <f t="shared" si="3"/>
        <v>0</v>
      </c>
      <c r="AB46" s="100" t="s">
        <v>538</v>
      </c>
    </row>
    <row r="47" spans="1:28" ht="31.5" x14ac:dyDescent="0.25">
      <c r="A47" s="41" t="s">
        <v>142</v>
      </c>
      <c r="B47" s="25" t="s">
        <v>141</v>
      </c>
      <c r="C47" s="98">
        <v>0</v>
      </c>
      <c r="D47" s="100" t="s">
        <v>538</v>
      </c>
      <c r="E47" s="98">
        <f t="shared" si="6"/>
        <v>0</v>
      </c>
      <c r="F47" s="100">
        <v>0</v>
      </c>
      <c r="G47" s="100">
        <v>0</v>
      </c>
      <c r="H47" s="100">
        <v>0</v>
      </c>
      <c r="I47" s="100" t="s">
        <v>538</v>
      </c>
      <c r="J47" s="100" t="s">
        <v>538</v>
      </c>
      <c r="K47" s="100">
        <v>0</v>
      </c>
      <c r="L47" s="100">
        <v>0</v>
      </c>
      <c r="M47" s="100" t="str">
        <f t="shared" si="0"/>
        <v>нд</v>
      </c>
      <c r="N47" s="100" t="s">
        <v>538</v>
      </c>
      <c r="O47" s="100">
        <v>0</v>
      </c>
      <c r="P47" s="100">
        <v>0</v>
      </c>
      <c r="Q47" s="100" t="s">
        <v>538</v>
      </c>
      <c r="R47" s="100" t="s">
        <v>538</v>
      </c>
      <c r="S47" s="100">
        <v>0</v>
      </c>
      <c r="T47" s="100">
        <v>0</v>
      </c>
      <c r="U47" s="100" t="s">
        <v>538</v>
      </c>
      <c r="V47" s="100" t="s">
        <v>538</v>
      </c>
      <c r="W47" s="100">
        <f t="shared" si="2"/>
        <v>0</v>
      </c>
      <c r="X47" s="100">
        <v>0</v>
      </c>
      <c r="Y47" s="100" t="s">
        <v>538</v>
      </c>
      <c r="Z47" s="100" t="s">
        <v>538</v>
      </c>
      <c r="AA47" s="98">
        <f t="shared" si="3"/>
        <v>0</v>
      </c>
      <c r="AB47" s="100" t="s">
        <v>538</v>
      </c>
    </row>
    <row r="48" spans="1:28" ht="31.5" x14ac:dyDescent="0.25">
      <c r="A48" s="41" t="s">
        <v>140</v>
      </c>
      <c r="B48" s="25" t="s">
        <v>139</v>
      </c>
      <c r="C48" s="98">
        <v>0</v>
      </c>
      <c r="D48" s="100" t="s">
        <v>538</v>
      </c>
      <c r="E48" s="98">
        <f t="shared" si="6"/>
        <v>0</v>
      </c>
      <c r="F48" s="100">
        <v>0</v>
      </c>
      <c r="G48" s="100">
        <v>0</v>
      </c>
      <c r="H48" s="100">
        <v>0</v>
      </c>
      <c r="I48" s="100" t="s">
        <v>538</v>
      </c>
      <c r="J48" s="100" t="s">
        <v>538</v>
      </c>
      <c r="K48" s="100">
        <v>0</v>
      </c>
      <c r="L48" s="100">
        <v>0</v>
      </c>
      <c r="M48" s="100" t="str">
        <f t="shared" si="0"/>
        <v>нд</v>
      </c>
      <c r="N48" s="100" t="s">
        <v>538</v>
      </c>
      <c r="O48" s="100">
        <v>0</v>
      </c>
      <c r="P48" s="100">
        <v>0</v>
      </c>
      <c r="Q48" s="100" t="s">
        <v>538</v>
      </c>
      <c r="R48" s="100" t="s">
        <v>538</v>
      </c>
      <c r="S48" s="100">
        <v>0</v>
      </c>
      <c r="T48" s="100">
        <v>0</v>
      </c>
      <c r="U48" s="100" t="s">
        <v>538</v>
      </c>
      <c r="V48" s="100" t="s">
        <v>538</v>
      </c>
      <c r="W48" s="100">
        <f t="shared" si="2"/>
        <v>0</v>
      </c>
      <c r="X48" s="100">
        <v>0</v>
      </c>
      <c r="Y48" s="100" t="s">
        <v>538</v>
      </c>
      <c r="Z48" s="100" t="s">
        <v>538</v>
      </c>
      <c r="AA48" s="98">
        <f t="shared" si="3"/>
        <v>0</v>
      </c>
      <c r="AB48" s="100" t="s">
        <v>538</v>
      </c>
    </row>
    <row r="49" spans="1:28" x14ac:dyDescent="0.25">
      <c r="A49" s="41" t="s">
        <v>138</v>
      </c>
      <c r="B49" s="25" t="s">
        <v>137</v>
      </c>
      <c r="C49" s="98">
        <v>0</v>
      </c>
      <c r="D49" s="100" t="s">
        <v>538</v>
      </c>
      <c r="E49" s="98">
        <f t="shared" si="6"/>
        <v>0</v>
      </c>
      <c r="F49" s="100">
        <v>0</v>
      </c>
      <c r="G49" s="100">
        <v>0</v>
      </c>
      <c r="H49" s="100">
        <v>0</v>
      </c>
      <c r="I49" s="100" t="s">
        <v>538</v>
      </c>
      <c r="J49" s="100" t="s">
        <v>538</v>
      </c>
      <c r="K49" s="100">
        <v>0</v>
      </c>
      <c r="L49" s="100">
        <v>0</v>
      </c>
      <c r="M49" s="100" t="str">
        <f t="shared" si="0"/>
        <v>нд</v>
      </c>
      <c r="N49" s="100" t="s">
        <v>538</v>
      </c>
      <c r="O49" s="100">
        <v>0</v>
      </c>
      <c r="P49" s="100">
        <v>0</v>
      </c>
      <c r="Q49" s="100" t="s">
        <v>538</v>
      </c>
      <c r="R49" s="100" t="s">
        <v>538</v>
      </c>
      <c r="S49" s="100">
        <v>0</v>
      </c>
      <c r="T49" s="100">
        <v>0</v>
      </c>
      <c r="U49" s="100" t="s">
        <v>538</v>
      </c>
      <c r="V49" s="100" t="s">
        <v>538</v>
      </c>
      <c r="W49" s="100">
        <f t="shared" si="2"/>
        <v>0</v>
      </c>
      <c r="X49" s="100">
        <v>0</v>
      </c>
      <c r="Y49" s="100" t="s">
        <v>538</v>
      </c>
      <c r="Z49" s="100" t="s">
        <v>538</v>
      </c>
      <c r="AA49" s="98">
        <f t="shared" si="3"/>
        <v>0</v>
      </c>
      <c r="AB49" s="100" t="s">
        <v>538</v>
      </c>
    </row>
    <row r="50" spans="1:28" ht="18.75" x14ac:dyDescent="0.25">
      <c r="A50" s="41" t="s">
        <v>136</v>
      </c>
      <c r="B50" s="170" t="s">
        <v>543</v>
      </c>
      <c r="C50" s="98">
        <v>5</v>
      </c>
      <c r="D50" s="100" t="s">
        <v>538</v>
      </c>
      <c r="E50" s="98">
        <f t="shared" si="6"/>
        <v>5</v>
      </c>
      <c r="F50" s="100">
        <v>0</v>
      </c>
      <c r="G50" s="100">
        <v>0</v>
      </c>
      <c r="H50" s="100">
        <v>0</v>
      </c>
      <c r="I50" s="100" t="s">
        <v>538</v>
      </c>
      <c r="J50" s="100" t="s">
        <v>538</v>
      </c>
      <c r="K50" s="100">
        <v>0</v>
      </c>
      <c r="L50" s="100">
        <v>0</v>
      </c>
      <c r="M50" s="100" t="str">
        <f t="shared" si="0"/>
        <v>нд</v>
      </c>
      <c r="N50" s="100" t="s">
        <v>538</v>
      </c>
      <c r="O50" s="100">
        <v>0</v>
      </c>
      <c r="P50" s="100">
        <v>0</v>
      </c>
      <c r="Q50" s="100" t="s">
        <v>538</v>
      </c>
      <c r="R50" s="100" t="s">
        <v>538</v>
      </c>
      <c r="S50" s="100">
        <v>0</v>
      </c>
      <c r="T50" s="100">
        <v>0</v>
      </c>
      <c r="U50" s="100" t="s">
        <v>538</v>
      </c>
      <c r="V50" s="100" t="s">
        <v>538</v>
      </c>
      <c r="W50" s="100">
        <f t="shared" si="2"/>
        <v>5</v>
      </c>
      <c r="X50" s="100">
        <v>4</v>
      </c>
      <c r="Y50" s="100" t="s">
        <v>538</v>
      </c>
      <c r="Z50" s="100" t="s">
        <v>538</v>
      </c>
      <c r="AA50" s="98">
        <f t="shared" si="3"/>
        <v>5</v>
      </c>
      <c r="AB50" s="100" t="s">
        <v>538</v>
      </c>
    </row>
    <row r="51" spans="1:28" s="338" customFormat="1" ht="35.25" customHeight="1" x14ac:dyDescent="0.25">
      <c r="A51" s="44" t="s">
        <v>57</v>
      </c>
      <c r="B51" s="43" t="s">
        <v>135</v>
      </c>
      <c r="C51" s="98">
        <v>0</v>
      </c>
      <c r="D51" s="100" t="s">
        <v>538</v>
      </c>
      <c r="E51" s="98">
        <f t="shared" si="6"/>
        <v>0</v>
      </c>
      <c r="F51" s="100">
        <v>0</v>
      </c>
      <c r="G51" s="100">
        <v>0</v>
      </c>
      <c r="H51" s="100">
        <v>0</v>
      </c>
      <c r="I51" s="100" t="s">
        <v>538</v>
      </c>
      <c r="J51" s="100" t="s">
        <v>538</v>
      </c>
      <c r="K51" s="100">
        <v>0</v>
      </c>
      <c r="L51" s="100">
        <v>0</v>
      </c>
      <c r="M51" s="100" t="str">
        <f t="shared" si="0"/>
        <v>нд</v>
      </c>
      <c r="N51" s="100" t="s">
        <v>538</v>
      </c>
      <c r="O51" s="100">
        <v>0</v>
      </c>
      <c r="P51" s="100">
        <v>0</v>
      </c>
      <c r="Q51" s="100" t="s">
        <v>538</v>
      </c>
      <c r="R51" s="100" t="s">
        <v>538</v>
      </c>
      <c r="S51" s="100">
        <v>0</v>
      </c>
      <c r="T51" s="100">
        <v>0</v>
      </c>
      <c r="U51" s="100" t="s">
        <v>538</v>
      </c>
      <c r="V51" s="100" t="s">
        <v>538</v>
      </c>
      <c r="W51" s="100">
        <f t="shared" si="2"/>
        <v>0</v>
      </c>
      <c r="X51" s="100">
        <v>0</v>
      </c>
      <c r="Y51" s="100" t="s">
        <v>538</v>
      </c>
      <c r="Z51" s="100" t="s">
        <v>538</v>
      </c>
      <c r="AA51" s="98">
        <f t="shared" si="3"/>
        <v>0</v>
      </c>
      <c r="AB51" s="100" t="s">
        <v>538</v>
      </c>
    </row>
    <row r="52" spans="1:28" x14ac:dyDescent="0.25">
      <c r="A52" s="41" t="s">
        <v>134</v>
      </c>
      <c r="B52" s="25" t="s">
        <v>133</v>
      </c>
      <c r="C52" s="98">
        <f>C30</f>
        <v>11.06079952913</v>
      </c>
      <c r="D52" s="100" t="s">
        <v>538</v>
      </c>
      <c r="E52" s="98">
        <f t="shared" si="6"/>
        <v>11.06079952913</v>
      </c>
      <c r="F52" s="100">
        <v>0</v>
      </c>
      <c r="G52" s="100">
        <v>0</v>
      </c>
      <c r="H52" s="100">
        <v>0</v>
      </c>
      <c r="I52" s="100" t="s">
        <v>538</v>
      </c>
      <c r="J52" s="100" t="s">
        <v>538</v>
      </c>
      <c r="K52" s="100">
        <v>0</v>
      </c>
      <c r="L52" s="100">
        <v>0</v>
      </c>
      <c r="M52" s="100" t="str">
        <f t="shared" si="0"/>
        <v>нд</v>
      </c>
      <c r="N52" s="100" t="s">
        <v>538</v>
      </c>
      <c r="O52" s="100">
        <v>0</v>
      </c>
      <c r="P52" s="100">
        <v>0</v>
      </c>
      <c r="Q52" s="100" t="s">
        <v>538</v>
      </c>
      <c r="R52" s="100" t="s">
        <v>538</v>
      </c>
      <c r="S52" s="100">
        <v>0</v>
      </c>
      <c r="T52" s="100">
        <v>0</v>
      </c>
      <c r="U52" s="100" t="s">
        <v>538</v>
      </c>
      <c r="V52" s="100" t="s">
        <v>538</v>
      </c>
      <c r="W52" s="100">
        <f t="shared" si="2"/>
        <v>11.06079952913</v>
      </c>
      <c r="X52" s="100">
        <v>4</v>
      </c>
      <c r="Y52" s="100" t="s">
        <v>538</v>
      </c>
      <c r="Z52" s="100" t="s">
        <v>538</v>
      </c>
      <c r="AA52" s="98">
        <f t="shared" si="3"/>
        <v>11.06079952913</v>
      </c>
      <c r="AB52" s="100" t="s">
        <v>538</v>
      </c>
    </row>
    <row r="53" spans="1:28" x14ac:dyDescent="0.25">
      <c r="A53" s="41" t="s">
        <v>132</v>
      </c>
      <c r="B53" s="25" t="s">
        <v>126</v>
      </c>
      <c r="C53" s="98">
        <v>0</v>
      </c>
      <c r="D53" s="100" t="s">
        <v>538</v>
      </c>
      <c r="E53" s="98">
        <f t="shared" si="6"/>
        <v>0</v>
      </c>
      <c r="F53" s="100">
        <v>0</v>
      </c>
      <c r="G53" s="100">
        <v>0</v>
      </c>
      <c r="H53" s="100">
        <v>0</v>
      </c>
      <c r="I53" s="100" t="s">
        <v>538</v>
      </c>
      <c r="J53" s="100" t="s">
        <v>538</v>
      </c>
      <c r="K53" s="100">
        <v>0</v>
      </c>
      <c r="L53" s="100">
        <v>0</v>
      </c>
      <c r="M53" s="100" t="str">
        <f t="shared" si="0"/>
        <v>нд</v>
      </c>
      <c r="N53" s="100" t="s">
        <v>538</v>
      </c>
      <c r="O53" s="100">
        <v>0</v>
      </c>
      <c r="P53" s="100">
        <v>0</v>
      </c>
      <c r="Q53" s="100" t="s">
        <v>538</v>
      </c>
      <c r="R53" s="100" t="s">
        <v>538</v>
      </c>
      <c r="S53" s="100">
        <v>0</v>
      </c>
      <c r="T53" s="100">
        <v>0</v>
      </c>
      <c r="U53" s="100" t="s">
        <v>538</v>
      </c>
      <c r="V53" s="100" t="s">
        <v>538</v>
      </c>
      <c r="W53" s="100">
        <f t="shared" si="2"/>
        <v>0</v>
      </c>
      <c r="X53" s="100">
        <v>0</v>
      </c>
      <c r="Y53" s="100" t="s">
        <v>538</v>
      </c>
      <c r="Z53" s="100" t="s">
        <v>538</v>
      </c>
      <c r="AA53" s="98">
        <f t="shared" si="3"/>
        <v>0</v>
      </c>
      <c r="AB53" s="100" t="s">
        <v>538</v>
      </c>
    </row>
    <row r="54" spans="1:28" x14ac:dyDescent="0.25">
      <c r="A54" s="41" t="s">
        <v>131</v>
      </c>
      <c r="B54" s="170" t="s">
        <v>125</v>
      </c>
      <c r="C54" s="98">
        <v>0</v>
      </c>
      <c r="D54" s="100" t="s">
        <v>538</v>
      </c>
      <c r="E54" s="98">
        <f t="shared" si="6"/>
        <v>0</v>
      </c>
      <c r="F54" s="100">
        <v>0</v>
      </c>
      <c r="G54" s="100">
        <v>0</v>
      </c>
      <c r="H54" s="100">
        <v>0</v>
      </c>
      <c r="I54" s="100" t="s">
        <v>538</v>
      </c>
      <c r="J54" s="100" t="s">
        <v>538</v>
      </c>
      <c r="K54" s="100">
        <v>0</v>
      </c>
      <c r="L54" s="100">
        <v>0</v>
      </c>
      <c r="M54" s="100" t="str">
        <f t="shared" si="0"/>
        <v>нд</v>
      </c>
      <c r="N54" s="100" t="s">
        <v>538</v>
      </c>
      <c r="O54" s="100">
        <v>0</v>
      </c>
      <c r="P54" s="100">
        <v>0</v>
      </c>
      <c r="Q54" s="100" t="s">
        <v>538</v>
      </c>
      <c r="R54" s="100" t="s">
        <v>538</v>
      </c>
      <c r="S54" s="100">
        <v>0</v>
      </c>
      <c r="T54" s="100">
        <v>0</v>
      </c>
      <c r="U54" s="100" t="s">
        <v>538</v>
      </c>
      <c r="V54" s="100" t="s">
        <v>538</v>
      </c>
      <c r="W54" s="100">
        <f t="shared" si="2"/>
        <v>0</v>
      </c>
      <c r="X54" s="100">
        <v>0</v>
      </c>
      <c r="Y54" s="100" t="s">
        <v>538</v>
      </c>
      <c r="Z54" s="100" t="s">
        <v>538</v>
      </c>
      <c r="AA54" s="98">
        <f t="shared" si="3"/>
        <v>0</v>
      </c>
      <c r="AB54" s="100" t="s">
        <v>538</v>
      </c>
    </row>
    <row r="55" spans="1:28" x14ac:dyDescent="0.25">
      <c r="A55" s="41" t="s">
        <v>130</v>
      </c>
      <c r="B55" s="170" t="s">
        <v>124</v>
      </c>
      <c r="C55" s="98">
        <v>0</v>
      </c>
      <c r="D55" s="100" t="s">
        <v>538</v>
      </c>
      <c r="E55" s="98">
        <f t="shared" si="6"/>
        <v>0</v>
      </c>
      <c r="F55" s="100">
        <v>0</v>
      </c>
      <c r="G55" s="100">
        <v>0</v>
      </c>
      <c r="H55" s="100">
        <v>0</v>
      </c>
      <c r="I55" s="100" t="s">
        <v>538</v>
      </c>
      <c r="J55" s="100" t="s">
        <v>538</v>
      </c>
      <c r="K55" s="100">
        <v>0</v>
      </c>
      <c r="L55" s="100">
        <v>0</v>
      </c>
      <c r="M55" s="100" t="str">
        <f t="shared" si="0"/>
        <v>нд</v>
      </c>
      <c r="N55" s="100" t="s">
        <v>538</v>
      </c>
      <c r="O55" s="100">
        <v>0</v>
      </c>
      <c r="P55" s="100">
        <v>0</v>
      </c>
      <c r="Q55" s="100" t="s">
        <v>538</v>
      </c>
      <c r="R55" s="100" t="s">
        <v>538</v>
      </c>
      <c r="S55" s="100">
        <v>0</v>
      </c>
      <c r="T55" s="100">
        <v>0</v>
      </c>
      <c r="U55" s="100" t="s">
        <v>538</v>
      </c>
      <c r="V55" s="100" t="s">
        <v>538</v>
      </c>
      <c r="W55" s="100">
        <f t="shared" si="2"/>
        <v>0</v>
      </c>
      <c r="X55" s="100">
        <v>0</v>
      </c>
      <c r="Y55" s="100" t="s">
        <v>538</v>
      </c>
      <c r="Z55" s="100" t="s">
        <v>538</v>
      </c>
      <c r="AA55" s="98">
        <f t="shared" si="3"/>
        <v>0</v>
      </c>
      <c r="AB55" s="100" t="s">
        <v>538</v>
      </c>
    </row>
    <row r="56" spans="1:28" x14ac:dyDescent="0.25">
      <c r="A56" s="41" t="s">
        <v>129</v>
      </c>
      <c r="B56" s="170" t="s">
        <v>123</v>
      </c>
      <c r="C56" s="98">
        <v>0</v>
      </c>
      <c r="D56" s="100" t="s">
        <v>538</v>
      </c>
      <c r="E56" s="98">
        <f t="shared" si="6"/>
        <v>0</v>
      </c>
      <c r="F56" s="100">
        <v>0</v>
      </c>
      <c r="G56" s="100">
        <v>0</v>
      </c>
      <c r="H56" s="100">
        <v>0</v>
      </c>
      <c r="I56" s="100" t="s">
        <v>538</v>
      </c>
      <c r="J56" s="100" t="s">
        <v>538</v>
      </c>
      <c r="K56" s="100">
        <v>0</v>
      </c>
      <c r="L56" s="100">
        <v>0</v>
      </c>
      <c r="M56" s="100" t="str">
        <f t="shared" si="0"/>
        <v>нд</v>
      </c>
      <c r="N56" s="100" t="s">
        <v>538</v>
      </c>
      <c r="O56" s="100">
        <v>0</v>
      </c>
      <c r="P56" s="100">
        <v>0</v>
      </c>
      <c r="Q56" s="100" t="s">
        <v>538</v>
      </c>
      <c r="R56" s="100" t="s">
        <v>538</v>
      </c>
      <c r="S56" s="100">
        <v>0</v>
      </c>
      <c r="T56" s="100">
        <v>0</v>
      </c>
      <c r="U56" s="100" t="s">
        <v>538</v>
      </c>
      <c r="V56" s="100" t="s">
        <v>538</v>
      </c>
      <c r="W56" s="100">
        <f t="shared" si="2"/>
        <v>0</v>
      </c>
      <c r="X56" s="100">
        <v>0</v>
      </c>
      <c r="Y56" s="100" t="s">
        <v>538</v>
      </c>
      <c r="Z56" s="100" t="s">
        <v>538</v>
      </c>
      <c r="AA56" s="98">
        <f t="shared" si="3"/>
        <v>0</v>
      </c>
      <c r="AB56" s="100" t="s">
        <v>538</v>
      </c>
    </row>
    <row r="57" spans="1:28" ht="18.75" x14ac:dyDescent="0.25">
      <c r="A57" s="41" t="s">
        <v>128</v>
      </c>
      <c r="B57" s="170" t="s">
        <v>543</v>
      </c>
      <c r="C57" s="98">
        <f>C50</f>
        <v>5</v>
      </c>
      <c r="D57" s="100" t="s">
        <v>538</v>
      </c>
      <c r="E57" s="98">
        <f t="shared" si="6"/>
        <v>5</v>
      </c>
      <c r="F57" s="100">
        <v>0</v>
      </c>
      <c r="G57" s="100">
        <v>0</v>
      </c>
      <c r="H57" s="100">
        <v>0</v>
      </c>
      <c r="I57" s="100" t="s">
        <v>538</v>
      </c>
      <c r="J57" s="100" t="s">
        <v>538</v>
      </c>
      <c r="K57" s="100">
        <v>0</v>
      </c>
      <c r="L57" s="100">
        <v>0</v>
      </c>
      <c r="M57" s="100" t="str">
        <f t="shared" si="0"/>
        <v>нд</v>
      </c>
      <c r="N57" s="100" t="s">
        <v>538</v>
      </c>
      <c r="O57" s="100">
        <v>0</v>
      </c>
      <c r="P57" s="100">
        <v>0</v>
      </c>
      <c r="Q57" s="100" t="s">
        <v>538</v>
      </c>
      <c r="R57" s="100" t="s">
        <v>538</v>
      </c>
      <c r="S57" s="100">
        <v>0</v>
      </c>
      <c r="T57" s="100">
        <v>0</v>
      </c>
      <c r="U57" s="100" t="s">
        <v>538</v>
      </c>
      <c r="V57" s="100" t="s">
        <v>538</v>
      </c>
      <c r="W57" s="100">
        <f t="shared" si="2"/>
        <v>5</v>
      </c>
      <c r="X57" s="100">
        <v>4</v>
      </c>
      <c r="Y57" s="100" t="s">
        <v>538</v>
      </c>
      <c r="Z57" s="100" t="s">
        <v>538</v>
      </c>
      <c r="AA57" s="98">
        <f t="shared" si="3"/>
        <v>5</v>
      </c>
      <c r="AB57" s="100" t="s">
        <v>538</v>
      </c>
    </row>
    <row r="58" spans="1:28" s="338" customFormat="1" ht="36.75" customHeight="1" x14ac:dyDescent="0.25">
      <c r="A58" s="44" t="s">
        <v>56</v>
      </c>
      <c r="B58" s="171" t="s">
        <v>207</v>
      </c>
      <c r="C58" s="98">
        <v>0</v>
      </c>
      <c r="D58" s="100" t="s">
        <v>538</v>
      </c>
      <c r="E58" s="98">
        <f t="shared" si="6"/>
        <v>0</v>
      </c>
      <c r="F58" s="100">
        <v>0</v>
      </c>
      <c r="G58" s="100">
        <v>0</v>
      </c>
      <c r="H58" s="100">
        <v>0</v>
      </c>
      <c r="I58" s="100" t="s">
        <v>538</v>
      </c>
      <c r="J58" s="100" t="s">
        <v>538</v>
      </c>
      <c r="K58" s="100">
        <v>0</v>
      </c>
      <c r="L58" s="100">
        <v>0</v>
      </c>
      <c r="M58" s="100" t="str">
        <f t="shared" si="0"/>
        <v>нд</v>
      </c>
      <c r="N58" s="100" t="s">
        <v>538</v>
      </c>
      <c r="O58" s="100">
        <v>0</v>
      </c>
      <c r="P58" s="100">
        <v>0</v>
      </c>
      <c r="Q58" s="100" t="s">
        <v>538</v>
      </c>
      <c r="R58" s="100" t="s">
        <v>538</v>
      </c>
      <c r="S58" s="100">
        <v>0</v>
      </c>
      <c r="T58" s="100">
        <v>0</v>
      </c>
      <c r="U58" s="100" t="s">
        <v>538</v>
      </c>
      <c r="V58" s="100" t="s">
        <v>538</v>
      </c>
      <c r="W58" s="100">
        <f t="shared" si="2"/>
        <v>0</v>
      </c>
      <c r="X58" s="100">
        <v>0</v>
      </c>
      <c r="Y58" s="100" t="s">
        <v>538</v>
      </c>
      <c r="Z58" s="100" t="s">
        <v>538</v>
      </c>
      <c r="AA58" s="98">
        <f t="shared" si="3"/>
        <v>0</v>
      </c>
      <c r="AB58" s="100" t="s">
        <v>538</v>
      </c>
    </row>
    <row r="59" spans="1:28" s="338" customFormat="1" x14ac:dyDescent="0.25">
      <c r="A59" s="44" t="s">
        <v>54</v>
      </c>
      <c r="B59" s="43" t="s">
        <v>127</v>
      </c>
      <c r="C59" s="98">
        <v>0</v>
      </c>
      <c r="D59" s="100" t="s">
        <v>538</v>
      </c>
      <c r="E59" s="98">
        <f t="shared" si="6"/>
        <v>0</v>
      </c>
      <c r="F59" s="100">
        <v>0</v>
      </c>
      <c r="G59" s="100">
        <v>0</v>
      </c>
      <c r="H59" s="100">
        <v>0</v>
      </c>
      <c r="I59" s="100" t="s">
        <v>538</v>
      </c>
      <c r="J59" s="100" t="s">
        <v>538</v>
      </c>
      <c r="K59" s="100">
        <v>0</v>
      </c>
      <c r="L59" s="100">
        <v>0</v>
      </c>
      <c r="M59" s="100" t="str">
        <f t="shared" si="0"/>
        <v>нд</v>
      </c>
      <c r="N59" s="100" t="s">
        <v>538</v>
      </c>
      <c r="O59" s="100">
        <v>0</v>
      </c>
      <c r="P59" s="100">
        <v>0</v>
      </c>
      <c r="Q59" s="100" t="s">
        <v>538</v>
      </c>
      <c r="R59" s="100" t="s">
        <v>538</v>
      </c>
      <c r="S59" s="100">
        <v>0</v>
      </c>
      <c r="T59" s="100">
        <v>0</v>
      </c>
      <c r="U59" s="100" t="s">
        <v>538</v>
      </c>
      <c r="V59" s="100" t="s">
        <v>538</v>
      </c>
      <c r="W59" s="100">
        <f t="shared" si="2"/>
        <v>0</v>
      </c>
      <c r="X59" s="100">
        <v>0</v>
      </c>
      <c r="Y59" s="100" t="s">
        <v>538</v>
      </c>
      <c r="Z59" s="100" t="s">
        <v>538</v>
      </c>
      <c r="AA59" s="98">
        <f t="shared" si="3"/>
        <v>0</v>
      </c>
      <c r="AB59" s="100" t="s">
        <v>538</v>
      </c>
    </row>
    <row r="60" spans="1:28" x14ac:dyDescent="0.25">
      <c r="A60" s="41" t="s">
        <v>201</v>
      </c>
      <c r="B60" s="172" t="s">
        <v>147</v>
      </c>
      <c r="C60" s="98">
        <v>0</v>
      </c>
      <c r="D60" s="100" t="s">
        <v>538</v>
      </c>
      <c r="E60" s="98">
        <f t="shared" si="6"/>
        <v>0</v>
      </c>
      <c r="F60" s="100">
        <v>0</v>
      </c>
      <c r="G60" s="100">
        <v>0</v>
      </c>
      <c r="H60" s="100">
        <v>0</v>
      </c>
      <c r="I60" s="100" t="s">
        <v>538</v>
      </c>
      <c r="J60" s="100" t="s">
        <v>538</v>
      </c>
      <c r="K60" s="100">
        <v>0</v>
      </c>
      <c r="L60" s="100">
        <v>0</v>
      </c>
      <c r="M60" s="100" t="str">
        <f t="shared" si="0"/>
        <v>нд</v>
      </c>
      <c r="N60" s="100" t="s">
        <v>538</v>
      </c>
      <c r="O60" s="100">
        <v>0</v>
      </c>
      <c r="P60" s="100">
        <v>0</v>
      </c>
      <c r="Q60" s="100" t="s">
        <v>538</v>
      </c>
      <c r="R60" s="100" t="s">
        <v>538</v>
      </c>
      <c r="S60" s="100">
        <v>0</v>
      </c>
      <c r="T60" s="100">
        <v>0</v>
      </c>
      <c r="U60" s="100" t="s">
        <v>538</v>
      </c>
      <c r="V60" s="100" t="s">
        <v>538</v>
      </c>
      <c r="W60" s="100">
        <f t="shared" si="2"/>
        <v>0</v>
      </c>
      <c r="X60" s="100">
        <v>0</v>
      </c>
      <c r="Y60" s="100" t="s">
        <v>538</v>
      </c>
      <c r="Z60" s="100" t="s">
        <v>538</v>
      </c>
      <c r="AA60" s="98">
        <f t="shared" si="3"/>
        <v>0</v>
      </c>
      <c r="AB60" s="100" t="s">
        <v>538</v>
      </c>
    </row>
    <row r="61" spans="1:28" x14ac:dyDescent="0.25">
      <c r="A61" s="41" t="s">
        <v>202</v>
      </c>
      <c r="B61" s="172" t="s">
        <v>145</v>
      </c>
      <c r="C61" s="98">
        <v>0</v>
      </c>
      <c r="D61" s="100" t="s">
        <v>538</v>
      </c>
      <c r="E61" s="98">
        <f t="shared" si="6"/>
        <v>0</v>
      </c>
      <c r="F61" s="100">
        <v>0</v>
      </c>
      <c r="G61" s="100">
        <v>0</v>
      </c>
      <c r="H61" s="100">
        <v>0</v>
      </c>
      <c r="I61" s="100" t="s">
        <v>538</v>
      </c>
      <c r="J61" s="100" t="s">
        <v>538</v>
      </c>
      <c r="K61" s="100">
        <v>0</v>
      </c>
      <c r="L61" s="100">
        <v>0</v>
      </c>
      <c r="M61" s="100" t="str">
        <f t="shared" si="0"/>
        <v>нд</v>
      </c>
      <c r="N61" s="100" t="s">
        <v>538</v>
      </c>
      <c r="O61" s="100">
        <v>0</v>
      </c>
      <c r="P61" s="100">
        <v>0</v>
      </c>
      <c r="Q61" s="100" t="s">
        <v>538</v>
      </c>
      <c r="R61" s="100" t="s">
        <v>538</v>
      </c>
      <c r="S61" s="100">
        <v>0</v>
      </c>
      <c r="T61" s="100">
        <v>0</v>
      </c>
      <c r="U61" s="100" t="s">
        <v>538</v>
      </c>
      <c r="V61" s="100" t="s">
        <v>538</v>
      </c>
      <c r="W61" s="100">
        <f t="shared" si="2"/>
        <v>0</v>
      </c>
      <c r="X61" s="100">
        <v>0</v>
      </c>
      <c r="Y61" s="100" t="s">
        <v>538</v>
      </c>
      <c r="Z61" s="100" t="s">
        <v>538</v>
      </c>
      <c r="AA61" s="98">
        <f t="shared" si="3"/>
        <v>0</v>
      </c>
      <c r="AB61" s="100" t="s">
        <v>538</v>
      </c>
    </row>
    <row r="62" spans="1:28" x14ac:dyDescent="0.25">
      <c r="A62" s="41" t="s">
        <v>203</v>
      </c>
      <c r="B62" s="172" t="s">
        <v>143</v>
      </c>
      <c r="C62" s="98">
        <v>0</v>
      </c>
      <c r="D62" s="100" t="s">
        <v>538</v>
      </c>
      <c r="E62" s="98">
        <f t="shared" si="6"/>
        <v>0</v>
      </c>
      <c r="F62" s="100">
        <v>0</v>
      </c>
      <c r="G62" s="100">
        <v>0</v>
      </c>
      <c r="H62" s="100">
        <v>0</v>
      </c>
      <c r="I62" s="100" t="s">
        <v>538</v>
      </c>
      <c r="J62" s="100" t="s">
        <v>538</v>
      </c>
      <c r="K62" s="100">
        <v>0</v>
      </c>
      <c r="L62" s="100">
        <v>0</v>
      </c>
      <c r="M62" s="100" t="str">
        <f t="shared" si="0"/>
        <v>нд</v>
      </c>
      <c r="N62" s="100" t="s">
        <v>538</v>
      </c>
      <c r="O62" s="100">
        <v>0</v>
      </c>
      <c r="P62" s="100">
        <v>0</v>
      </c>
      <c r="Q62" s="100" t="s">
        <v>538</v>
      </c>
      <c r="R62" s="100" t="s">
        <v>538</v>
      </c>
      <c r="S62" s="100">
        <v>0</v>
      </c>
      <c r="T62" s="100">
        <v>0</v>
      </c>
      <c r="U62" s="100" t="s">
        <v>538</v>
      </c>
      <c r="V62" s="100" t="s">
        <v>538</v>
      </c>
      <c r="W62" s="100">
        <f t="shared" si="2"/>
        <v>0</v>
      </c>
      <c r="X62" s="100">
        <v>0</v>
      </c>
      <c r="Y62" s="100" t="s">
        <v>538</v>
      </c>
      <c r="Z62" s="100" t="s">
        <v>538</v>
      </c>
      <c r="AA62" s="98">
        <f t="shared" si="3"/>
        <v>0</v>
      </c>
      <c r="AB62" s="100" t="s">
        <v>538</v>
      </c>
    </row>
    <row r="63" spans="1:28" x14ac:dyDescent="0.25">
      <c r="A63" s="41" t="s">
        <v>204</v>
      </c>
      <c r="B63" s="172" t="s">
        <v>206</v>
      </c>
      <c r="C63" s="98">
        <v>0</v>
      </c>
      <c r="D63" s="100" t="s">
        <v>538</v>
      </c>
      <c r="E63" s="98">
        <f t="shared" si="6"/>
        <v>0</v>
      </c>
      <c r="F63" s="100">
        <v>0</v>
      </c>
      <c r="G63" s="100">
        <v>0</v>
      </c>
      <c r="H63" s="100">
        <v>0</v>
      </c>
      <c r="I63" s="100" t="s">
        <v>538</v>
      </c>
      <c r="J63" s="100" t="s">
        <v>538</v>
      </c>
      <c r="K63" s="100">
        <v>0</v>
      </c>
      <c r="L63" s="100">
        <v>0</v>
      </c>
      <c r="M63" s="100" t="str">
        <f t="shared" si="0"/>
        <v>нд</v>
      </c>
      <c r="N63" s="100" t="s">
        <v>538</v>
      </c>
      <c r="O63" s="100">
        <v>0</v>
      </c>
      <c r="P63" s="100">
        <v>0</v>
      </c>
      <c r="Q63" s="100" t="s">
        <v>538</v>
      </c>
      <c r="R63" s="100" t="s">
        <v>538</v>
      </c>
      <c r="S63" s="100">
        <v>0</v>
      </c>
      <c r="T63" s="100">
        <v>0</v>
      </c>
      <c r="U63" s="100" t="s">
        <v>538</v>
      </c>
      <c r="V63" s="100" t="s">
        <v>538</v>
      </c>
      <c r="W63" s="100">
        <f t="shared" si="2"/>
        <v>0</v>
      </c>
      <c r="X63" s="100">
        <v>0</v>
      </c>
      <c r="Y63" s="100" t="s">
        <v>538</v>
      </c>
      <c r="Z63" s="100" t="s">
        <v>538</v>
      </c>
      <c r="AA63" s="98">
        <f t="shared" si="3"/>
        <v>0</v>
      </c>
      <c r="AB63" s="100" t="s">
        <v>538</v>
      </c>
    </row>
    <row r="64" spans="1:28" ht="18.75" x14ac:dyDescent="0.25">
      <c r="A64" s="41" t="s">
        <v>205</v>
      </c>
      <c r="B64" s="170" t="s">
        <v>543</v>
      </c>
      <c r="C64" s="98">
        <v>0</v>
      </c>
      <c r="D64" s="100" t="s">
        <v>538</v>
      </c>
      <c r="E64" s="98">
        <f t="shared" si="6"/>
        <v>0</v>
      </c>
      <c r="F64" s="100">
        <v>0</v>
      </c>
      <c r="G64" s="100">
        <v>0</v>
      </c>
      <c r="H64" s="100">
        <v>0</v>
      </c>
      <c r="I64" s="100" t="s">
        <v>538</v>
      </c>
      <c r="J64" s="100" t="s">
        <v>538</v>
      </c>
      <c r="K64" s="100">
        <v>0</v>
      </c>
      <c r="L64" s="100">
        <v>0</v>
      </c>
      <c r="M64" s="100" t="str">
        <f t="shared" si="0"/>
        <v>нд</v>
      </c>
      <c r="N64" s="100" t="s">
        <v>538</v>
      </c>
      <c r="O64" s="100">
        <v>0</v>
      </c>
      <c r="P64" s="100">
        <v>0</v>
      </c>
      <c r="Q64" s="100" t="s">
        <v>538</v>
      </c>
      <c r="R64" s="100" t="s">
        <v>538</v>
      </c>
      <c r="S64" s="100">
        <v>0</v>
      </c>
      <c r="T64" s="100">
        <v>0</v>
      </c>
      <c r="U64" s="100" t="s">
        <v>538</v>
      </c>
      <c r="V64" s="100" t="s">
        <v>538</v>
      </c>
      <c r="W64" s="100">
        <f t="shared" si="2"/>
        <v>0</v>
      </c>
      <c r="X64" s="100">
        <v>0</v>
      </c>
      <c r="Y64" s="100" t="s">
        <v>538</v>
      </c>
      <c r="Z64" s="100" t="s">
        <v>538</v>
      </c>
      <c r="AA64" s="98">
        <f t="shared" si="3"/>
        <v>0</v>
      </c>
      <c r="AB64" s="100" t="s">
        <v>538</v>
      </c>
    </row>
    <row r="65" spans="1:27" x14ac:dyDescent="0.25">
      <c r="A65" s="38"/>
      <c r="B65" s="33"/>
      <c r="C65" s="33"/>
      <c r="D65" s="339"/>
      <c r="E65" s="33"/>
      <c r="F65" s="33"/>
    </row>
    <row r="66" spans="1:27" ht="54" customHeight="1" x14ac:dyDescent="0.25">
      <c r="B66" s="428"/>
      <c r="C66" s="428"/>
      <c r="D66" s="428"/>
      <c r="E66" s="428"/>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28"/>
      <c r="C68" s="428"/>
      <c r="D68" s="428"/>
      <c r="E68" s="428"/>
      <c r="F68" s="35"/>
    </row>
    <row r="70" spans="1:27" ht="36.75" customHeight="1" x14ac:dyDescent="0.25">
      <c r="B70" s="428"/>
      <c r="C70" s="428"/>
      <c r="D70" s="428"/>
      <c r="E70" s="428"/>
      <c r="F70" s="35"/>
    </row>
    <row r="72" spans="1:27" ht="51" customHeight="1" x14ac:dyDescent="0.25">
      <c r="B72" s="428"/>
      <c r="C72" s="428"/>
      <c r="D72" s="428"/>
      <c r="E72" s="428"/>
      <c r="F72" s="35"/>
    </row>
    <row r="73" spans="1:27" ht="32.25" customHeight="1" x14ac:dyDescent="0.25">
      <c r="B73" s="428"/>
      <c r="C73" s="428"/>
      <c r="D73" s="428"/>
      <c r="E73" s="428"/>
      <c r="F73" s="35"/>
    </row>
    <row r="74" spans="1:27" ht="51.75" customHeight="1" x14ac:dyDescent="0.25">
      <c r="B74" s="428"/>
      <c r="C74" s="428"/>
      <c r="D74" s="428"/>
      <c r="E74" s="428"/>
      <c r="F74" s="35"/>
    </row>
    <row r="75" spans="1:27" ht="21.75" customHeight="1" x14ac:dyDescent="0.25">
      <c r="B75" s="434"/>
      <c r="C75" s="434"/>
      <c r="D75" s="434"/>
      <c r="E75" s="434"/>
      <c r="F75" s="34"/>
    </row>
    <row r="76" spans="1:27" ht="23.25" customHeight="1" x14ac:dyDescent="0.25"/>
    <row r="77" spans="1:27" ht="18.75" customHeight="1" x14ac:dyDescent="0.25">
      <c r="B77" s="427"/>
      <c r="C77" s="427"/>
      <c r="D77" s="427"/>
      <c r="E77" s="427"/>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4" t="s">
        <v>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9" t="str">
        <f>'1. паспорт местоположение'!A12:C12</f>
        <v>O_24-25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2" t="str">
        <f>'1. паспорт местоположение'!A15:C15</f>
        <v xml:space="preserve">Реконструкция трансформаторной подстанции 15/0,4 кВ (ТП-7) по адресу:г. Калининград, ул Заводская, д 28А. </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50" t="s">
        <v>41</v>
      </c>
      <c r="V22" s="450"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50"/>
      <c r="V23" s="450"/>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48" t="s">
        <v>9</v>
      </c>
      <c r="AR23" s="443"/>
      <c r="AS23" s="443"/>
      <c r="AT23" s="443"/>
      <c r="AU23" s="443"/>
      <c r="AV23" s="452"/>
    </row>
    <row r="24" spans="1:48"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50"/>
      <c r="V24" s="450"/>
      <c r="W24" s="443"/>
      <c r="X24" s="443"/>
      <c r="Y24" s="443"/>
      <c r="Z24" s="443"/>
      <c r="AA24" s="443"/>
      <c r="AB24" s="443"/>
      <c r="AC24" s="443"/>
      <c r="AD24" s="443"/>
      <c r="AE24" s="443"/>
      <c r="AF24" s="142" t="s">
        <v>11</v>
      </c>
      <c r="AG24" s="142" t="s">
        <v>10</v>
      </c>
      <c r="AH24" s="143" t="s">
        <v>2</v>
      </c>
      <c r="AI24" s="143" t="s">
        <v>9</v>
      </c>
      <c r="AJ24" s="449"/>
      <c r="AK24" s="449"/>
      <c r="AL24" s="449"/>
      <c r="AM24" s="449"/>
      <c r="AN24" s="449"/>
      <c r="AO24" s="449"/>
      <c r="AP24" s="449"/>
      <c r="AQ24" s="449"/>
      <c r="AR24" s="443"/>
      <c r="AS24" s="443"/>
      <c r="AT24" s="443"/>
      <c r="AU24" s="443"/>
      <c r="AV24" s="452"/>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6" zoomScale="90" zoomScaleNormal="90" zoomScaleSheetLayoutView="90" workbookViewId="0">
      <selection activeCell="B29" sqref="B29"/>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3" t="str">
        <f>'1. паспорт местоположение'!A5:C5</f>
        <v>Год раскрытия информации: 2024 год</v>
      </c>
      <c r="B5" s="473"/>
      <c r="C5" s="52"/>
      <c r="D5" s="52"/>
      <c r="E5" s="52"/>
      <c r="F5" s="52"/>
      <c r="G5" s="52"/>
      <c r="H5" s="52"/>
    </row>
    <row r="6" spans="1:8" ht="18.75" x14ac:dyDescent="0.3">
      <c r="A6" s="85"/>
      <c r="B6" s="85"/>
      <c r="C6" s="85"/>
      <c r="D6" s="85"/>
      <c r="E6" s="85"/>
      <c r="F6" s="85"/>
      <c r="G6" s="85"/>
      <c r="H6" s="85"/>
    </row>
    <row r="7" spans="1:8" ht="18.75" x14ac:dyDescent="0.25">
      <c r="A7" s="364" t="s">
        <v>7</v>
      </c>
      <c r="B7" s="364"/>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8" t="s">
        <v>6</v>
      </c>
      <c r="B10" s="368"/>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O_24-25</v>
      </c>
      <c r="B12" s="362"/>
      <c r="C12" s="111"/>
      <c r="D12" s="111"/>
      <c r="E12" s="111"/>
      <c r="F12" s="111"/>
      <c r="G12" s="111"/>
      <c r="H12" s="111"/>
    </row>
    <row r="13" spans="1:8" x14ac:dyDescent="0.25">
      <c r="A13" s="368" t="s">
        <v>5</v>
      </c>
      <c r="B13" s="368"/>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 xml:space="preserve">Реконструкция трансформаторной подстанции 15/0,4 кВ (ТП-7) по адресу:г. Калининград, ул Заводская, д 28А. </v>
      </c>
      <c r="B15" s="389"/>
      <c r="C15" s="111"/>
      <c r="D15" s="111"/>
      <c r="E15" s="111"/>
      <c r="F15" s="111"/>
      <c r="G15" s="111"/>
      <c r="H15" s="111"/>
    </row>
    <row r="16" spans="1:8" x14ac:dyDescent="0.25">
      <c r="A16" s="368" t="s">
        <v>4</v>
      </c>
      <c r="B16" s="368"/>
      <c r="C16" s="112"/>
      <c r="D16" s="112"/>
      <c r="E16" s="112"/>
      <c r="F16" s="112"/>
      <c r="G16" s="112"/>
      <c r="H16" s="112"/>
    </row>
    <row r="17" spans="1:2" x14ac:dyDescent="0.25">
      <c r="B17" s="59"/>
    </row>
    <row r="18" spans="1:2" ht="33.75" customHeight="1" x14ac:dyDescent="0.25">
      <c r="A18" s="468" t="s">
        <v>407</v>
      </c>
      <c r="B18" s="469"/>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15/0,4 кВ (ТП-7) по адресу:г. Калининград, ул Заводская, д 28А. </v>
      </c>
    </row>
    <row r="22" spans="1:2" ht="30" customHeight="1" thickBot="1" x14ac:dyDescent="0.3">
      <c r="A22" s="61" t="s">
        <v>305</v>
      </c>
      <c r="B22" s="62" t="str">
        <f>'1. паспорт местоположение'!C27</f>
        <v>г. Калининград,ул. Заводская, 28А. ЗУ 39:15:151312:34</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627</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0" t="s">
        <v>542</v>
      </c>
    </row>
    <row r="138" spans="1:2" x14ac:dyDescent="0.25">
      <c r="A138" s="70" t="s">
        <v>346</v>
      </c>
      <c r="B138" s="471"/>
    </row>
    <row r="139" spans="1:2" x14ac:dyDescent="0.25">
      <c r="A139" s="70" t="s">
        <v>347</v>
      </c>
      <c r="B139" s="471"/>
    </row>
    <row r="140" spans="1:2" x14ac:dyDescent="0.25">
      <c r="A140" s="70" t="s">
        <v>348</v>
      </c>
      <c r="B140" s="471"/>
    </row>
    <row r="141" spans="1:2" x14ac:dyDescent="0.25">
      <c r="A141" s="70" t="s">
        <v>349</v>
      </c>
      <c r="B141" s="471"/>
    </row>
    <row r="142" spans="1:2" ht="16.5" thickBot="1" x14ac:dyDescent="0.3">
      <c r="A142" s="80" t="s">
        <v>350</v>
      </c>
      <c r="B142" s="472"/>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4" t="s">
        <v>7</v>
      </c>
      <c r="B6" s="364"/>
      <c r="C6" s="364"/>
      <c r="D6" s="364"/>
      <c r="E6" s="364"/>
      <c r="F6" s="364"/>
      <c r="G6" s="364"/>
      <c r="H6" s="364"/>
      <c r="I6" s="364"/>
      <c r="J6" s="364"/>
      <c r="K6" s="364"/>
      <c r="L6" s="364"/>
      <c r="M6" s="364"/>
      <c r="N6" s="364"/>
      <c r="O6" s="364"/>
      <c r="P6" s="364"/>
      <c r="Q6" s="364"/>
      <c r="R6" s="364"/>
      <c r="S6" s="364"/>
      <c r="T6" s="109"/>
      <c r="U6" s="109"/>
      <c r="V6" s="109"/>
      <c r="W6" s="109"/>
      <c r="X6" s="109"/>
      <c r="Y6" s="109"/>
      <c r="Z6" s="109"/>
      <c r="AA6" s="109"/>
      <c r="AB6" s="109"/>
    </row>
    <row r="7" spans="1:28" s="14" customFormat="1" ht="18.75" x14ac:dyDescent="0.2">
      <c r="A7" s="364"/>
      <c r="B7" s="364"/>
      <c r="C7" s="364"/>
      <c r="D7" s="364"/>
      <c r="E7" s="364"/>
      <c r="F7" s="364"/>
      <c r="G7" s="364"/>
      <c r="H7" s="364"/>
      <c r="I7" s="364"/>
      <c r="J7" s="364"/>
      <c r="K7" s="364"/>
      <c r="L7" s="364"/>
      <c r="M7" s="364"/>
      <c r="N7" s="364"/>
      <c r="O7" s="364"/>
      <c r="P7" s="364"/>
      <c r="Q7" s="364"/>
      <c r="R7" s="364"/>
      <c r="S7" s="364"/>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09"/>
      <c r="U9" s="109"/>
      <c r="V9" s="109"/>
      <c r="W9" s="109"/>
      <c r="X9" s="109"/>
      <c r="Y9" s="109"/>
      <c r="Z9" s="109"/>
      <c r="AA9" s="109"/>
      <c r="AB9" s="109"/>
    </row>
    <row r="10" spans="1:28" s="14" customFormat="1" ht="18.75" x14ac:dyDescent="0.2">
      <c r="A10" s="364"/>
      <c r="B10" s="364"/>
      <c r="C10" s="364"/>
      <c r="D10" s="364"/>
      <c r="E10" s="364"/>
      <c r="F10" s="364"/>
      <c r="G10" s="364"/>
      <c r="H10" s="364"/>
      <c r="I10" s="364"/>
      <c r="J10" s="364"/>
      <c r="K10" s="364"/>
      <c r="L10" s="364"/>
      <c r="M10" s="364"/>
      <c r="N10" s="364"/>
      <c r="O10" s="364"/>
      <c r="P10" s="364"/>
      <c r="Q10" s="364"/>
      <c r="R10" s="364"/>
      <c r="S10" s="364"/>
      <c r="T10" s="109"/>
      <c r="U10" s="109"/>
      <c r="V10" s="109"/>
      <c r="W10" s="109"/>
      <c r="X10" s="109"/>
      <c r="Y10" s="109"/>
      <c r="Z10" s="109"/>
      <c r="AA10" s="109"/>
      <c r="AB10" s="109"/>
    </row>
    <row r="11" spans="1:28" s="14" customFormat="1" ht="18.75" x14ac:dyDescent="0.2">
      <c r="A11" s="369" t="str">
        <f>'1. паспорт местоположение'!A12:C12</f>
        <v>O_24-25</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09"/>
      <c r="U12" s="109"/>
      <c r="V12" s="109"/>
      <c r="W12" s="109"/>
      <c r="X12" s="109"/>
      <c r="Y12" s="109"/>
      <c r="Z12" s="109"/>
      <c r="AA12" s="109"/>
      <c r="AB12" s="109"/>
    </row>
    <row r="13" spans="1:28" s="14"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10"/>
      <c r="U13" s="110"/>
      <c r="V13" s="110"/>
      <c r="W13" s="110"/>
      <c r="X13" s="110"/>
      <c r="Y13" s="110"/>
      <c r="Z13" s="110"/>
      <c r="AA13" s="110"/>
      <c r="AB13" s="110"/>
    </row>
    <row r="14" spans="1:28" s="108" customFormat="1" ht="15.75" x14ac:dyDescent="0.2">
      <c r="A14" s="362" t="str">
        <f>'1. паспорт местоположение'!A15:C15</f>
        <v xml:space="preserve">Реконструкция трансформаторной подстанции 15/0,4 кВ (ТП-7) по адресу:г. Калининград, ул Заводская, д 28А. </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2"/>
      <c r="U15" s="112"/>
      <c r="V15" s="112"/>
      <c r="W15" s="112"/>
      <c r="X15" s="112"/>
      <c r="Y15" s="112"/>
      <c r="Z15" s="112"/>
      <c r="AA15" s="112"/>
      <c r="AB15" s="112"/>
    </row>
    <row r="16" spans="1:28" s="108"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10"/>
      <c r="U16" s="110"/>
      <c r="V16" s="110"/>
      <c r="W16" s="110"/>
      <c r="X16" s="110"/>
      <c r="Y16" s="110"/>
    </row>
    <row r="17" spans="1:28" s="108" customFormat="1" ht="45.75" customHeight="1" x14ac:dyDescent="0.2">
      <c r="A17" s="371" t="s">
        <v>382</v>
      </c>
      <c r="B17" s="371"/>
      <c r="C17" s="371"/>
      <c r="D17" s="371"/>
      <c r="E17" s="371"/>
      <c r="F17" s="371"/>
      <c r="G17" s="371"/>
      <c r="H17" s="371"/>
      <c r="I17" s="371"/>
      <c r="J17" s="371"/>
      <c r="K17" s="371"/>
      <c r="L17" s="371"/>
      <c r="M17" s="371"/>
      <c r="N17" s="371"/>
      <c r="O17" s="371"/>
      <c r="P17" s="371"/>
      <c r="Q17" s="371"/>
      <c r="R17" s="371"/>
      <c r="S17" s="371"/>
      <c r="T17" s="113"/>
      <c r="U17" s="113"/>
      <c r="V17" s="113"/>
      <c r="W17" s="113"/>
      <c r="X17" s="113"/>
      <c r="Y17" s="113"/>
      <c r="Z17" s="113"/>
      <c r="AA17" s="113"/>
      <c r="AB17" s="113"/>
    </row>
    <row r="18" spans="1:28" s="108"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10"/>
      <c r="U18" s="110"/>
      <c r="V18" s="110"/>
      <c r="W18" s="110"/>
      <c r="X18" s="110"/>
      <c r="Y18" s="110"/>
    </row>
    <row r="19" spans="1:28" s="108" customFormat="1" ht="54" customHeight="1" x14ac:dyDescent="0.2">
      <c r="A19" s="363" t="s">
        <v>3</v>
      </c>
      <c r="B19" s="363" t="s">
        <v>94</v>
      </c>
      <c r="C19" s="365" t="s">
        <v>303</v>
      </c>
      <c r="D19" s="363" t="s">
        <v>302</v>
      </c>
      <c r="E19" s="363" t="s">
        <v>93</v>
      </c>
      <c r="F19" s="363" t="s">
        <v>92</v>
      </c>
      <c r="G19" s="363" t="s">
        <v>298</v>
      </c>
      <c r="H19" s="363" t="s">
        <v>91</v>
      </c>
      <c r="I19" s="363" t="s">
        <v>90</v>
      </c>
      <c r="J19" s="363" t="s">
        <v>89</v>
      </c>
      <c r="K19" s="363" t="s">
        <v>88</v>
      </c>
      <c r="L19" s="363" t="s">
        <v>87</v>
      </c>
      <c r="M19" s="363" t="s">
        <v>86</v>
      </c>
      <c r="N19" s="363" t="s">
        <v>85</v>
      </c>
      <c r="O19" s="363" t="s">
        <v>84</v>
      </c>
      <c r="P19" s="363" t="s">
        <v>83</v>
      </c>
      <c r="Q19" s="363" t="s">
        <v>301</v>
      </c>
      <c r="R19" s="363"/>
      <c r="S19" s="367" t="s">
        <v>376</v>
      </c>
      <c r="T19" s="110"/>
      <c r="U19" s="110"/>
      <c r="V19" s="110"/>
      <c r="W19" s="110"/>
      <c r="X19" s="110"/>
      <c r="Y19" s="110"/>
    </row>
    <row r="20" spans="1:28" s="108" customFormat="1" ht="180.75" customHeight="1" x14ac:dyDescent="0.2">
      <c r="A20" s="363"/>
      <c r="B20" s="363"/>
      <c r="C20" s="366"/>
      <c r="D20" s="363"/>
      <c r="E20" s="363"/>
      <c r="F20" s="363"/>
      <c r="G20" s="363"/>
      <c r="H20" s="363"/>
      <c r="I20" s="363"/>
      <c r="J20" s="363"/>
      <c r="K20" s="363"/>
      <c r="L20" s="363"/>
      <c r="M20" s="363"/>
      <c r="N20" s="363"/>
      <c r="O20" s="363"/>
      <c r="P20" s="363"/>
      <c r="Q20" s="114" t="s">
        <v>299</v>
      </c>
      <c r="R20" s="115" t="s">
        <v>300</v>
      </c>
      <c r="S20" s="367"/>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D25" sqref="D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4" t="s">
        <v>7</v>
      </c>
      <c r="B8" s="364"/>
      <c r="C8" s="364"/>
      <c r="D8" s="364"/>
      <c r="E8" s="364"/>
      <c r="F8" s="364"/>
      <c r="G8" s="364"/>
      <c r="H8" s="364"/>
      <c r="I8" s="364"/>
      <c r="J8" s="364"/>
      <c r="K8" s="364"/>
      <c r="L8" s="364"/>
      <c r="M8" s="364"/>
      <c r="N8" s="364"/>
      <c r="O8" s="364"/>
      <c r="P8" s="364"/>
      <c r="Q8" s="364"/>
      <c r="R8" s="364"/>
      <c r="S8" s="364"/>
      <c r="T8" s="364"/>
    </row>
    <row r="9" spans="1:20" s="14"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4" customFormat="1" ht="18.75" customHeight="1" x14ac:dyDescent="0.2">
      <c r="A13" s="369" t="str">
        <f>'1. паспорт местоположение'!A12:C12</f>
        <v>O_24-25</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08" customFormat="1" x14ac:dyDescent="0.2">
      <c r="A16" s="362" t="str">
        <f>'1. паспорт местоположение'!A15:C15</f>
        <v xml:space="preserve">Реконструкция трансформаторной подстанции 15/0,4 кВ (ТП-7) по адресу:г. Калининград, ул Заводская, д 28А. </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8"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108" customFormat="1" ht="15" customHeight="1" x14ac:dyDescent="0.2">
      <c r="A19" s="387" t="s">
        <v>387</v>
      </c>
      <c r="B19" s="387"/>
      <c r="C19" s="387"/>
      <c r="D19" s="387"/>
      <c r="E19" s="387"/>
      <c r="F19" s="387"/>
      <c r="G19" s="387"/>
      <c r="H19" s="387"/>
      <c r="I19" s="387"/>
      <c r="J19" s="387"/>
      <c r="K19" s="387"/>
      <c r="L19" s="387"/>
      <c r="M19" s="387"/>
      <c r="N19" s="387"/>
      <c r="O19" s="387"/>
      <c r="P19" s="387"/>
      <c r="Q19" s="387"/>
      <c r="R19" s="387"/>
      <c r="S19" s="387"/>
      <c r="T19" s="387"/>
    </row>
    <row r="20" spans="1:113" s="27"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1" t="s">
        <v>3</v>
      </c>
      <c r="B21" s="374" t="s">
        <v>200</v>
      </c>
      <c r="C21" s="375"/>
      <c r="D21" s="378" t="s">
        <v>116</v>
      </c>
      <c r="E21" s="374" t="s">
        <v>415</v>
      </c>
      <c r="F21" s="375"/>
      <c r="G21" s="374" t="s">
        <v>239</v>
      </c>
      <c r="H21" s="375"/>
      <c r="I21" s="374" t="s">
        <v>115</v>
      </c>
      <c r="J21" s="375"/>
      <c r="K21" s="378" t="s">
        <v>114</v>
      </c>
      <c r="L21" s="374" t="s">
        <v>113</v>
      </c>
      <c r="M21" s="375"/>
      <c r="N21" s="374" t="s">
        <v>442</v>
      </c>
      <c r="O21" s="375"/>
      <c r="P21" s="378" t="s">
        <v>112</v>
      </c>
      <c r="Q21" s="384" t="s">
        <v>111</v>
      </c>
      <c r="R21" s="385"/>
      <c r="S21" s="384" t="s">
        <v>110</v>
      </c>
      <c r="T21" s="386"/>
    </row>
    <row r="22" spans="1:113" ht="204.75" customHeight="1" x14ac:dyDescent="0.25">
      <c r="A22" s="382"/>
      <c r="B22" s="376"/>
      <c r="C22" s="377"/>
      <c r="D22" s="380"/>
      <c r="E22" s="376"/>
      <c r="F22" s="377"/>
      <c r="G22" s="376"/>
      <c r="H22" s="377"/>
      <c r="I22" s="376"/>
      <c r="J22" s="377"/>
      <c r="K22" s="379"/>
      <c r="L22" s="376"/>
      <c r="M22" s="377"/>
      <c r="N22" s="376"/>
      <c r="O22" s="377"/>
      <c r="P22" s="379"/>
      <c r="Q22" s="54" t="s">
        <v>109</v>
      </c>
      <c r="R22" s="54" t="s">
        <v>386</v>
      </c>
      <c r="S22" s="54" t="s">
        <v>108</v>
      </c>
      <c r="T22" s="54" t="s">
        <v>107</v>
      </c>
    </row>
    <row r="23" spans="1:113" ht="51.75" customHeight="1" x14ac:dyDescent="0.25">
      <c r="A23" s="383"/>
      <c r="B23" s="54" t="s">
        <v>105</v>
      </c>
      <c r="C23" s="54" t="s">
        <v>106</v>
      </c>
      <c r="D23" s="379"/>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635</v>
      </c>
      <c r="E25" s="95" t="s">
        <v>628</v>
      </c>
      <c r="F25" s="95" t="s">
        <v>612</v>
      </c>
      <c r="G25" s="95" t="s">
        <v>629</v>
      </c>
      <c r="H25" s="95" t="s">
        <v>629</v>
      </c>
      <c r="I25" s="350" t="s">
        <v>619</v>
      </c>
      <c r="J25" s="96" t="s">
        <v>630</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630</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3" t="s">
        <v>421</v>
      </c>
      <c r="C29" s="373"/>
      <c r="D29" s="373"/>
      <c r="E29" s="373"/>
      <c r="F29" s="373"/>
      <c r="G29" s="373"/>
      <c r="H29" s="373"/>
      <c r="I29" s="373"/>
      <c r="J29" s="373"/>
      <c r="K29" s="373"/>
      <c r="L29" s="373"/>
      <c r="M29" s="373"/>
      <c r="N29" s="373"/>
      <c r="O29" s="373"/>
      <c r="P29" s="373"/>
      <c r="Q29" s="373"/>
      <c r="R29" s="373"/>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4" t="s">
        <v>7</v>
      </c>
      <c r="F7" s="364"/>
      <c r="G7" s="364"/>
      <c r="H7" s="364"/>
      <c r="I7" s="364"/>
      <c r="J7" s="364"/>
      <c r="K7" s="364"/>
      <c r="L7" s="364"/>
      <c r="M7" s="364"/>
      <c r="N7" s="364"/>
      <c r="O7" s="364"/>
      <c r="P7" s="364"/>
      <c r="Q7" s="364"/>
      <c r="R7" s="364"/>
      <c r="S7" s="364"/>
      <c r="T7" s="364"/>
      <c r="U7" s="364"/>
      <c r="V7" s="364"/>
      <c r="W7" s="364"/>
      <c r="X7" s="364"/>
      <c r="Y7" s="364"/>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O_24-25</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 xml:space="preserve">Реконструкция трансформаторной подстанции 15/0,4 кВ (ТП-7) по адресу:г. Калининград, ул Заводская, д 28А. </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27" customFormat="1" ht="21" customHeight="1" x14ac:dyDescent="0.25"/>
    <row r="21" spans="1:27" ht="15.75" customHeight="1" x14ac:dyDescent="0.25">
      <c r="A21" s="378" t="s">
        <v>3</v>
      </c>
      <c r="B21" s="374" t="s">
        <v>396</v>
      </c>
      <c r="C21" s="375"/>
      <c r="D21" s="374" t="s">
        <v>398</v>
      </c>
      <c r="E21" s="375"/>
      <c r="F21" s="384" t="s">
        <v>88</v>
      </c>
      <c r="G21" s="386"/>
      <c r="H21" s="386"/>
      <c r="I21" s="385"/>
      <c r="J21" s="378" t="s">
        <v>399</v>
      </c>
      <c r="K21" s="374" t="s">
        <v>400</v>
      </c>
      <c r="L21" s="375"/>
      <c r="M21" s="374" t="s">
        <v>401</v>
      </c>
      <c r="N21" s="375"/>
      <c r="O21" s="374" t="s">
        <v>388</v>
      </c>
      <c r="P21" s="375"/>
      <c r="Q21" s="374" t="s">
        <v>121</v>
      </c>
      <c r="R21" s="375"/>
      <c r="S21" s="378" t="s">
        <v>120</v>
      </c>
      <c r="T21" s="378" t="s">
        <v>402</v>
      </c>
      <c r="U21" s="378" t="s">
        <v>397</v>
      </c>
      <c r="V21" s="374" t="s">
        <v>119</v>
      </c>
      <c r="W21" s="375"/>
      <c r="X21" s="384" t="s">
        <v>111</v>
      </c>
      <c r="Y21" s="386"/>
      <c r="Z21" s="384" t="s">
        <v>110</v>
      </c>
      <c r="AA21" s="386"/>
    </row>
    <row r="22" spans="1:27" ht="216" customHeight="1" x14ac:dyDescent="0.25">
      <c r="A22" s="380"/>
      <c r="B22" s="376"/>
      <c r="C22" s="377"/>
      <c r="D22" s="376"/>
      <c r="E22" s="377"/>
      <c r="F22" s="384" t="s">
        <v>118</v>
      </c>
      <c r="G22" s="385"/>
      <c r="H22" s="384" t="s">
        <v>117</v>
      </c>
      <c r="I22" s="385"/>
      <c r="J22" s="379"/>
      <c r="K22" s="376"/>
      <c r="L22" s="377"/>
      <c r="M22" s="376"/>
      <c r="N22" s="377"/>
      <c r="O22" s="376"/>
      <c r="P22" s="377"/>
      <c r="Q22" s="376"/>
      <c r="R22" s="377"/>
      <c r="S22" s="379"/>
      <c r="T22" s="379"/>
      <c r="U22" s="379"/>
      <c r="V22" s="376"/>
      <c r="W22" s="377"/>
      <c r="X22" s="54" t="s">
        <v>109</v>
      </c>
      <c r="Y22" s="54" t="s">
        <v>386</v>
      </c>
      <c r="Z22" s="54" t="s">
        <v>108</v>
      </c>
      <c r="AA22" s="54" t="s">
        <v>107</v>
      </c>
    </row>
    <row r="23" spans="1:27" ht="60" customHeight="1" x14ac:dyDescent="0.25">
      <c r="A23" s="379"/>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6" sqref="C26"/>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4" t="s">
        <v>7</v>
      </c>
      <c r="B7" s="364"/>
      <c r="C7" s="364"/>
      <c r="D7" s="109"/>
      <c r="E7" s="109"/>
      <c r="F7" s="109"/>
      <c r="G7" s="109"/>
      <c r="H7" s="109"/>
      <c r="I7" s="109"/>
      <c r="J7" s="109"/>
      <c r="K7" s="109"/>
      <c r="L7" s="109"/>
      <c r="M7" s="109"/>
      <c r="N7" s="109"/>
      <c r="O7" s="109"/>
      <c r="P7" s="109"/>
      <c r="Q7" s="109"/>
      <c r="R7" s="109"/>
      <c r="S7" s="109"/>
      <c r="T7" s="109"/>
      <c r="U7" s="109"/>
    </row>
    <row r="8" spans="1:29" s="14" customFormat="1" ht="18.75" x14ac:dyDescent="0.2">
      <c r="A8" s="364"/>
      <c r="B8" s="364"/>
      <c r="C8" s="364"/>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8" t="s">
        <v>6</v>
      </c>
      <c r="B10" s="368"/>
      <c r="C10" s="368"/>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4"/>
      <c r="B11" s="364"/>
      <c r="C11" s="364"/>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O_24-25</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8" t="s">
        <v>5</v>
      </c>
      <c r="B13" s="368"/>
      <c r="C13" s="368"/>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0"/>
      <c r="B14" s="370"/>
      <c r="C14" s="370"/>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 xml:space="preserve">Реконструкция трансформаторной подстанции 15/0,4 кВ (ТП-7) по адресу:г. Калининград, ул Заводская, д 28А. </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8" t="s">
        <v>4</v>
      </c>
      <c r="B16" s="368"/>
      <c r="C16" s="368"/>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0"/>
      <c r="B17" s="370"/>
      <c r="C17" s="370"/>
      <c r="D17" s="110"/>
      <c r="E17" s="110"/>
      <c r="F17" s="110"/>
      <c r="G17" s="110"/>
      <c r="H17" s="110"/>
      <c r="I17" s="110"/>
      <c r="J17" s="110"/>
      <c r="K17" s="110"/>
      <c r="L17" s="110"/>
      <c r="M17" s="110"/>
      <c r="N17" s="110"/>
      <c r="O17" s="110"/>
      <c r="P17" s="110"/>
      <c r="Q17" s="110"/>
      <c r="R17" s="110"/>
    </row>
    <row r="18" spans="1:21" s="108" customFormat="1" ht="27.75" customHeight="1" x14ac:dyDescent="0.2">
      <c r="A18" s="371" t="s">
        <v>381</v>
      </c>
      <c r="B18" s="371"/>
      <c r="C18" s="371"/>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623</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634</v>
      </c>
    </row>
    <row r="24" spans="1:21" ht="89.25" customHeight="1" x14ac:dyDescent="0.25">
      <c r="A24" s="122" t="s">
        <v>60</v>
      </c>
      <c r="B24" s="123" t="s">
        <v>413</v>
      </c>
      <c r="C24" s="124" t="s">
        <v>638</v>
      </c>
    </row>
    <row r="25" spans="1:21" ht="63" customHeight="1" x14ac:dyDescent="0.25">
      <c r="A25" s="122" t="s">
        <v>59</v>
      </c>
      <c r="B25" s="123" t="s">
        <v>414</v>
      </c>
      <c r="C25" s="331">
        <f>'6.2. Паспорт фин осв ввод'!C30/5</f>
        <v>2.2121599058259998</v>
      </c>
    </row>
    <row r="26" spans="1:21" ht="42.75" customHeight="1" x14ac:dyDescent="0.25">
      <c r="A26" s="122" t="s">
        <v>57</v>
      </c>
      <c r="B26" s="123" t="s">
        <v>208</v>
      </c>
      <c r="C26" s="121" t="s">
        <v>436</v>
      </c>
    </row>
    <row r="27" spans="1:21" ht="31.5" x14ac:dyDescent="0.25">
      <c r="A27" s="122" t="s">
        <v>56</v>
      </c>
      <c r="B27" s="123" t="s">
        <v>395</v>
      </c>
      <c r="C27" s="121" t="s">
        <v>624</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09"/>
      <c r="AB6" s="109"/>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2"/>
      <c r="AB9" s="112"/>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09"/>
      <c r="AB10" s="109"/>
    </row>
    <row r="11" spans="1:28" ht="15.75" x14ac:dyDescent="0.25">
      <c r="A11" s="369" t="str">
        <f>'1. паспорт местоположение'!A12:C12</f>
        <v>O_24-25</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2"/>
      <c r="AB12" s="112"/>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26"/>
      <c r="AB13" s="126"/>
    </row>
    <row r="14" spans="1:28" ht="15.75" x14ac:dyDescent="0.25">
      <c r="A14" s="362" t="str">
        <f>'1. паспорт местоположение'!A15:C15</f>
        <v xml:space="preserve">Реконструкция трансформаторной подстанции 15/0,4 кВ (ТП-7) по адресу:г. Калининград, ул Заводская, д 28А. </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4" t="s">
        <v>7</v>
      </c>
      <c r="B7" s="364"/>
      <c r="C7" s="364"/>
      <c r="D7" s="364"/>
      <c r="E7" s="364"/>
      <c r="F7" s="364"/>
      <c r="G7" s="364"/>
      <c r="H7" s="364"/>
      <c r="I7" s="364"/>
      <c r="J7" s="364"/>
      <c r="K7" s="364"/>
      <c r="L7" s="364"/>
      <c r="M7" s="364"/>
      <c r="N7" s="364"/>
      <c r="O7" s="364"/>
      <c r="P7" s="109"/>
      <c r="Q7" s="109"/>
      <c r="R7" s="109"/>
      <c r="S7" s="109"/>
      <c r="T7" s="109"/>
      <c r="U7" s="109"/>
      <c r="V7" s="109"/>
      <c r="W7" s="109"/>
      <c r="X7" s="109"/>
      <c r="Y7" s="109"/>
      <c r="Z7" s="109"/>
    </row>
    <row r="8" spans="1:28" s="14" customFormat="1" ht="18.75" x14ac:dyDescent="0.2">
      <c r="A8" s="364"/>
      <c r="B8" s="364"/>
      <c r="C8" s="364"/>
      <c r="D8" s="364"/>
      <c r="E8" s="364"/>
      <c r="F8" s="364"/>
      <c r="G8" s="364"/>
      <c r="H8" s="364"/>
      <c r="I8" s="364"/>
      <c r="J8" s="364"/>
      <c r="K8" s="364"/>
      <c r="L8" s="364"/>
      <c r="M8" s="364"/>
      <c r="N8" s="364"/>
      <c r="O8" s="364"/>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8" t="s">
        <v>6</v>
      </c>
      <c r="B10" s="368"/>
      <c r="C10" s="368"/>
      <c r="D10" s="368"/>
      <c r="E10" s="368"/>
      <c r="F10" s="368"/>
      <c r="G10" s="368"/>
      <c r="H10" s="368"/>
      <c r="I10" s="368"/>
      <c r="J10" s="368"/>
      <c r="K10" s="368"/>
      <c r="L10" s="368"/>
      <c r="M10" s="368"/>
      <c r="N10" s="368"/>
      <c r="O10" s="368"/>
      <c r="P10" s="109"/>
      <c r="Q10" s="109"/>
      <c r="R10" s="109"/>
      <c r="S10" s="109"/>
      <c r="T10" s="109"/>
      <c r="U10" s="109"/>
      <c r="V10" s="109"/>
      <c r="W10" s="109"/>
      <c r="X10" s="109"/>
      <c r="Y10" s="109"/>
      <c r="Z10" s="109"/>
    </row>
    <row r="11" spans="1:28" s="14" customFormat="1" ht="18.75" x14ac:dyDescent="0.2">
      <c r="A11" s="364"/>
      <c r="B11" s="364"/>
      <c r="C11" s="364"/>
      <c r="D11" s="364"/>
      <c r="E11" s="364"/>
      <c r="F11" s="364"/>
      <c r="G11" s="364"/>
      <c r="H11" s="364"/>
      <c r="I11" s="364"/>
      <c r="J11" s="364"/>
      <c r="K11" s="364"/>
      <c r="L11" s="364"/>
      <c r="M11" s="364"/>
      <c r="N11" s="364"/>
      <c r="O11" s="364"/>
      <c r="P11" s="109"/>
      <c r="Q11" s="109"/>
      <c r="R11" s="109"/>
      <c r="S11" s="109"/>
      <c r="T11" s="109"/>
      <c r="U11" s="109"/>
      <c r="V11" s="109"/>
      <c r="W11" s="109"/>
      <c r="X11" s="109"/>
      <c r="Y11" s="109"/>
      <c r="Z11" s="109"/>
    </row>
    <row r="12" spans="1:28" s="14" customFormat="1" ht="18.75" x14ac:dyDescent="0.2">
      <c r="A12" s="369" t="str">
        <f>'1. паспорт местоположение'!A12:C12</f>
        <v>O_24-25</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8" t="s">
        <v>5</v>
      </c>
      <c r="B13" s="368"/>
      <c r="C13" s="368"/>
      <c r="D13" s="368"/>
      <c r="E13" s="368"/>
      <c r="F13" s="368"/>
      <c r="G13" s="368"/>
      <c r="H13" s="368"/>
      <c r="I13" s="368"/>
      <c r="J13" s="368"/>
      <c r="K13" s="368"/>
      <c r="L13" s="368"/>
      <c r="M13" s="368"/>
      <c r="N13" s="368"/>
      <c r="O13" s="368"/>
      <c r="P13" s="109"/>
      <c r="Q13" s="109"/>
      <c r="R13" s="109"/>
      <c r="S13" s="109"/>
      <c r="T13" s="109"/>
      <c r="U13" s="109"/>
      <c r="V13" s="109"/>
      <c r="W13" s="109"/>
      <c r="X13" s="109"/>
      <c r="Y13" s="109"/>
      <c r="Z13" s="109"/>
    </row>
    <row r="14" spans="1:28" s="14" customFormat="1" ht="15.75" customHeight="1" x14ac:dyDescent="0.2">
      <c r="A14" s="370"/>
      <c r="B14" s="370"/>
      <c r="C14" s="370"/>
      <c r="D14" s="370"/>
      <c r="E14" s="370"/>
      <c r="F14" s="370"/>
      <c r="G14" s="370"/>
      <c r="H14" s="370"/>
      <c r="I14" s="370"/>
      <c r="J14" s="370"/>
      <c r="K14" s="370"/>
      <c r="L14" s="370"/>
      <c r="M14" s="370"/>
      <c r="N14" s="370"/>
      <c r="O14" s="370"/>
      <c r="P14" s="110"/>
      <c r="Q14" s="110"/>
      <c r="R14" s="110"/>
      <c r="S14" s="110"/>
      <c r="T14" s="110"/>
      <c r="U14" s="110"/>
      <c r="V14" s="110"/>
      <c r="W14" s="110"/>
      <c r="X14" s="110"/>
      <c r="Y14" s="110"/>
      <c r="Z14" s="110"/>
    </row>
    <row r="15" spans="1:28" s="108" customFormat="1" ht="15.75" x14ac:dyDescent="0.2">
      <c r="A15" s="362" t="str">
        <f>'1. паспорт местоположение'!A15:C15</f>
        <v xml:space="preserve">Реконструкция трансформаторной подстанции 15/0,4 кВ (ТП-7) по адресу:г. Калининград, ул Заводская, д 28А. </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8" t="s">
        <v>4</v>
      </c>
      <c r="B16" s="368"/>
      <c r="C16" s="368"/>
      <c r="D16" s="368"/>
      <c r="E16" s="368"/>
      <c r="F16" s="368"/>
      <c r="G16" s="368"/>
      <c r="H16" s="368"/>
      <c r="I16" s="368"/>
      <c r="J16" s="368"/>
      <c r="K16" s="368"/>
      <c r="L16" s="368"/>
      <c r="M16" s="368"/>
      <c r="N16" s="368"/>
      <c r="O16" s="368"/>
      <c r="P16" s="112"/>
      <c r="Q16" s="112"/>
      <c r="R16" s="112"/>
      <c r="S16" s="112"/>
      <c r="T16" s="112"/>
      <c r="U16" s="112"/>
      <c r="V16" s="112"/>
      <c r="W16" s="112"/>
      <c r="X16" s="112"/>
      <c r="Y16" s="112"/>
      <c r="Z16" s="112"/>
    </row>
    <row r="17" spans="1:26" s="108" customFormat="1" ht="15" customHeight="1" x14ac:dyDescent="0.2">
      <c r="A17" s="370"/>
      <c r="B17" s="370"/>
      <c r="C17" s="370"/>
      <c r="D17" s="370"/>
      <c r="E17" s="370"/>
      <c r="F17" s="370"/>
      <c r="G17" s="370"/>
      <c r="H17" s="370"/>
      <c r="I17" s="370"/>
      <c r="J17" s="370"/>
      <c r="K17" s="370"/>
      <c r="L17" s="370"/>
      <c r="M17" s="370"/>
      <c r="N17" s="370"/>
      <c r="O17" s="370"/>
      <c r="P17" s="110"/>
      <c r="Q17" s="110"/>
      <c r="R17" s="110"/>
      <c r="S17" s="110"/>
      <c r="T17" s="110"/>
      <c r="U17" s="110"/>
      <c r="V17" s="110"/>
      <c r="W17" s="110"/>
    </row>
    <row r="18" spans="1:26" s="108" customFormat="1" ht="91.5" customHeight="1" x14ac:dyDescent="0.2">
      <c r="A18" s="396" t="s">
        <v>390</v>
      </c>
      <c r="B18" s="396"/>
      <c r="C18" s="396"/>
      <c r="D18" s="396"/>
      <c r="E18" s="396"/>
      <c r="F18" s="396"/>
      <c r="G18" s="396"/>
      <c r="H18" s="396"/>
      <c r="I18" s="396"/>
      <c r="J18" s="396"/>
      <c r="K18" s="396"/>
      <c r="L18" s="396"/>
      <c r="M18" s="396"/>
      <c r="N18" s="396"/>
      <c r="O18" s="396"/>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zoomScale="90" zoomScaleNormal="90" workbookViewId="0">
      <selection activeCell="A98" sqref="A98:XFD202"/>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6" t="str">
        <f>'1. паспорт местоположение'!A5:C5</f>
        <v>Год раскрытия информации: 2024 год</v>
      </c>
      <c r="B5" s="416"/>
      <c r="C5" s="416"/>
      <c r="D5" s="416"/>
      <c r="E5" s="416"/>
      <c r="F5" s="416"/>
      <c r="G5" s="416"/>
      <c r="H5" s="41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7" t="s">
        <v>7</v>
      </c>
      <c r="B7" s="417"/>
      <c r="C7" s="417"/>
      <c r="D7" s="417"/>
      <c r="E7" s="417"/>
      <c r="F7" s="417"/>
      <c r="G7" s="417"/>
      <c r="H7" s="41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8" t="str">
        <f>'1. паспорт местоположение'!A9:C10</f>
        <v xml:space="preserve">Акционерное общество "Западная энергетическая компания" </v>
      </c>
      <c r="B9" s="418"/>
      <c r="C9" s="418"/>
      <c r="D9" s="418"/>
      <c r="E9" s="418"/>
      <c r="F9" s="418"/>
      <c r="G9" s="418"/>
      <c r="H9" s="41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9" t="s">
        <v>6</v>
      </c>
      <c r="B10" s="419"/>
      <c r="C10" s="419"/>
      <c r="D10" s="419"/>
      <c r="E10" s="419"/>
      <c r="F10" s="419"/>
      <c r="G10" s="419"/>
      <c r="H10" s="41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8" t="str">
        <f>'1. паспорт местоположение'!A12:C12</f>
        <v>O_24-25</v>
      </c>
      <c r="B12" s="418"/>
      <c r="C12" s="418"/>
      <c r="D12" s="418"/>
      <c r="E12" s="418"/>
      <c r="F12" s="418"/>
      <c r="G12" s="418"/>
      <c r="H12" s="41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9" t="s">
        <v>5</v>
      </c>
      <c r="B13" s="419"/>
      <c r="C13" s="419"/>
      <c r="D13" s="419"/>
      <c r="E13" s="419"/>
      <c r="F13" s="419"/>
      <c r="G13" s="419"/>
      <c r="H13" s="41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0" t="str">
        <f>'1. паспорт местоположение'!A15:C15</f>
        <v xml:space="preserve">Реконструкция трансформаторной подстанции 15/0,4 кВ (ТП-7) по адресу:г. Калининград, ул Заводская, д 28А. </v>
      </c>
      <c r="B15" s="420"/>
      <c r="C15" s="420"/>
      <c r="D15" s="420"/>
      <c r="E15" s="420"/>
      <c r="F15" s="420"/>
      <c r="G15" s="420"/>
      <c r="H15" s="42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9" t="s">
        <v>4</v>
      </c>
      <c r="B16" s="419"/>
      <c r="C16" s="419"/>
      <c r="D16" s="419"/>
      <c r="E16" s="419"/>
      <c r="F16" s="419"/>
      <c r="G16" s="419"/>
      <c r="H16" s="41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8" t="s">
        <v>391</v>
      </c>
      <c r="B18" s="418"/>
      <c r="C18" s="418"/>
      <c r="D18" s="418"/>
      <c r="E18" s="418"/>
      <c r="F18" s="418"/>
      <c r="G18" s="418"/>
      <c r="H18" s="41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11060799.529129999</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3" t="s">
        <v>285</v>
      </c>
      <c r="E28" s="404"/>
      <c r="F28" s="405"/>
      <c r="G28" s="414" t="str">
        <f>IF(SUM(B89:L89)=0,"не окупается",SUM(B89:L89))</f>
        <v>не окупается</v>
      </c>
      <c r="H28" s="41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11060.799529129999</v>
      </c>
      <c r="C29" s="191"/>
      <c r="D29" s="403" t="s">
        <v>283</v>
      </c>
      <c r="E29" s="404"/>
      <c r="F29" s="405"/>
      <c r="G29" s="414" t="str">
        <f>IF(SUM(B90:L90)=0,"не окупается",SUM(B90:L90))</f>
        <v>не окупается</v>
      </c>
      <c r="H29" s="41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3" t="s">
        <v>545</v>
      </c>
      <c r="E30" s="404"/>
      <c r="F30" s="405"/>
      <c r="G30" s="406">
        <f>L87</f>
        <v>-14457464.627360309</v>
      </c>
      <c r="H30" s="407"/>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08"/>
      <c r="E31" s="409"/>
      <c r="F31" s="410"/>
      <c r="G31" s="408"/>
      <c r="H31" s="410"/>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-13230.62465530776</v>
      </c>
      <c r="F60" s="245">
        <f t="shared" si="12"/>
        <v>0</v>
      </c>
      <c r="G60" s="245">
        <f t="shared" si="12"/>
        <v>0</v>
      </c>
      <c r="H60" s="245">
        <f t="shared" si="12"/>
        <v>0</v>
      </c>
      <c r="I60" s="245">
        <f t="shared" si="12"/>
        <v>0</v>
      </c>
      <c r="J60" s="245">
        <f t="shared" si="12"/>
        <v>0</v>
      </c>
      <c r="K60" s="245">
        <f t="shared" si="12"/>
        <v>-17308.964642799772</v>
      </c>
      <c r="L60" s="245">
        <f t="shared" si="12"/>
        <v>-18101.707699245188</v>
      </c>
      <c r="M60" s="245">
        <f t="shared" si="12"/>
        <v>-18930.758043070949</v>
      </c>
      <c r="N60" s="245">
        <f t="shared" si="12"/>
        <v>-19797.778532256329</v>
      </c>
      <c r="O60" s="245">
        <f t="shared" si="12"/>
        <v>-20704.508182953199</v>
      </c>
      <c r="P60" s="245">
        <f t="shared" si="12"/>
        <v>-21652.765657497239</v>
      </c>
      <c r="Q60" s="245">
        <f t="shared" si="12"/>
        <v>-22644.452912168534</v>
      </c>
      <c r="R60" s="245">
        <f t="shared" si="12"/>
        <v>-23681.55901201802</v>
      </c>
      <c r="S60" s="245">
        <f t="shared" si="12"/>
        <v>-24766.164120411318</v>
      </c>
      <c r="T60" s="245">
        <f t="shared" si="12"/>
        <v>-25900.443671291949</v>
      </c>
      <c r="U60" s="245">
        <f t="shared" si="12"/>
        <v>-27086.672732532385</v>
      </c>
      <c r="V60" s="245">
        <f t="shared" si="12"/>
        <v>-28327.230569124687</v>
      </c>
      <c r="W60" s="245">
        <f t="shared" si="12"/>
        <v>-29624.605415363301</v>
      </c>
      <c r="X60" s="245">
        <f t="shared" si="12"/>
        <v>-30981.399465591701</v>
      </c>
      <c r="Y60" s="245">
        <f t="shared" si="12"/>
        <v>-32400.334093523135</v>
      </c>
      <c r="Z60" s="245">
        <f t="shared" si="12"/>
        <v>-33884.255310603941</v>
      </c>
      <c r="AA60" s="245">
        <f t="shared" si="12"/>
        <v>-35436.139474367541</v>
      </c>
      <c r="AB60" s="245">
        <f t="shared" si="12"/>
        <v>-37059.099258228547</v>
      </c>
      <c r="AC60" s="245">
        <f t="shared" si="12"/>
        <v>-38756.389894690903</v>
      </c>
      <c r="AD60" s="245">
        <f t="shared" si="12"/>
        <v>-40531.415704492189</v>
      </c>
      <c r="AE60" s="245">
        <f t="shared" si="12"/>
        <v>-42387.736924779892</v>
      </c>
      <c r="AF60" s="245">
        <f t="shared" si="12"/>
        <v>-44329.076850015241</v>
      </c>
      <c r="AG60" s="245">
        <f t="shared" si="12"/>
        <v>-46359.32929992726</v>
      </c>
      <c r="AH60" s="245">
        <f t="shared" si="12"/>
        <v>-48482.566429495928</v>
      </c>
      <c r="AI60" s="245">
        <f t="shared" si="12"/>
        <v>-50703.046896629159</v>
      </c>
      <c r="AJ60" s="245">
        <f t="shared" si="12"/>
        <v>-53025.224403915774</v>
      </c>
      <c r="AK60" s="245">
        <f t="shared" si="12"/>
        <v>-55453.756631587181</v>
      </c>
      <c r="AL60" s="245">
        <f t="shared" si="12"/>
        <v>-57993.514579604678</v>
      </c>
      <c r="AM60" s="245">
        <f t="shared" si="12"/>
        <v>-11060.799529129999</v>
      </c>
      <c r="AN60" s="245">
        <f t="shared" si="12"/>
        <v>-11060.799529129999</v>
      </c>
      <c r="AO60" s="245">
        <f t="shared" si="12"/>
        <v>-11060.799529129999</v>
      </c>
      <c r="AP60" s="245">
        <f t="shared" si="12"/>
        <v>-11060.799529129999</v>
      </c>
    </row>
    <row r="61" spans="1:45" x14ac:dyDescent="0.2">
      <c r="A61" s="253" t="s">
        <v>260</v>
      </c>
      <c r="B61" s="245"/>
      <c r="C61" s="245">
        <f>-IF(C$47&lt;=$B$30,0,$B$29*(1+C$49)*$B$28)</f>
        <v>0</v>
      </c>
      <c r="D61" s="245">
        <f>-IF(D$47&lt;=$B$30,0,$B$29*(1+D$49)*$B$28)</f>
        <v>0</v>
      </c>
      <c r="E61" s="245">
        <f>-IF(E$47&lt;=$B$30,0,$B$29*(1+E$49)*$B$28)</f>
        <v>-13230.62465530776</v>
      </c>
      <c r="F61" s="245"/>
      <c r="G61" s="245"/>
      <c r="H61" s="245"/>
      <c r="I61" s="245"/>
      <c r="J61" s="245"/>
      <c r="K61" s="245">
        <f t="shared" ref="F61:AP61" si="13">-IF(K$47&lt;=$B$30,0,$B$29*(1+K$49)*$B$28)</f>
        <v>-17308.964642799772</v>
      </c>
      <c r="L61" s="245">
        <f t="shared" si="13"/>
        <v>-18101.707699245188</v>
      </c>
      <c r="M61" s="245">
        <f t="shared" si="13"/>
        <v>-18930.758043070949</v>
      </c>
      <c r="N61" s="245">
        <f t="shared" si="13"/>
        <v>-19797.778532256329</v>
      </c>
      <c r="O61" s="245">
        <f t="shared" si="13"/>
        <v>-20704.508182953199</v>
      </c>
      <c r="P61" s="245">
        <f t="shared" si="13"/>
        <v>-21652.765657497239</v>
      </c>
      <c r="Q61" s="245">
        <f t="shared" si="13"/>
        <v>-22644.452912168534</v>
      </c>
      <c r="R61" s="245">
        <f t="shared" si="13"/>
        <v>-23681.55901201802</v>
      </c>
      <c r="S61" s="245">
        <f t="shared" si="13"/>
        <v>-24766.164120411318</v>
      </c>
      <c r="T61" s="245">
        <f t="shared" si="13"/>
        <v>-25900.443671291949</v>
      </c>
      <c r="U61" s="245">
        <f t="shared" si="13"/>
        <v>-27086.672732532385</v>
      </c>
      <c r="V61" s="245">
        <f t="shared" si="13"/>
        <v>-28327.230569124687</v>
      </c>
      <c r="W61" s="245">
        <f t="shared" si="13"/>
        <v>-29624.605415363301</v>
      </c>
      <c r="X61" s="245">
        <f t="shared" si="13"/>
        <v>-30981.399465591701</v>
      </c>
      <c r="Y61" s="245">
        <f t="shared" si="13"/>
        <v>-32400.334093523135</v>
      </c>
      <c r="Z61" s="245">
        <f t="shared" si="13"/>
        <v>-33884.255310603941</v>
      </c>
      <c r="AA61" s="245">
        <f t="shared" si="13"/>
        <v>-35436.139474367541</v>
      </c>
      <c r="AB61" s="245">
        <f t="shared" si="13"/>
        <v>-37059.099258228547</v>
      </c>
      <c r="AC61" s="245">
        <f t="shared" si="13"/>
        <v>-38756.389894690903</v>
      </c>
      <c r="AD61" s="245">
        <f t="shared" si="13"/>
        <v>-40531.415704492189</v>
      </c>
      <c r="AE61" s="245">
        <f t="shared" si="13"/>
        <v>-42387.736924779892</v>
      </c>
      <c r="AF61" s="245">
        <f t="shared" si="13"/>
        <v>-44329.076850015241</v>
      </c>
      <c r="AG61" s="245">
        <f t="shared" si="13"/>
        <v>-46359.32929992726</v>
      </c>
      <c r="AH61" s="245">
        <f t="shared" si="13"/>
        <v>-48482.566429495928</v>
      </c>
      <c r="AI61" s="245">
        <f t="shared" si="13"/>
        <v>-50703.046896629159</v>
      </c>
      <c r="AJ61" s="245">
        <f t="shared" si="13"/>
        <v>-53025.224403915774</v>
      </c>
      <c r="AK61" s="245">
        <f t="shared" si="13"/>
        <v>-55453.756631587181</v>
      </c>
      <c r="AL61" s="245">
        <f t="shared" si="13"/>
        <v>-57993.514579604678</v>
      </c>
      <c r="AM61" s="245">
        <f t="shared" si="13"/>
        <v>-11060.799529129999</v>
      </c>
      <c r="AN61" s="245">
        <f t="shared" si="13"/>
        <v>-11060.799529129999</v>
      </c>
      <c r="AO61" s="245">
        <f t="shared" si="13"/>
        <v>-11060.799529129999</v>
      </c>
      <c r="AP61" s="245">
        <f t="shared" si="13"/>
        <v>-11060.799529129999</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-13230.62465530776</v>
      </c>
      <c r="F66" s="252">
        <f t="shared" si="14"/>
        <v>0</v>
      </c>
      <c r="G66" s="252">
        <f t="shared" si="14"/>
        <v>0</v>
      </c>
      <c r="H66" s="252">
        <f t="shared" si="14"/>
        <v>0</v>
      </c>
      <c r="I66" s="252">
        <f t="shared" si="14"/>
        <v>0</v>
      </c>
      <c r="J66" s="252">
        <f t="shared" si="14"/>
        <v>0</v>
      </c>
      <c r="K66" s="252">
        <f t="shared" si="14"/>
        <v>-17308.964642799772</v>
      </c>
      <c r="L66" s="252">
        <f t="shared" si="14"/>
        <v>-18101.707699245188</v>
      </c>
      <c r="M66" s="252">
        <f t="shared" si="14"/>
        <v>-18930.758043070949</v>
      </c>
      <c r="N66" s="252">
        <f t="shared" si="14"/>
        <v>-19797.778532256329</v>
      </c>
      <c r="O66" s="252">
        <f t="shared" si="14"/>
        <v>-20704.508182953199</v>
      </c>
      <c r="P66" s="252">
        <f t="shared" si="14"/>
        <v>-21652.765657497239</v>
      </c>
      <c r="Q66" s="252">
        <f t="shared" si="14"/>
        <v>-22644.452912168534</v>
      </c>
      <c r="R66" s="252">
        <f t="shared" si="14"/>
        <v>-23681.55901201802</v>
      </c>
      <c r="S66" s="252">
        <f t="shared" si="14"/>
        <v>-24766.164120411318</v>
      </c>
      <c r="T66" s="252">
        <f t="shared" si="14"/>
        <v>-25900.443671291949</v>
      </c>
      <c r="U66" s="252">
        <f t="shared" si="14"/>
        <v>-27086.672732532385</v>
      </c>
      <c r="V66" s="252">
        <f t="shared" si="14"/>
        <v>-28327.230569124687</v>
      </c>
      <c r="W66" s="252">
        <f t="shared" si="14"/>
        <v>-29624.605415363301</v>
      </c>
      <c r="X66" s="252">
        <f t="shared" si="14"/>
        <v>-30981.399465591701</v>
      </c>
      <c r="Y66" s="252">
        <f t="shared" si="14"/>
        <v>-32400.334093523135</v>
      </c>
      <c r="Z66" s="252">
        <f t="shared" si="14"/>
        <v>-33884.255310603941</v>
      </c>
      <c r="AA66" s="252">
        <f t="shared" si="14"/>
        <v>-35436.139474367541</v>
      </c>
      <c r="AB66" s="252">
        <f t="shared" si="14"/>
        <v>-37059.099258228547</v>
      </c>
      <c r="AC66" s="252">
        <f t="shared" si="14"/>
        <v>-38756.389894690903</v>
      </c>
      <c r="AD66" s="252">
        <f t="shared" si="14"/>
        <v>-40531.415704492189</v>
      </c>
      <c r="AE66" s="252">
        <f t="shared" si="14"/>
        <v>-42387.736924779892</v>
      </c>
      <c r="AF66" s="252">
        <f t="shared" si="14"/>
        <v>-44329.076850015241</v>
      </c>
      <c r="AG66" s="252">
        <f t="shared" si="14"/>
        <v>-46359.32929992726</v>
      </c>
      <c r="AH66" s="252">
        <f t="shared" si="14"/>
        <v>-48482.566429495928</v>
      </c>
      <c r="AI66" s="252">
        <f t="shared" si="14"/>
        <v>-50703.046896629159</v>
      </c>
      <c r="AJ66" s="252">
        <f t="shared" si="14"/>
        <v>-53025.224403915774</v>
      </c>
      <c r="AK66" s="252">
        <f t="shared" si="14"/>
        <v>-55453.756631587181</v>
      </c>
      <c r="AL66" s="252">
        <f t="shared" si="14"/>
        <v>-57993.514579604678</v>
      </c>
      <c r="AM66" s="252">
        <f t="shared" si="14"/>
        <v>-11060.799529129999</v>
      </c>
      <c r="AN66" s="252">
        <f t="shared" si="14"/>
        <v>-11060.799529129999</v>
      </c>
      <c r="AO66" s="252">
        <f t="shared" si="14"/>
        <v>-11060.799529129999</v>
      </c>
      <c r="AP66" s="252">
        <f>AP59+AP60</f>
        <v>-11060.799529129999</v>
      </c>
    </row>
    <row r="67" spans="1:45" x14ac:dyDescent="0.2">
      <c r="A67" s="253" t="s">
        <v>255</v>
      </c>
      <c r="B67" s="255"/>
      <c r="C67" s="334">
        <f>-($B$25)*$B$28/$B$27</f>
        <v>-368693.31763766665</v>
      </c>
      <c r="D67" s="334">
        <f>C67</f>
        <v>-368693.31763766665</v>
      </c>
      <c r="E67" s="334">
        <f t="shared" ref="E67:L67" si="15">D67</f>
        <v>-368693.31763766665</v>
      </c>
      <c r="F67" s="334">
        <f t="shared" si="15"/>
        <v>-368693.31763766665</v>
      </c>
      <c r="G67" s="334">
        <f t="shared" si="15"/>
        <v>-368693.31763766665</v>
      </c>
      <c r="H67" s="334">
        <f t="shared" si="15"/>
        <v>-368693.31763766665</v>
      </c>
      <c r="I67" s="334">
        <f t="shared" si="15"/>
        <v>-368693.31763766665</v>
      </c>
      <c r="J67" s="334">
        <f t="shared" si="15"/>
        <v>-368693.31763766665</v>
      </c>
      <c r="K67" s="334">
        <f t="shared" si="15"/>
        <v>-368693.31763766665</v>
      </c>
      <c r="L67" s="334">
        <f t="shared" si="15"/>
        <v>-368693.31763766665</v>
      </c>
      <c r="M67" s="245">
        <f t="shared" ref="M67:AP67" si="16">L67</f>
        <v>-368693.31763766665</v>
      </c>
      <c r="N67" s="245">
        <f t="shared" si="16"/>
        <v>-368693.31763766665</v>
      </c>
      <c r="O67" s="245">
        <f t="shared" si="16"/>
        <v>-368693.31763766665</v>
      </c>
      <c r="P67" s="245">
        <f t="shared" si="16"/>
        <v>-368693.31763766665</v>
      </c>
      <c r="Q67" s="245">
        <f t="shared" si="16"/>
        <v>-368693.31763766665</v>
      </c>
      <c r="R67" s="245">
        <f t="shared" si="16"/>
        <v>-368693.31763766665</v>
      </c>
      <c r="S67" s="245">
        <f t="shared" si="16"/>
        <v>-368693.31763766665</v>
      </c>
      <c r="T67" s="245">
        <f t="shared" si="16"/>
        <v>-368693.31763766665</v>
      </c>
      <c r="U67" s="245">
        <f t="shared" si="16"/>
        <v>-368693.31763766665</v>
      </c>
      <c r="V67" s="245">
        <f t="shared" si="16"/>
        <v>-368693.31763766665</v>
      </c>
      <c r="W67" s="245">
        <f t="shared" si="16"/>
        <v>-368693.31763766665</v>
      </c>
      <c r="X67" s="245">
        <f t="shared" si="16"/>
        <v>-368693.31763766665</v>
      </c>
      <c r="Y67" s="245">
        <f t="shared" si="16"/>
        <v>-368693.31763766665</v>
      </c>
      <c r="Z67" s="245">
        <f t="shared" si="16"/>
        <v>-368693.31763766665</v>
      </c>
      <c r="AA67" s="245">
        <f t="shared" si="16"/>
        <v>-368693.31763766665</v>
      </c>
      <c r="AB67" s="245">
        <f t="shared" si="16"/>
        <v>-368693.31763766665</v>
      </c>
      <c r="AC67" s="245">
        <f t="shared" si="16"/>
        <v>-368693.31763766665</v>
      </c>
      <c r="AD67" s="245">
        <f t="shared" si="16"/>
        <v>-368693.31763766665</v>
      </c>
      <c r="AE67" s="245">
        <f t="shared" si="16"/>
        <v>-368693.31763766665</v>
      </c>
      <c r="AF67" s="245">
        <f t="shared" si="16"/>
        <v>-368693.31763766665</v>
      </c>
      <c r="AG67" s="245">
        <f t="shared" si="16"/>
        <v>-368693.31763766665</v>
      </c>
      <c r="AH67" s="245">
        <f t="shared" si="16"/>
        <v>-368693.31763766665</v>
      </c>
      <c r="AI67" s="245">
        <f t="shared" si="16"/>
        <v>-368693.31763766665</v>
      </c>
      <c r="AJ67" s="245">
        <f t="shared" si="16"/>
        <v>-368693.31763766665</v>
      </c>
      <c r="AK67" s="245">
        <f t="shared" si="16"/>
        <v>-368693.31763766665</v>
      </c>
      <c r="AL67" s="245">
        <f t="shared" si="16"/>
        <v>-368693.31763766665</v>
      </c>
      <c r="AM67" s="245">
        <f t="shared" si="16"/>
        <v>-368693.31763766665</v>
      </c>
      <c r="AN67" s="245">
        <f t="shared" si="16"/>
        <v>-368693.31763766665</v>
      </c>
      <c r="AO67" s="245">
        <f t="shared" si="16"/>
        <v>-368693.31763766665</v>
      </c>
      <c r="AP67" s="245">
        <f t="shared" si="16"/>
        <v>-368693.31763766665</v>
      </c>
      <c r="AQ67" s="256"/>
      <c r="AR67" s="257"/>
      <c r="AS67" s="257"/>
    </row>
    <row r="68" spans="1:45" ht="28.5" x14ac:dyDescent="0.2">
      <c r="A68" s="254" t="s">
        <v>549</v>
      </c>
      <c r="B68" s="252">
        <f t="shared" ref="B68:J68" si="17">B66+B67</f>
        <v>0</v>
      </c>
      <c r="C68" s="252">
        <f>C66+C67</f>
        <v>-368693.31763766665</v>
      </c>
      <c r="D68" s="252">
        <f>D66+D67</f>
        <v>-368693.31763766665</v>
      </c>
      <c r="E68" s="252">
        <f t="shared" si="17"/>
        <v>-381923.94229297439</v>
      </c>
      <c r="F68" s="252">
        <f>F66+C67</f>
        <v>-368693.31763766665</v>
      </c>
      <c r="G68" s="252">
        <f t="shared" si="17"/>
        <v>-368693.31763766665</v>
      </c>
      <c r="H68" s="252">
        <f t="shared" si="17"/>
        <v>-368693.31763766665</v>
      </c>
      <c r="I68" s="252">
        <f t="shared" si="17"/>
        <v>-368693.31763766665</v>
      </c>
      <c r="J68" s="252">
        <f t="shared" si="17"/>
        <v>-368693.31763766665</v>
      </c>
      <c r="K68" s="252">
        <f>K66+K67</f>
        <v>-386002.2822804664</v>
      </c>
      <c r="L68" s="252">
        <f>L66+L67</f>
        <v>-386795.02533691184</v>
      </c>
      <c r="M68" s="252">
        <f t="shared" ref="M68:AO68" si="18">M66+M67</f>
        <v>-387624.07568073762</v>
      </c>
      <c r="N68" s="252">
        <f t="shared" si="18"/>
        <v>-388491.09616992297</v>
      </c>
      <c r="O68" s="252">
        <f t="shared" si="18"/>
        <v>-389397.82582061982</v>
      </c>
      <c r="P68" s="252">
        <f t="shared" si="18"/>
        <v>-390346.08329516387</v>
      </c>
      <c r="Q68" s="252">
        <f t="shared" si="18"/>
        <v>-391337.77054983517</v>
      </c>
      <c r="R68" s="252">
        <f t="shared" si="18"/>
        <v>-392374.87664968468</v>
      </c>
      <c r="S68" s="252">
        <f t="shared" si="18"/>
        <v>-393459.48175807798</v>
      </c>
      <c r="T68" s="252">
        <f t="shared" si="18"/>
        <v>-394593.76130895858</v>
      </c>
      <c r="U68" s="252">
        <f t="shared" si="18"/>
        <v>-395779.99037019903</v>
      </c>
      <c r="V68" s="252">
        <f t="shared" si="18"/>
        <v>-397020.54820679134</v>
      </c>
      <c r="W68" s="252">
        <f t="shared" si="18"/>
        <v>-398317.92305302992</v>
      </c>
      <c r="X68" s="252">
        <f t="shared" si="18"/>
        <v>-399674.71710325836</v>
      </c>
      <c r="Y68" s="252">
        <f t="shared" si="18"/>
        <v>-401093.65173118981</v>
      </c>
      <c r="Z68" s="252">
        <f t="shared" si="18"/>
        <v>-402577.57294827059</v>
      </c>
      <c r="AA68" s="252">
        <f t="shared" si="18"/>
        <v>-404129.4571120342</v>
      </c>
      <c r="AB68" s="252">
        <f t="shared" si="18"/>
        <v>-405752.41689589521</v>
      </c>
      <c r="AC68" s="252">
        <f t="shared" si="18"/>
        <v>-407449.70753235754</v>
      </c>
      <c r="AD68" s="252">
        <f t="shared" si="18"/>
        <v>-409224.73334215884</v>
      </c>
      <c r="AE68" s="252">
        <f t="shared" si="18"/>
        <v>-411081.05456244654</v>
      </c>
      <c r="AF68" s="252">
        <f t="shared" si="18"/>
        <v>-413022.39448768192</v>
      </c>
      <c r="AG68" s="252">
        <f t="shared" si="18"/>
        <v>-415052.64693759393</v>
      </c>
      <c r="AH68" s="252">
        <f t="shared" si="18"/>
        <v>-417175.88406716258</v>
      </c>
      <c r="AI68" s="252">
        <f t="shared" si="18"/>
        <v>-419396.3645342958</v>
      </c>
      <c r="AJ68" s="252">
        <f t="shared" si="18"/>
        <v>-421718.5420415824</v>
      </c>
      <c r="AK68" s="252">
        <f t="shared" si="18"/>
        <v>-424147.07426925382</v>
      </c>
      <c r="AL68" s="252">
        <f t="shared" si="18"/>
        <v>-426686.83221727132</v>
      </c>
      <c r="AM68" s="252">
        <f t="shared" si="18"/>
        <v>-379754.11716679664</v>
      </c>
      <c r="AN68" s="252">
        <f t="shared" si="18"/>
        <v>-379754.11716679664</v>
      </c>
      <c r="AO68" s="252">
        <f t="shared" si="18"/>
        <v>-379754.11716679664</v>
      </c>
      <c r="AP68" s="252">
        <f>AP66+AP67</f>
        <v>-379754.11716679664</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-368693.31763766665</v>
      </c>
      <c r="D70" s="252">
        <f t="shared" si="20"/>
        <v>-368693.31763766665</v>
      </c>
      <c r="E70" s="252">
        <f t="shared" si="20"/>
        <v>-381923.94229297439</v>
      </c>
      <c r="F70" s="252">
        <f t="shared" si="20"/>
        <v>-368693.31763766665</v>
      </c>
      <c r="G70" s="252">
        <f t="shared" si="20"/>
        <v>-368693.31763766665</v>
      </c>
      <c r="H70" s="252">
        <f t="shared" si="20"/>
        <v>-368693.31763766665</v>
      </c>
      <c r="I70" s="252">
        <f t="shared" si="20"/>
        <v>-368693.31763766665</v>
      </c>
      <c r="J70" s="252">
        <f t="shared" si="20"/>
        <v>-368693.31763766665</v>
      </c>
      <c r="K70" s="252">
        <f t="shared" si="20"/>
        <v>-386002.2822804664</v>
      </c>
      <c r="L70" s="252">
        <f t="shared" si="20"/>
        <v>-386795.02533691184</v>
      </c>
      <c r="M70" s="252">
        <f t="shared" si="20"/>
        <v>-387624.07568073762</v>
      </c>
      <c r="N70" s="252">
        <f t="shared" si="20"/>
        <v>-388491.09616992297</v>
      </c>
      <c r="O70" s="252">
        <f t="shared" si="20"/>
        <v>-389397.82582061982</v>
      </c>
      <c r="P70" s="252">
        <f t="shared" si="20"/>
        <v>-390346.08329516387</v>
      </c>
      <c r="Q70" s="252">
        <f t="shared" si="20"/>
        <v>-391337.77054983517</v>
      </c>
      <c r="R70" s="252">
        <f t="shared" si="20"/>
        <v>-392374.87664968468</v>
      </c>
      <c r="S70" s="252">
        <f t="shared" si="20"/>
        <v>-393459.48175807798</v>
      </c>
      <c r="T70" s="252">
        <f t="shared" si="20"/>
        <v>-394593.76130895858</v>
      </c>
      <c r="U70" s="252">
        <f t="shared" si="20"/>
        <v>-395779.99037019903</v>
      </c>
      <c r="V70" s="252">
        <f t="shared" si="20"/>
        <v>-397020.54820679134</v>
      </c>
      <c r="W70" s="252">
        <f t="shared" si="20"/>
        <v>-398317.92305302992</v>
      </c>
      <c r="X70" s="252">
        <f t="shared" si="20"/>
        <v>-399674.71710325836</v>
      </c>
      <c r="Y70" s="252">
        <f t="shared" si="20"/>
        <v>-401093.65173118981</v>
      </c>
      <c r="Z70" s="252">
        <f t="shared" si="20"/>
        <v>-402577.57294827059</v>
      </c>
      <c r="AA70" s="252">
        <f t="shared" si="20"/>
        <v>-404129.4571120342</v>
      </c>
      <c r="AB70" s="252">
        <f t="shared" si="20"/>
        <v>-405752.41689589521</v>
      </c>
      <c r="AC70" s="252">
        <f t="shared" si="20"/>
        <v>-407449.70753235754</v>
      </c>
      <c r="AD70" s="252">
        <f t="shared" si="20"/>
        <v>-409224.73334215884</v>
      </c>
      <c r="AE70" s="252">
        <f t="shared" si="20"/>
        <v>-411081.05456244654</v>
      </c>
      <c r="AF70" s="252">
        <f t="shared" si="20"/>
        <v>-413022.39448768192</v>
      </c>
      <c r="AG70" s="252">
        <f t="shared" si="20"/>
        <v>-415052.64693759393</v>
      </c>
      <c r="AH70" s="252">
        <f t="shared" si="20"/>
        <v>-417175.88406716258</v>
      </c>
      <c r="AI70" s="252">
        <f t="shared" si="20"/>
        <v>-419396.3645342958</v>
      </c>
      <c r="AJ70" s="252">
        <f t="shared" si="20"/>
        <v>-421718.5420415824</v>
      </c>
      <c r="AK70" s="252">
        <f t="shared" si="20"/>
        <v>-424147.07426925382</v>
      </c>
      <c r="AL70" s="252">
        <f t="shared" si="20"/>
        <v>-426686.83221727132</v>
      </c>
      <c r="AM70" s="252">
        <f t="shared" si="20"/>
        <v>-379754.11716679664</v>
      </c>
      <c r="AN70" s="252">
        <f t="shared" si="20"/>
        <v>-379754.11716679664</v>
      </c>
      <c r="AO70" s="252">
        <f t="shared" si="20"/>
        <v>-379754.11716679664</v>
      </c>
      <c r="AP70" s="252">
        <f>AP68+AP69</f>
        <v>-379754.11716679664</v>
      </c>
    </row>
    <row r="71" spans="1:45" x14ac:dyDescent="0.2">
      <c r="A71" s="253" t="s">
        <v>253</v>
      </c>
      <c r="B71" s="245">
        <f t="shared" ref="B71:AP71" si="21">-B70*$B$36</f>
        <v>0</v>
      </c>
      <c r="C71" s="245">
        <f t="shared" si="21"/>
        <v>73738.663527533339</v>
      </c>
      <c r="D71" s="245">
        <f t="shared" si="21"/>
        <v>73738.663527533339</v>
      </c>
      <c r="E71" s="245">
        <f t="shared" si="21"/>
        <v>76384.788458594878</v>
      </c>
      <c r="F71" s="245">
        <f t="shared" si="21"/>
        <v>73738.663527533339</v>
      </c>
      <c r="G71" s="245">
        <f t="shared" si="21"/>
        <v>73738.663527533339</v>
      </c>
      <c r="H71" s="245">
        <f t="shared" si="21"/>
        <v>73738.663527533339</v>
      </c>
      <c r="I71" s="245">
        <f t="shared" si="21"/>
        <v>73738.663527533339</v>
      </c>
      <c r="J71" s="245">
        <f t="shared" si="21"/>
        <v>73738.663527533339</v>
      </c>
      <c r="K71" s="245">
        <f t="shared" si="21"/>
        <v>77200.456456093278</v>
      </c>
      <c r="L71" s="245">
        <f t="shared" si="21"/>
        <v>77359.005067382372</v>
      </c>
      <c r="M71" s="245">
        <f t="shared" si="21"/>
        <v>77524.815136147532</v>
      </c>
      <c r="N71" s="245">
        <f t="shared" si="21"/>
        <v>77698.219233984593</v>
      </c>
      <c r="O71" s="245">
        <f t="shared" si="21"/>
        <v>77879.565164123967</v>
      </c>
      <c r="P71" s="245">
        <f t="shared" si="21"/>
        <v>78069.216659032783</v>
      </c>
      <c r="Q71" s="245">
        <f t="shared" si="21"/>
        <v>78267.554109967037</v>
      </c>
      <c r="R71" s="245">
        <f t="shared" si="21"/>
        <v>78474.975329936933</v>
      </c>
      <c r="S71" s="245">
        <f t="shared" si="21"/>
        <v>78691.896351615607</v>
      </c>
      <c r="T71" s="245">
        <f t="shared" si="21"/>
        <v>78918.752261791728</v>
      </c>
      <c r="U71" s="245">
        <f t="shared" si="21"/>
        <v>79155.998074039817</v>
      </c>
      <c r="V71" s="245">
        <f t="shared" si="21"/>
        <v>79404.109641358271</v>
      </c>
      <c r="W71" s="245">
        <f t="shared" si="21"/>
        <v>79663.584610605991</v>
      </c>
      <c r="X71" s="245">
        <f t="shared" si="21"/>
        <v>79934.943420651674</v>
      </c>
      <c r="Y71" s="245">
        <f t="shared" si="21"/>
        <v>80218.730346237964</v>
      </c>
      <c r="Z71" s="245">
        <f t="shared" si="21"/>
        <v>80515.514589654122</v>
      </c>
      <c r="AA71" s="245">
        <f t="shared" si="21"/>
        <v>80825.891422406843</v>
      </c>
      <c r="AB71" s="245">
        <f t="shared" si="21"/>
        <v>81150.483379179044</v>
      </c>
      <c r="AC71" s="245">
        <f t="shared" si="21"/>
        <v>81489.941506471514</v>
      </c>
      <c r="AD71" s="245">
        <f t="shared" si="21"/>
        <v>81844.946668431774</v>
      </c>
      <c r="AE71" s="245">
        <f t="shared" si="21"/>
        <v>82216.210912489318</v>
      </c>
      <c r="AF71" s="245">
        <f t="shared" si="21"/>
        <v>82604.478897536392</v>
      </c>
      <c r="AG71" s="245">
        <f t="shared" si="21"/>
        <v>83010.529387518793</v>
      </c>
      <c r="AH71" s="245">
        <f t="shared" si="21"/>
        <v>83435.176813432525</v>
      </c>
      <c r="AI71" s="245">
        <f t="shared" si="21"/>
        <v>83879.272906859173</v>
      </c>
      <c r="AJ71" s="245">
        <f t="shared" si="21"/>
        <v>84343.708408316481</v>
      </c>
      <c r="AK71" s="245">
        <f t="shared" si="21"/>
        <v>84829.414853850772</v>
      </c>
      <c r="AL71" s="245">
        <f t="shared" si="21"/>
        <v>85337.366443454273</v>
      </c>
      <c r="AM71" s="245">
        <f t="shared" si="21"/>
        <v>75950.823433359328</v>
      </c>
      <c r="AN71" s="245">
        <f t="shared" si="21"/>
        <v>75950.823433359328</v>
      </c>
      <c r="AO71" s="245">
        <f t="shared" si="21"/>
        <v>75950.823433359328</v>
      </c>
      <c r="AP71" s="245">
        <f t="shared" si="21"/>
        <v>75950.823433359328</v>
      </c>
    </row>
    <row r="72" spans="1:45" ht="15" thickBot="1" x14ac:dyDescent="0.25">
      <c r="A72" s="258" t="s">
        <v>257</v>
      </c>
      <c r="B72" s="259">
        <f t="shared" ref="B72:AO72" si="22">B70+B71</f>
        <v>0</v>
      </c>
      <c r="C72" s="259">
        <f t="shared" si="22"/>
        <v>-294954.6541101333</v>
      </c>
      <c r="D72" s="259">
        <f t="shared" si="22"/>
        <v>-294954.6541101333</v>
      </c>
      <c r="E72" s="259">
        <f t="shared" si="22"/>
        <v>-305539.15383437951</v>
      </c>
      <c r="F72" s="259">
        <f t="shared" si="22"/>
        <v>-294954.6541101333</v>
      </c>
      <c r="G72" s="259">
        <f t="shared" si="22"/>
        <v>-294954.6541101333</v>
      </c>
      <c r="H72" s="259">
        <f t="shared" si="22"/>
        <v>-294954.6541101333</v>
      </c>
      <c r="I72" s="259">
        <f t="shared" si="22"/>
        <v>-294954.6541101333</v>
      </c>
      <c r="J72" s="259">
        <f t="shared" si="22"/>
        <v>-294954.6541101333</v>
      </c>
      <c r="K72" s="259">
        <f t="shared" si="22"/>
        <v>-308801.82582437311</v>
      </c>
      <c r="L72" s="259">
        <f t="shared" si="22"/>
        <v>-309436.02026952949</v>
      </c>
      <c r="M72" s="259">
        <f t="shared" si="22"/>
        <v>-310099.26054459007</v>
      </c>
      <c r="N72" s="259">
        <f t="shared" si="22"/>
        <v>-310792.87693593837</v>
      </c>
      <c r="O72" s="259">
        <f t="shared" si="22"/>
        <v>-311518.26065649587</v>
      </c>
      <c r="P72" s="259">
        <f t="shared" si="22"/>
        <v>-312276.86663613108</v>
      </c>
      <c r="Q72" s="259">
        <f t="shared" si="22"/>
        <v>-313070.21643986815</v>
      </c>
      <c r="R72" s="259">
        <f t="shared" si="22"/>
        <v>-313899.90131974773</v>
      </c>
      <c r="S72" s="259">
        <f t="shared" si="22"/>
        <v>-314767.58540646237</v>
      </c>
      <c r="T72" s="259">
        <f t="shared" si="22"/>
        <v>-315675.00904716685</v>
      </c>
      <c r="U72" s="259">
        <f t="shared" si="22"/>
        <v>-316623.99229615921</v>
      </c>
      <c r="V72" s="259">
        <f t="shared" si="22"/>
        <v>-317616.43856543308</v>
      </c>
      <c r="W72" s="259">
        <f t="shared" si="22"/>
        <v>-318654.33844242396</v>
      </c>
      <c r="X72" s="259">
        <f t="shared" si="22"/>
        <v>-319739.7736826067</v>
      </c>
      <c r="Y72" s="259">
        <f t="shared" si="22"/>
        <v>-320874.92138495186</v>
      </c>
      <c r="Z72" s="259">
        <f t="shared" si="22"/>
        <v>-322062.05835861649</v>
      </c>
      <c r="AA72" s="259">
        <f t="shared" si="22"/>
        <v>-323303.56568962737</v>
      </c>
      <c r="AB72" s="259">
        <f t="shared" si="22"/>
        <v>-324601.93351671618</v>
      </c>
      <c r="AC72" s="259">
        <f t="shared" si="22"/>
        <v>-325959.76602588606</v>
      </c>
      <c r="AD72" s="259">
        <f t="shared" si="22"/>
        <v>-327379.7866737271</v>
      </c>
      <c r="AE72" s="259">
        <f t="shared" si="22"/>
        <v>-328864.84364995721</v>
      </c>
      <c r="AF72" s="259">
        <f t="shared" si="22"/>
        <v>-330417.91559014551</v>
      </c>
      <c r="AG72" s="259">
        <f t="shared" si="22"/>
        <v>-332042.11755007517</v>
      </c>
      <c r="AH72" s="259">
        <f t="shared" si="22"/>
        <v>-333740.70725373004</v>
      </c>
      <c r="AI72" s="259">
        <f t="shared" si="22"/>
        <v>-335517.09162743663</v>
      </c>
      <c r="AJ72" s="259">
        <f t="shared" si="22"/>
        <v>-337374.83363326592</v>
      </c>
      <c r="AK72" s="259">
        <f t="shared" si="22"/>
        <v>-339317.65941540303</v>
      </c>
      <c r="AL72" s="259">
        <f t="shared" si="22"/>
        <v>-341349.46577381704</v>
      </c>
      <c r="AM72" s="259">
        <f t="shared" si="22"/>
        <v>-303803.29373343731</v>
      </c>
      <c r="AN72" s="259">
        <f t="shared" si="22"/>
        <v>-303803.29373343731</v>
      </c>
      <c r="AO72" s="259">
        <f t="shared" si="22"/>
        <v>-303803.29373343731</v>
      </c>
      <c r="AP72" s="259">
        <f>AP70+AP71</f>
        <v>-303803.29373343731</v>
      </c>
    </row>
    <row r="73" spans="1:45" s="353" customFormat="1" ht="16.5" thickBot="1" x14ac:dyDescent="0.25">
      <c r="A73" s="351"/>
      <c r="B73" s="352">
        <f>O141</f>
        <v>0.5</v>
      </c>
      <c r="C73" s="352">
        <f t="shared" ref="C73:AP73" si="23">P141</f>
        <v>1.5</v>
      </c>
      <c r="D73" s="352">
        <f t="shared" si="23"/>
        <v>2.5</v>
      </c>
      <c r="E73" s="352">
        <f t="shared" si="23"/>
        <v>3.5</v>
      </c>
      <c r="F73" s="352">
        <f t="shared" si="23"/>
        <v>4.5</v>
      </c>
      <c r="G73" s="352">
        <f t="shared" si="23"/>
        <v>5.5</v>
      </c>
      <c r="H73" s="352">
        <f t="shared" si="23"/>
        <v>6.5</v>
      </c>
      <c r="I73" s="352">
        <f t="shared" si="23"/>
        <v>7.5</v>
      </c>
      <c r="J73" s="352">
        <f t="shared" si="23"/>
        <v>8.5</v>
      </c>
      <c r="K73" s="352">
        <f t="shared" si="23"/>
        <v>9.5</v>
      </c>
      <c r="L73" s="352">
        <f t="shared" si="23"/>
        <v>10.5</v>
      </c>
      <c r="M73" s="352">
        <f t="shared" si="23"/>
        <v>11.5</v>
      </c>
      <c r="N73" s="352">
        <f t="shared" si="23"/>
        <v>12.5</v>
      </c>
      <c r="O73" s="352">
        <f t="shared" si="23"/>
        <v>13.5</v>
      </c>
      <c r="P73" s="352">
        <f t="shared" si="23"/>
        <v>14.5</v>
      </c>
      <c r="Q73" s="352">
        <f t="shared" si="23"/>
        <v>15.5</v>
      </c>
      <c r="R73" s="352">
        <f t="shared" si="23"/>
        <v>16.5</v>
      </c>
      <c r="S73" s="352">
        <f t="shared" si="23"/>
        <v>17.5</v>
      </c>
      <c r="T73" s="352">
        <f t="shared" si="23"/>
        <v>18.5</v>
      </c>
      <c r="U73" s="352">
        <f t="shared" si="23"/>
        <v>19.5</v>
      </c>
      <c r="V73" s="352">
        <f t="shared" si="23"/>
        <v>20.5</v>
      </c>
      <c r="W73" s="352">
        <f t="shared" si="23"/>
        <v>21.5</v>
      </c>
      <c r="X73" s="352">
        <f t="shared" si="23"/>
        <v>22.5</v>
      </c>
      <c r="Y73" s="352">
        <f t="shared" si="23"/>
        <v>23.5</v>
      </c>
      <c r="Z73" s="352">
        <f t="shared" si="23"/>
        <v>24.5</v>
      </c>
      <c r="AA73" s="352">
        <f t="shared" si="23"/>
        <v>25.5</v>
      </c>
      <c r="AB73" s="352">
        <f t="shared" si="23"/>
        <v>26.5</v>
      </c>
      <c r="AC73" s="352">
        <f t="shared" si="23"/>
        <v>27.5</v>
      </c>
      <c r="AD73" s="352">
        <f t="shared" si="23"/>
        <v>28.5</v>
      </c>
      <c r="AE73" s="352">
        <f t="shared" si="23"/>
        <v>29.5</v>
      </c>
      <c r="AF73" s="352">
        <f t="shared" si="23"/>
        <v>30.5</v>
      </c>
      <c r="AG73" s="352">
        <f t="shared" si="23"/>
        <v>31.5</v>
      </c>
      <c r="AH73" s="352">
        <f t="shared" si="23"/>
        <v>32.5</v>
      </c>
      <c r="AI73" s="352">
        <f t="shared" si="23"/>
        <v>33.5</v>
      </c>
      <c r="AJ73" s="352">
        <f t="shared" si="23"/>
        <v>34.5</v>
      </c>
      <c r="AK73" s="352">
        <f t="shared" si="23"/>
        <v>35.5</v>
      </c>
      <c r="AL73" s="352">
        <f t="shared" si="23"/>
        <v>36.5</v>
      </c>
      <c r="AM73" s="352">
        <f t="shared" si="23"/>
        <v>0</v>
      </c>
      <c r="AN73" s="352">
        <f t="shared" si="23"/>
        <v>0</v>
      </c>
      <c r="AO73" s="352">
        <f t="shared" si="23"/>
        <v>0</v>
      </c>
      <c r="AP73" s="352">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-368693.31763766665</v>
      </c>
      <c r="D75" s="252">
        <f>D68</f>
        <v>-368693.31763766665</v>
      </c>
      <c r="E75" s="252">
        <f t="shared" si="25"/>
        <v>-381923.94229297439</v>
      </c>
      <c r="F75" s="252">
        <f t="shared" si="25"/>
        <v>-368693.31763766665</v>
      </c>
      <c r="G75" s="252">
        <f t="shared" si="25"/>
        <v>-368693.31763766665</v>
      </c>
      <c r="H75" s="252">
        <f t="shared" si="25"/>
        <v>-368693.31763766665</v>
      </c>
      <c r="I75" s="252">
        <f t="shared" si="25"/>
        <v>-368693.31763766665</v>
      </c>
      <c r="J75" s="252">
        <f t="shared" si="25"/>
        <v>-368693.31763766665</v>
      </c>
      <c r="K75" s="252">
        <f t="shared" si="25"/>
        <v>-386002.2822804664</v>
      </c>
      <c r="L75" s="252">
        <f t="shared" si="25"/>
        <v>-386795.02533691184</v>
      </c>
      <c r="M75" s="252">
        <f t="shared" si="25"/>
        <v>-387624.07568073762</v>
      </c>
      <c r="N75" s="252">
        <f t="shared" si="25"/>
        <v>-388491.09616992297</v>
      </c>
      <c r="O75" s="252">
        <f t="shared" si="25"/>
        <v>-389397.82582061982</v>
      </c>
      <c r="P75" s="252">
        <f t="shared" si="25"/>
        <v>-390346.08329516387</v>
      </c>
      <c r="Q75" s="252">
        <f t="shared" si="25"/>
        <v>-391337.77054983517</v>
      </c>
      <c r="R75" s="252">
        <f t="shared" si="25"/>
        <v>-392374.87664968468</v>
      </c>
      <c r="S75" s="252">
        <f t="shared" si="25"/>
        <v>-393459.48175807798</v>
      </c>
      <c r="T75" s="252">
        <f t="shared" si="25"/>
        <v>-394593.76130895858</v>
      </c>
      <c r="U75" s="252">
        <f t="shared" si="25"/>
        <v>-395779.99037019903</v>
      </c>
      <c r="V75" s="252">
        <f t="shared" si="25"/>
        <v>-397020.54820679134</v>
      </c>
      <c r="W75" s="252">
        <f t="shared" si="25"/>
        <v>-398317.92305302992</v>
      </c>
      <c r="X75" s="252">
        <f t="shared" si="25"/>
        <v>-399674.71710325836</v>
      </c>
      <c r="Y75" s="252">
        <f t="shared" si="25"/>
        <v>-401093.65173118981</v>
      </c>
      <c r="Z75" s="252">
        <f t="shared" si="25"/>
        <v>-402577.57294827059</v>
      </c>
      <c r="AA75" s="252">
        <f t="shared" si="25"/>
        <v>-404129.4571120342</v>
      </c>
      <c r="AB75" s="252">
        <f t="shared" si="25"/>
        <v>-405752.41689589521</v>
      </c>
      <c r="AC75" s="252">
        <f t="shared" si="25"/>
        <v>-407449.70753235754</v>
      </c>
      <c r="AD75" s="252">
        <f t="shared" si="25"/>
        <v>-409224.73334215884</v>
      </c>
      <c r="AE75" s="252">
        <f t="shared" si="25"/>
        <v>-411081.05456244654</v>
      </c>
      <c r="AF75" s="252">
        <f t="shared" si="25"/>
        <v>-413022.39448768192</v>
      </c>
      <c r="AG75" s="252">
        <f t="shared" si="25"/>
        <v>-415052.64693759393</v>
      </c>
      <c r="AH75" s="252">
        <f t="shared" si="25"/>
        <v>-417175.88406716258</v>
      </c>
      <c r="AI75" s="252">
        <f t="shared" si="25"/>
        <v>-419396.3645342958</v>
      </c>
      <c r="AJ75" s="252">
        <f t="shared" si="25"/>
        <v>-421718.5420415824</v>
      </c>
      <c r="AK75" s="252">
        <f t="shared" si="25"/>
        <v>-424147.07426925382</v>
      </c>
      <c r="AL75" s="252">
        <f t="shared" si="25"/>
        <v>-426686.83221727132</v>
      </c>
      <c r="AM75" s="252">
        <f t="shared" si="25"/>
        <v>-379754.11716679664</v>
      </c>
      <c r="AN75" s="252">
        <f t="shared" si="25"/>
        <v>-379754.11716679664</v>
      </c>
      <c r="AO75" s="252">
        <f t="shared" si="25"/>
        <v>-379754.11716679664</v>
      </c>
      <c r="AP75" s="252">
        <f>AP68</f>
        <v>-379754.11716679664</v>
      </c>
    </row>
    <row r="76" spans="1:45" x14ac:dyDescent="0.2">
      <c r="A76" s="253" t="s">
        <v>255</v>
      </c>
      <c r="B76" s="245">
        <f t="shared" ref="B76:AO76" si="26">-B67</f>
        <v>0</v>
      </c>
      <c r="C76" s="245">
        <f>-C67</f>
        <v>368693.31763766665</v>
      </c>
      <c r="D76" s="245">
        <f t="shared" si="26"/>
        <v>368693.31763766665</v>
      </c>
      <c r="E76" s="245">
        <f t="shared" si="26"/>
        <v>368693.31763766665</v>
      </c>
      <c r="F76" s="245">
        <f>-C67</f>
        <v>368693.31763766665</v>
      </c>
      <c r="G76" s="245">
        <f t="shared" si="26"/>
        <v>368693.31763766665</v>
      </c>
      <c r="H76" s="245">
        <f t="shared" si="26"/>
        <v>368693.31763766665</v>
      </c>
      <c r="I76" s="245">
        <f t="shared" si="26"/>
        <v>368693.31763766665</v>
      </c>
      <c r="J76" s="245">
        <f t="shared" si="26"/>
        <v>368693.31763766665</v>
      </c>
      <c r="K76" s="245">
        <f t="shared" si="26"/>
        <v>368693.31763766665</v>
      </c>
      <c r="L76" s="245">
        <f>-L67</f>
        <v>368693.31763766665</v>
      </c>
      <c r="M76" s="245">
        <f>-M67</f>
        <v>368693.31763766665</v>
      </c>
      <c r="N76" s="245">
        <f t="shared" si="26"/>
        <v>368693.31763766665</v>
      </c>
      <c r="O76" s="245">
        <f t="shared" si="26"/>
        <v>368693.31763766665</v>
      </c>
      <c r="P76" s="245">
        <f t="shared" si="26"/>
        <v>368693.31763766665</v>
      </c>
      <c r="Q76" s="245">
        <f t="shared" si="26"/>
        <v>368693.31763766665</v>
      </c>
      <c r="R76" s="245">
        <f t="shared" si="26"/>
        <v>368693.31763766665</v>
      </c>
      <c r="S76" s="245">
        <f t="shared" si="26"/>
        <v>368693.31763766665</v>
      </c>
      <c r="T76" s="245">
        <f t="shared" si="26"/>
        <v>368693.31763766665</v>
      </c>
      <c r="U76" s="245">
        <f t="shared" si="26"/>
        <v>368693.31763766665</v>
      </c>
      <c r="V76" s="245">
        <f t="shared" si="26"/>
        <v>368693.31763766665</v>
      </c>
      <c r="W76" s="245">
        <f t="shared" si="26"/>
        <v>368693.31763766665</v>
      </c>
      <c r="X76" s="245">
        <f t="shared" si="26"/>
        <v>368693.31763766665</v>
      </c>
      <c r="Y76" s="245">
        <f t="shared" si="26"/>
        <v>368693.31763766665</v>
      </c>
      <c r="Z76" s="245">
        <f t="shared" si="26"/>
        <v>368693.31763766665</v>
      </c>
      <c r="AA76" s="245">
        <f t="shared" si="26"/>
        <v>368693.31763766665</v>
      </c>
      <c r="AB76" s="245">
        <f t="shared" si="26"/>
        <v>368693.31763766665</v>
      </c>
      <c r="AC76" s="245">
        <f t="shared" si="26"/>
        <v>368693.31763766665</v>
      </c>
      <c r="AD76" s="245">
        <f t="shared" si="26"/>
        <v>368693.31763766665</v>
      </c>
      <c r="AE76" s="245">
        <f t="shared" si="26"/>
        <v>368693.31763766665</v>
      </c>
      <c r="AF76" s="245">
        <f t="shared" si="26"/>
        <v>368693.31763766665</v>
      </c>
      <c r="AG76" s="245">
        <f t="shared" si="26"/>
        <v>368693.31763766665</v>
      </c>
      <c r="AH76" s="245">
        <f t="shared" si="26"/>
        <v>368693.31763766665</v>
      </c>
      <c r="AI76" s="245">
        <f t="shared" si="26"/>
        <v>368693.31763766665</v>
      </c>
      <c r="AJ76" s="245">
        <f t="shared" si="26"/>
        <v>368693.31763766665</v>
      </c>
      <c r="AK76" s="245">
        <f t="shared" si="26"/>
        <v>368693.31763766665</v>
      </c>
      <c r="AL76" s="245">
        <f t="shared" si="26"/>
        <v>368693.31763766665</v>
      </c>
      <c r="AM76" s="245">
        <f t="shared" si="26"/>
        <v>368693.31763766665</v>
      </c>
      <c r="AN76" s="245">
        <f t="shared" si="26"/>
        <v>368693.31763766665</v>
      </c>
      <c r="AO76" s="245">
        <f t="shared" si="26"/>
        <v>368693.31763766665</v>
      </c>
      <c r="AP76" s="245">
        <f>-AP67</f>
        <v>368693.31763766665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-2654591.8869912</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-2646.1249310616404</v>
      </c>
      <c r="F79" s="245">
        <f>IF(((SUM($B$59:F59)+SUM($B$61:F64))+SUM($B$81:F81))&lt;0,((SUM($B$59:F59)+SUM($B$61:F64))+SUM($B$81:F81))*0.2-SUM($A$79:E79),IF(SUM($B$79:E79)&lt;0,0-SUM($B$79:E79),0))</f>
        <v>0</v>
      </c>
      <c r="G79" s="245">
        <f>IF(((SUM($B$59:G59)+SUM($B$61:G64))+SUM($B$81:G81))&lt;0,((SUM($B$59:G59)+SUM($B$61:G64))+SUM($B$81:G81))*0.18-SUM($A$79:F79),IF(SUM($B$79:F79)&lt;0,0-SUM($B$79:F79),0))</f>
        <v>265723.80119222635</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-3115.6136357034557</v>
      </c>
      <c r="L79" s="245">
        <f>IF(((SUM($B$59:L59)+SUM($B$61:L64))+SUM($B$81:L81))&lt;0,((SUM($B$59:L59)+SUM($B$61:L64))+SUM($B$81:L81))*0.18-SUM($A$79:K79),IF(SUM($B$79:K79)&lt;0,0-SUM($B$79:K79),0))</f>
        <v>-3258.3073858646676</v>
      </c>
      <c r="M79" s="245">
        <f>IF(((SUM($B$59:M59)+SUM($B$61:M64))+SUM($B$81:M81))&lt;0,((SUM($B$59:M59)+SUM($B$61:M64))+SUM($B$81:M81))*0.18-SUM($A$79:L79),IF(SUM($B$79:L79)&lt;0,0-SUM($B$79:L79),0))</f>
        <v>-3407.5364477522671</v>
      </c>
      <c r="N79" s="245">
        <f>IF(((SUM($B$59:N59)+SUM($B$61:N64))+SUM($B$81:N81))&lt;0,((SUM($B$59:N59)+SUM($B$61:N64))+SUM($B$81:N81))*0.18-SUM($A$79:M79),IF(SUM($B$79:M79)&lt;0,0-SUM($B$79:M79),0))</f>
        <v>-3563.6001358064823</v>
      </c>
      <c r="O79" s="245">
        <f>IF(((SUM($B$59:O59)+SUM($B$61:O64))+SUM($B$81:O81))&lt;0,((SUM($B$59:O59)+SUM($B$61:O64))+SUM($B$81:O81))*0.18-SUM($A$79:N79),IF(SUM($B$79:N79)&lt;0,0-SUM($B$79:N79),0))</f>
        <v>-3726.8114729314111</v>
      </c>
      <c r="P79" s="245">
        <f>IF(((SUM($B$59:P59)+SUM($B$61:P64))+SUM($B$81:P81))&lt;0,((SUM($B$59:P59)+SUM($B$61:P64))+SUM($B$81:P81))*0.18-SUM($A$79:O79),IF(SUM($B$79:O79)&lt;0,0-SUM($B$79:O79),0))</f>
        <v>-3897.4978183493949</v>
      </c>
      <c r="Q79" s="245">
        <f>IF(((SUM($B$59:Q59)+SUM($B$61:Q64))+SUM($B$81:Q81))&lt;0,((SUM($B$59:Q59)+SUM($B$61:Q64))+SUM($B$81:Q81))*0.18-SUM($A$79:P79),IF(SUM($B$79:P79)&lt;0,0-SUM($B$79:P79),0))</f>
        <v>-4076.0015241904184</v>
      </c>
      <c r="R79" s="245">
        <f>IF(((SUM($B$59:R59)+SUM($B$61:R64))+SUM($B$81:R81))&lt;0,((SUM($B$59:R59)+SUM($B$61:R64))+SUM($B$81:R81))*0.18-SUM($A$79:Q79),IF(SUM($B$79:Q79)&lt;0,0-SUM($B$79:Q79),0))</f>
        <v>-4262.6806221632287</v>
      </c>
      <c r="S79" s="245">
        <f>IF(((SUM($B$59:S59)+SUM($B$61:S64))+SUM($B$81:S81))&lt;0,((SUM($B$59:S59)+SUM($B$61:S64))+SUM($B$81:S81))*0.18-SUM($A$79:R79),IF(SUM($B$79:R79)&lt;0,0-SUM($B$79:R79),0))</f>
        <v>-4457.9095416739583</v>
      </c>
      <c r="T79" s="245">
        <f>IF(((SUM($B$59:T59)+SUM($B$61:T64))+SUM($B$81:T81))&lt;0,((SUM($B$59:T59)+SUM($B$61:T64))+SUM($B$81:T81))*0.18-SUM($A$79:S79),IF(SUM($B$79:S79)&lt;0,0-SUM($B$79:S79),0))</f>
        <v>-4662.0798608325422</v>
      </c>
      <c r="U79" s="245">
        <f>IF(((SUM($B$59:U59)+SUM($B$61:U64))+SUM($B$81:U81))&lt;0,((SUM($B$59:U59)+SUM($B$61:U64))+SUM($B$81:U81))*0.18-SUM($A$79:T79),IF(SUM($B$79:T79)&lt;0,0-SUM($B$79:T79),0))</f>
        <v>-4875.6010918561369</v>
      </c>
      <c r="V79" s="245">
        <f>IF(((SUM($B$59:V59)+SUM($B$61:V64))+SUM($B$81:V81))&lt;0,((SUM($B$59:V59)+SUM($B$61:V64))+SUM($B$81:V81))*0.18-SUM($A$79:U79),IF(SUM($B$79:U79)&lt;0,0-SUM($B$79:U79),0))</f>
        <v>-5098.9015024425462</v>
      </c>
      <c r="W79" s="245">
        <f>IF(((SUM($B$59:W59)+SUM($B$61:W64))+SUM($B$81:W81))&lt;0,((SUM($B$59:W59)+SUM($B$61:W64))+SUM($B$81:W81))*0.18-SUM($A$79:V79),IF(SUM($B$79:V79)&lt;0,0-SUM($B$79:V79),0))</f>
        <v>-5332.4289747653529</v>
      </c>
      <c r="X79" s="245">
        <f>IF(((SUM($B$59:X59)+SUM($B$61:X64))+SUM($B$81:X81))&lt;0,((SUM($B$59:X59)+SUM($B$61:X64))+SUM($B$81:X81))*0.18-SUM($A$79:W79),IF(SUM($B$79:W79)&lt;0,0-SUM($B$79:W79),0))</f>
        <v>-5576.6519038062543</v>
      </c>
      <c r="Y79" s="245">
        <f>IF(((SUM($B$59:Y59)+SUM($B$61:Y64))+SUM($B$81:Y81))&lt;0,((SUM($B$59:Y59)+SUM($B$61:Y64))+SUM($B$81:Y81))*0.18-SUM($A$79:X79),IF(SUM($B$79:X79)&lt;0,0-SUM($B$79:X79),0))</f>
        <v>-5832.0601368341595</v>
      </c>
      <c r="Z79" s="245">
        <f>IF(((SUM($B$59:Z59)+SUM($B$61:Z64))+SUM($B$81:Z81))&lt;0,((SUM($B$59:Z59)+SUM($B$61:Z64))+SUM($B$81:Z81))*0.18-SUM($A$79:Y79),IF(SUM($B$79:Y79)&lt;0,0-SUM($B$79:Y79),0))</f>
        <v>-6099.1659559090622</v>
      </c>
      <c r="AA79" s="245">
        <f>IF(((SUM($B$59:AA59)+SUM($B$61:AA64))+SUM($B$81:AA81))&lt;0,((SUM($B$59:AA59)+SUM($B$61:AA64))+SUM($B$81:AA81))*0.18-SUM($A$79:Z79),IF(SUM($B$79:Z79)&lt;0,0-SUM($B$79:Z79),0))</f>
        <v>-6378.5051053860225</v>
      </c>
      <c r="AB79" s="245">
        <f>IF(((SUM($B$59:AB59)+SUM($B$61:AB64))+SUM($B$81:AB81))&lt;0,((SUM($B$59:AB59)+SUM($B$61:AB64))+SUM($B$81:AB81))*0.18-SUM($A$79:AA79),IF(SUM($B$79:AA79)&lt;0,0-SUM($B$79:AA79),0))</f>
        <v>-6670.6378664812073</v>
      </c>
      <c r="AC79" s="245">
        <f>IF(((SUM($B$59:AC59)+SUM($B$61:AC64))+SUM($B$81:AC81))&lt;0,((SUM($B$59:AC59)+SUM($B$61:AC64))+SUM($B$81:AC81))*0.18-SUM($A$79:AB79),IF(SUM($B$79:AB79)&lt;0,0-SUM($B$79:AB79),0))</f>
        <v>-6976.1501810443588</v>
      </c>
      <c r="AD79" s="245">
        <f>IF(((SUM($B$59:AD59)+SUM($B$61:AD64))+SUM($B$81:AD81))&lt;0,((SUM($B$59:AD59)+SUM($B$61:AD64))+SUM($B$81:AD81))*0.18-SUM($A$79:AC79),IF(SUM($B$79:AC79)&lt;0,0-SUM($B$79:AC79),0))</f>
        <v>-7295.6548268082552</v>
      </c>
      <c r="AE79" s="245">
        <f>IF(((SUM($B$59:AE59)+SUM($B$61:AE64))+SUM($B$81:AE81))&lt;0,((SUM($B$59:AE59)+SUM($B$61:AE64))+SUM($B$81:AE81))*0.18-SUM($A$79:AD79),IF(SUM($B$79:AD79)&lt;0,0-SUM($B$79:AD79),0))</f>
        <v>-7629.7926464607008</v>
      </c>
      <c r="AF79" s="245">
        <f>IF(((SUM($B$59:AF59)+SUM($B$61:AF64))+SUM($B$81:AF81))&lt;0,((SUM($B$59:AF59)+SUM($B$61:AF64))+SUM($B$81:AF81))*0.18-SUM($A$79:AE79),IF(SUM($B$79:AE79)&lt;0,0-SUM($B$79:AE79),0))</f>
        <v>-7979.2338330028579</v>
      </c>
      <c r="AG79" s="245">
        <f>IF(((SUM($B$59:AG59)+SUM($B$61:AG64))+SUM($B$81:AG81))&lt;0,((SUM($B$59:AG59)+SUM($B$61:AG64))+SUM($B$81:AG81))*0.18-SUM($A$79:AF79),IF(SUM($B$79:AF79)&lt;0,0-SUM($B$79:AF79),0))</f>
        <v>-8344.6792739867233</v>
      </c>
      <c r="AH79" s="245">
        <f>IF(((SUM($B$59:AH59)+SUM($B$61:AH64))+SUM($B$81:AH81))&lt;0,((SUM($B$59:AH59)+SUM($B$61:AH64))+SUM($B$81:AH81))*0.18-SUM($A$79:AG79),IF(SUM($B$79:AG79)&lt;0,0-SUM($B$79:AG79),0))</f>
        <v>-8726.8619573093019</v>
      </c>
      <c r="AI79" s="245">
        <f>IF(((SUM($B$59:AI59)+SUM($B$61:AI64))+SUM($B$81:AI81))&lt;0,((SUM($B$59:AI59)+SUM($B$61:AI64))+SUM($B$81:AI81))*0.18-SUM($A$79:AH79),IF(SUM($B$79:AH79)&lt;0,0-SUM($B$79:AH79),0))</f>
        <v>-9126.5484413933009</v>
      </c>
      <c r="AJ79" s="245">
        <f>IF(((SUM($B$59:AJ59)+SUM($B$61:AJ64))+SUM($B$81:AJ81))&lt;0,((SUM($B$59:AJ59)+SUM($B$61:AJ64))+SUM($B$81:AJ81))*0.18-SUM($A$79:AI79),IF(SUM($B$79:AI79)&lt;0,0-SUM($B$79:AI79),0))</f>
        <v>-9544.5403927047737</v>
      </c>
      <c r="AK79" s="245">
        <f>IF(((SUM($B$59:AK59)+SUM($B$61:AK64))+SUM($B$81:AK81))&lt;0,((SUM($B$59:AK59)+SUM($B$61:AK64))+SUM($B$81:AK81))*0.18-SUM($A$79:AJ79),IF(SUM($B$79:AJ79)&lt;0,0-SUM($B$79:AJ79),0))</f>
        <v>-9981.6761936852708</v>
      </c>
      <c r="AL79" s="245">
        <f>IF(((SUM($B$59:AL59)+SUM($B$61:AL64))+SUM($B$81:AL81))&lt;0,((SUM($B$59:AL59)+SUM($B$61:AL64))+SUM($B$81:AL81))*0.18-SUM($A$79:AK79),IF(SUM($B$79:AK79)&lt;0,0-SUM($B$79:AK79),0))</f>
        <v>-10438.832624329254</v>
      </c>
      <c r="AM79" s="245">
        <f>IF(((SUM($B$59:AM59)+SUM($B$61:AM64))+SUM($B$81:AM81))&lt;0,((SUM($B$59:AM59)+SUM($B$61:AM64))+SUM($B$81:AM81))*0.18-SUM($A$79:AL79),IF(SUM($B$79:AL79)&lt;0,0-SUM($B$79:AL79),0))</f>
        <v>-1990.9439152432606</v>
      </c>
      <c r="AN79" s="245">
        <f>IF(((SUM($B$59:AN59)+SUM($B$61:AN64))+SUM($B$81:AN81))&lt;0,((SUM($B$59:AN59)+SUM($B$61:AN64))+SUM($B$81:AN81))*0.18-SUM($A$79:AM79),IF(SUM($B$79:AM79)&lt;0,0-SUM($B$79:AM79),0))</f>
        <v>-1990.9439152437262</v>
      </c>
      <c r="AO79" s="245">
        <f>IF(((SUM($B$59:AO59)+SUM($B$61:AO64))+SUM($B$81:AO81))&lt;0,((SUM($B$59:AO59)+SUM($B$61:AO64))+SUM($B$81:AO81))*0.18-SUM($A$79:AN79),IF(SUM($B$79:AN79)&lt;0,0-SUM($B$79:AN79),0))</f>
        <v>-1990.9439152432606</v>
      </c>
      <c r="AP79" s="245">
        <f>IF(((SUM($B$59:AP59)+SUM($B$61:AP64))+SUM($B$81:AP81))&lt;0,((SUM($B$59:AP59)+SUM($B$61:AP64))+SUM($B$81:AP81))*0.18-SUM($A$79:AO79),IF(SUM($B$79:AO79)&lt;0,0-SUM($B$79:AO79),0))</f>
        <v>-1990.9439152432606</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-13272959.434955999</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-13272959.434955999</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-15927551.321947198</v>
      </c>
      <c r="C83" s="252">
        <f t="shared" ref="C83:V83" si="30">SUM(C75:C82)</f>
        <v>0</v>
      </c>
      <c r="D83" s="252">
        <f t="shared" si="30"/>
        <v>0</v>
      </c>
      <c r="E83" s="252">
        <f t="shared" si="30"/>
        <v>-15876.749586369377</v>
      </c>
      <c r="F83" s="252">
        <f t="shared" si="30"/>
        <v>0</v>
      </c>
      <c r="G83" s="252">
        <f t="shared" si="30"/>
        <v>265723.80119222635</v>
      </c>
      <c r="H83" s="252">
        <f t="shared" si="30"/>
        <v>0</v>
      </c>
      <c r="I83" s="252">
        <f t="shared" si="30"/>
        <v>0</v>
      </c>
      <c r="J83" s="252">
        <f t="shared" si="30"/>
        <v>0</v>
      </c>
      <c r="K83" s="252">
        <f t="shared" si="30"/>
        <v>-20424.578278503206</v>
      </c>
      <c r="L83" s="252">
        <f t="shared" si="30"/>
        <v>-21360.015085109859</v>
      </c>
      <c r="M83" s="252">
        <f t="shared" si="30"/>
        <v>-22338.294490823231</v>
      </c>
      <c r="N83" s="252">
        <f t="shared" si="30"/>
        <v>-23361.378668062796</v>
      </c>
      <c r="O83" s="252">
        <f t="shared" si="30"/>
        <v>-24431.319655884581</v>
      </c>
      <c r="P83" s="252">
        <f t="shared" si="30"/>
        <v>-25550.263475846616</v>
      </c>
      <c r="Q83" s="252">
        <f t="shared" si="30"/>
        <v>-26720.454436358938</v>
      </c>
      <c r="R83" s="252">
        <f t="shared" si="30"/>
        <v>-27944.239634181256</v>
      </c>
      <c r="S83" s="252">
        <f t="shared" si="30"/>
        <v>-29224.073662085284</v>
      </c>
      <c r="T83" s="252">
        <f t="shared" si="30"/>
        <v>-30562.523532124469</v>
      </c>
      <c r="U83" s="252">
        <f t="shared" si="30"/>
        <v>-31962.273824388511</v>
      </c>
      <c r="V83" s="252">
        <f t="shared" si="30"/>
        <v>-33426.132071567234</v>
      </c>
      <c r="W83" s="252">
        <f>SUM(W75:W82)</f>
        <v>-34957.034390128625</v>
      </c>
      <c r="X83" s="252">
        <f>SUM(X75:X82)</f>
        <v>-36558.051369397959</v>
      </c>
      <c r="Y83" s="252">
        <f>SUM(Y75:Y82)</f>
        <v>-38232.394230357313</v>
      </c>
      <c r="Z83" s="252">
        <f>SUM(Z75:Z82)</f>
        <v>-39983.421266513004</v>
      </c>
      <c r="AA83" s="252">
        <f t="shared" ref="AA83:AP83" si="31">SUM(AA75:AA82)</f>
        <v>-41814.644579753571</v>
      </c>
      <c r="AB83" s="252">
        <f t="shared" si="31"/>
        <v>-43729.737124709762</v>
      </c>
      <c r="AC83" s="252">
        <f t="shared" si="31"/>
        <v>-45732.540075735247</v>
      </c>
      <c r="AD83" s="252">
        <f t="shared" si="31"/>
        <v>-47827.070531300444</v>
      </c>
      <c r="AE83" s="252">
        <f t="shared" si="31"/>
        <v>-50017.529571240593</v>
      </c>
      <c r="AF83" s="252">
        <f t="shared" si="31"/>
        <v>-52308.31068301812</v>
      </c>
      <c r="AG83" s="252">
        <f t="shared" si="31"/>
        <v>-54704.008573914005</v>
      </c>
      <c r="AH83" s="252">
        <f t="shared" si="31"/>
        <v>-57209.42838680523</v>
      </c>
      <c r="AI83" s="252">
        <f t="shared" si="31"/>
        <v>-59829.595338022453</v>
      </c>
      <c r="AJ83" s="252">
        <f t="shared" si="31"/>
        <v>-62569.764796620526</v>
      </c>
      <c r="AK83" s="252">
        <f t="shared" si="31"/>
        <v>-65435.432825272437</v>
      </c>
      <c r="AL83" s="252">
        <f t="shared" si="31"/>
        <v>-68432.347203933925</v>
      </c>
      <c r="AM83" s="252">
        <f t="shared" si="31"/>
        <v>-13051.743444373249</v>
      </c>
      <c r="AN83" s="252">
        <f t="shared" si="31"/>
        <v>-13051.743444373715</v>
      </c>
      <c r="AO83" s="252">
        <f t="shared" si="31"/>
        <v>-13051.743444373249</v>
      </c>
      <c r="AP83" s="252">
        <f t="shared" si="31"/>
        <v>-13051.743444373249</v>
      </c>
    </row>
    <row r="84" spans="1:44" ht="14.25" x14ac:dyDescent="0.2">
      <c r="A84" s="254" t="s">
        <v>550</v>
      </c>
      <c r="B84" s="252">
        <f>SUM($B$83:B83)</f>
        <v>-15927551.321947198</v>
      </c>
      <c r="C84" s="252">
        <f>SUM($B$83:C83)</f>
        <v>-15927551.321947198</v>
      </c>
      <c r="D84" s="252">
        <f>SUM($B$83:D83)</f>
        <v>-15927551.321947198</v>
      </c>
      <c r="E84" s="252">
        <f>SUM($B$83:E83)</f>
        <v>-15943428.071533568</v>
      </c>
      <c r="F84" s="252">
        <f>SUM($B$83:F83)</f>
        <v>-15943428.071533568</v>
      </c>
      <c r="G84" s="252">
        <f>SUM($B$83:G83)</f>
        <v>-15677704.270341342</v>
      </c>
      <c r="H84" s="252">
        <f>SUM($B$83:H83)</f>
        <v>-15677704.270341342</v>
      </c>
      <c r="I84" s="252">
        <f>SUM($B$83:I83)</f>
        <v>-15677704.270341342</v>
      </c>
      <c r="J84" s="252">
        <f>SUM($B$83:J83)</f>
        <v>-15677704.270341342</v>
      </c>
      <c r="K84" s="252">
        <f>SUM($B$83:K83)</f>
        <v>-15698128.848619845</v>
      </c>
      <c r="L84" s="252">
        <f>SUM($B$83:L83)</f>
        <v>-15719488.863704955</v>
      </c>
      <c r="M84" s="252">
        <f>SUM($B$83:M83)</f>
        <v>-15741827.158195779</v>
      </c>
      <c r="N84" s="252">
        <f>SUM($B$83:N83)</f>
        <v>-15765188.536863841</v>
      </c>
      <c r="O84" s="252">
        <f>SUM($B$83:O83)</f>
        <v>-15789619.856519725</v>
      </c>
      <c r="P84" s="252">
        <f>SUM($B$83:P83)</f>
        <v>-15815170.119995572</v>
      </c>
      <c r="Q84" s="252">
        <f>SUM($B$83:Q83)</f>
        <v>-15841890.57443193</v>
      </c>
      <c r="R84" s="252">
        <f>SUM($B$83:R83)</f>
        <v>-15869834.81406611</v>
      </c>
      <c r="S84" s="252">
        <f>SUM($B$83:S83)</f>
        <v>-15899058.887728196</v>
      </c>
      <c r="T84" s="252">
        <f>SUM($B$83:T83)</f>
        <v>-15929621.41126032</v>
      </c>
      <c r="U84" s="252">
        <f>SUM($B$83:U83)</f>
        <v>-15961583.685084708</v>
      </c>
      <c r="V84" s="252">
        <f>SUM($B$83:V83)</f>
        <v>-15995009.817156276</v>
      </c>
      <c r="W84" s="252">
        <f>SUM($B$83:W83)</f>
        <v>-16029966.851546405</v>
      </c>
      <c r="X84" s="252">
        <f>SUM($B$83:X83)</f>
        <v>-16066524.902915804</v>
      </c>
      <c r="Y84" s="252">
        <f>SUM($B$83:Y83)</f>
        <v>-16104757.29714616</v>
      </c>
      <c r="Z84" s="252">
        <f>SUM($B$83:Z83)</f>
        <v>-16144740.718412673</v>
      </c>
      <c r="AA84" s="252">
        <f>SUM($B$83:AA83)</f>
        <v>-16186555.362992426</v>
      </c>
      <c r="AB84" s="252">
        <f>SUM($B$83:AB83)</f>
        <v>-16230285.100117136</v>
      </c>
      <c r="AC84" s="252">
        <f>SUM($B$83:AC83)</f>
        <v>-16276017.640192872</v>
      </c>
      <c r="AD84" s="252">
        <f>SUM($B$83:AD83)</f>
        <v>-16323844.710724173</v>
      </c>
      <c r="AE84" s="252">
        <f>SUM($B$83:AE83)</f>
        <v>-16373862.240295414</v>
      </c>
      <c r="AF84" s="252">
        <f>SUM($B$83:AF83)</f>
        <v>-16426170.550978431</v>
      </c>
      <c r="AG84" s="252">
        <f>SUM($B$83:AG83)</f>
        <v>-16480874.559552345</v>
      </c>
      <c r="AH84" s="252">
        <f>SUM($B$83:AH83)</f>
        <v>-16538083.987939151</v>
      </c>
      <c r="AI84" s="252">
        <f>SUM($B$83:AI83)</f>
        <v>-16597913.583277173</v>
      </c>
      <c r="AJ84" s="252">
        <f>SUM($B$83:AJ83)</f>
        <v>-16660483.348073794</v>
      </c>
      <c r="AK84" s="252">
        <f>SUM($B$83:AK83)</f>
        <v>-16725918.780899066</v>
      </c>
      <c r="AL84" s="252">
        <f>SUM($B$83:AL83)</f>
        <v>-16794351.128102999</v>
      </c>
      <c r="AM84" s="252">
        <f>SUM($B$83:AM83)</f>
        <v>-16807402.871547371</v>
      </c>
      <c r="AN84" s="252">
        <f>SUM($B$83:AN83)</f>
        <v>-16820454.614991743</v>
      </c>
      <c r="AO84" s="252">
        <f>SUM($B$83:AO83)</f>
        <v>-16833506.358436115</v>
      </c>
      <c r="AP84" s="252">
        <f>SUM($B$83:AP83)</f>
        <v>-16846558.101880487</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-14539798.574752849</v>
      </c>
      <c r="C86" s="252">
        <f>C83*C85</f>
        <v>0</v>
      </c>
      <c r="D86" s="252">
        <f t="shared" ref="D86:AO86" si="33">D83*D85</f>
        <v>0</v>
      </c>
      <c r="E86" s="252">
        <f t="shared" si="33"/>
        <v>-8387.3976546251197</v>
      </c>
      <c r="F86" s="252">
        <f t="shared" si="33"/>
        <v>0</v>
      </c>
      <c r="G86" s="252">
        <f t="shared" si="33"/>
        <v>97484.058842244689</v>
      </c>
      <c r="H86" s="252">
        <f t="shared" si="33"/>
        <v>0</v>
      </c>
      <c r="I86" s="252">
        <f t="shared" si="33"/>
        <v>0</v>
      </c>
      <c r="J86" s="252">
        <f t="shared" si="33"/>
        <v>0</v>
      </c>
      <c r="K86" s="252">
        <f t="shared" si="33"/>
        <v>-3613.5266385677351</v>
      </c>
      <c r="L86" s="252">
        <f t="shared" si="33"/>
        <v>-3149.1871565140245</v>
      </c>
      <c r="M86" s="252">
        <f t="shared" si="33"/>
        <v>-2744.5154661106326</v>
      </c>
      <c r="N86" s="252">
        <f t="shared" si="33"/>
        <v>-2391.8442345163762</v>
      </c>
      <c r="O86" s="252">
        <f t="shared" si="33"/>
        <v>-2084.4913839367969</v>
      </c>
      <c r="P86" s="252">
        <f t="shared" si="33"/>
        <v>-1816.633485995136</v>
      </c>
      <c r="Q86" s="252">
        <f t="shared" si="33"/>
        <v>-1583.1954249703522</v>
      </c>
      <c r="R86" s="252">
        <f t="shared" si="33"/>
        <v>-1379.7542393500382</v>
      </c>
      <c r="S86" s="252">
        <f t="shared" si="33"/>
        <v>-1202.4553197783875</v>
      </c>
      <c r="T86" s="252">
        <f t="shared" si="33"/>
        <v>-1047.9393755981282</v>
      </c>
      <c r="U86" s="252">
        <f t="shared" si="33"/>
        <v>-913.27878621835021</v>
      </c>
      <c r="V86" s="252">
        <f t="shared" si="33"/>
        <v>-795.92213135457985</v>
      </c>
      <c r="W86" s="252">
        <f t="shared" si="33"/>
        <v>-693.64584915318528</v>
      </c>
      <c r="X86" s="252">
        <f t="shared" si="33"/>
        <v>-604.51210626419379</v>
      </c>
      <c r="Y86" s="252">
        <f t="shared" si="33"/>
        <v>-526.83208162509061</v>
      </c>
      <c r="Z86" s="252">
        <f t="shared" si="33"/>
        <v>-459.13396829165589</v>
      </c>
      <c r="AA86" s="252">
        <f t="shared" si="33"/>
        <v>-400.13508704516153</v>
      </c>
      <c r="AB86" s="252">
        <f t="shared" si="33"/>
        <v>-348.71758341115788</v>
      </c>
      <c r="AC86" s="252">
        <f t="shared" si="33"/>
        <v>-303.90724762008216</v>
      </c>
      <c r="AD86" s="252">
        <f t="shared" si="33"/>
        <v>-264.85505621067682</v>
      </c>
      <c r="AE86" s="252">
        <f t="shared" si="33"/>
        <v>-230.82108554401827</v>
      </c>
      <c r="AF86" s="252">
        <f t="shared" si="33"/>
        <v>-201.16049243680749</v>
      </c>
      <c r="AG86" s="252">
        <f t="shared" si="33"/>
        <v>-175.31129628840583</v>
      </c>
      <c r="AH86" s="252">
        <f t="shared" si="33"/>
        <v>-152.78373120893136</v>
      </c>
      <c r="AI86" s="252">
        <f t="shared" si="33"/>
        <v>-133.15096640276627</v>
      </c>
      <c r="AJ86" s="252">
        <f t="shared" si="33"/>
        <v>-116.0410189861506</v>
      </c>
      <c r="AK86" s="252">
        <f t="shared" si="33"/>
        <v>-101.12970601063826</v>
      </c>
      <c r="AL86" s="252">
        <f t="shared" si="33"/>
        <v>-88.134502154095387</v>
      </c>
      <c r="AM86" s="252">
        <f t="shared" si="33"/>
        <v>-13051.743444373249</v>
      </c>
      <c r="AN86" s="252">
        <f t="shared" si="33"/>
        <v>-13051.743444373715</v>
      </c>
      <c r="AO86" s="252">
        <f t="shared" si="33"/>
        <v>-13051.743444373249</v>
      </c>
      <c r="AP86" s="252">
        <f>AP83*AP85</f>
        <v>-13051.743444373249</v>
      </c>
    </row>
    <row r="87" spans="1:44" ht="14.25" x14ac:dyDescent="0.2">
      <c r="A87" s="251" t="s">
        <v>552</v>
      </c>
      <c r="B87" s="252">
        <f>SUM($B$86:B86)</f>
        <v>-14539798.574752849</v>
      </c>
      <c r="C87" s="252">
        <f>SUM($B$86:C86)</f>
        <v>-14539798.574752849</v>
      </c>
      <c r="D87" s="252">
        <f>SUM($B$86:D86)</f>
        <v>-14539798.574752849</v>
      </c>
      <c r="E87" s="252">
        <f>SUM($B$86:E86)</f>
        <v>-14548185.972407473</v>
      </c>
      <c r="F87" s="252">
        <f>SUM($B$86:F86)</f>
        <v>-14548185.972407473</v>
      </c>
      <c r="G87" s="252">
        <f>SUM($B$86:G86)</f>
        <v>-14450701.913565228</v>
      </c>
      <c r="H87" s="252">
        <f>SUM($B$86:H86)</f>
        <v>-14450701.913565228</v>
      </c>
      <c r="I87" s="252">
        <f>SUM($B$86:I86)</f>
        <v>-14450701.913565228</v>
      </c>
      <c r="J87" s="252">
        <f>SUM($B$86:J86)</f>
        <v>-14450701.913565228</v>
      </c>
      <c r="K87" s="252">
        <f>SUM($B$86:K86)</f>
        <v>-14454315.440203795</v>
      </c>
      <c r="L87" s="252">
        <f>SUM($B$86:L86)</f>
        <v>-14457464.627360309</v>
      </c>
      <c r="M87" s="252">
        <f>SUM($B$86:M86)</f>
        <v>-14460209.142826419</v>
      </c>
      <c r="N87" s="252">
        <f>SUM($B$86:N86)</f>
        <v>-14462600.987060936</v>
      </c>
      <c r="O87" s="252">
        <f>SUM($B$86:O86)</f>
        <v>-14464685.478444872</v>
      </c>
      <c r="P87" s="252">
        <f>SUM($B$86:P86)</f>
        <v>-14466502.111930868</v>
      </c>
      <c r="Q87" s="252">
        <f>SUM($B$86:Q86)</f>
        <v>-14468085.307355838</v>
      </c>
      <c r="R87" s="252">
        <f>SUM($B$86:R86)</f>
        <v>-14469465.061595188</v>
      </c>
      <c r="S87" s="252">
        <f>SUM($B$86:S86)</f>
        <v>-14470667.516914967</v>
      </c>
      <c r="T87" s="252">
        <f>SUM($B$86:T86)</f>
        <v>-14471715.456290565</v>
      </c>
      <c r="U87" s="252">
        <f>SUM($B$86:U86)</f>
        <v>-14472628.735076783</v>
      </c>
      <c r="V87" s="252">
        <f>SUM($B$86:V86)</f>
        <v>-14473424.657208137</v>
      </c>
      <c r="W87" s="252">
        <f>SUM($B$86:W86)</f>
        <v>-14474118.303057291</v>
      </c>
      <c r="X87" s="252">
        <f>SUM($B$86:X86)</f>
        <v>-14474722.815163555</v>
      </c>
      <c r="Y87" s="252">
        <f>SUM($B$86:Y86)</f>
        <v>-14475249.64724518</v>
      </c>
      <c r="Z87" s="252">
        <f>SUM($B$86:Z86)</f>
        <v>-14475708.781213472</v>
      </c>
      <c r="AA87" s="252">
        <f>SUM($B$86:AA86)</f>
        <v>-14476108.916300517</v>
      </c>
      <c r="AB87" s="252">
        <f>SUM($B$86:AB86)</f>
        <v>-14476457.633883927</v>
      </c>
      <c r="AC87" s="252">
        <f>SUM($B$86:AC86)</f>
        <v>-14476761.541131547</v>
      </c>
      <c r="AD87" s="252">
        <f>SUM($B$86:AD86)</f>
        <v>-14477026.396187758</v>
      </c>
      <c r="AE87" s="252">
        <f>SUM($B$86:AE86)</f>
        <v>-14477257.217273302</v>
      </c>
      <c r="AF87" s="252">
        <f>SUM($B$86:AF86)</f>
        <v>-14477458.377765739</v>
      </c>
      <c r="AG87" s="252">
        <f>SUM($B$86:AG86)</f>
        <v>-14477633.689062027</v>
      </c>
      <c r="AH87" s="252">
        <f>SUM($B$86:AH86)</f>
        <v>-14477786.472793236</v>
      </c>
      <c r="AI87" s="252">
        <f>SUM($B$86:AI86)</f>
        <v>-14477919.623759639</v>
      </c>
      <c r="AJ87" s="252">
        <f>SUM($B$86:AJ86)</f>
        <v>-14478035.664778626</v>
      </c>
      <c r="AK87" s="252">
        <f>SUM($B$86:AK86)</f>
        <v>-14478136.794484636</v>
      </c>
      <c r="AL87" s="252">
        <f>SUM($B$86:AL86)</f>
        <v>-14478224.92898679</v>
      </c>
      <c r="AM87" s="252">
        <f>SUM($B$86:AM86)</f>
        <v>-14491276.672431163</v>
      </c>
      <c r="AN87" s="252">
        <f>SUM($B$86:AN86)</f>
        <v>-14504328.415875537</v>
      </c>
      <c r="AO87" s="252">
        <f>SUM($B$86:AO86)</f>
        <v>-14517380.159319911</v>
      </c>
      <c r="AP87" s="252">
        <f>SUM($B$86:AP86)</f>
        <v>-14530431.902764285</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1" t="s">
        <v>561</v>
      </c>
      <c r="B97" s="411"/>
      <c r="C97" s="411"/>
      <c r="D97" s="411"/>
      <c r="E97" s="411"/>
      <c r="F97" s="411"/>
      <c r="G97" s="411"/>
      <c r="H97" s="411"/>
      <c r="I97" s="411"/>
      <c r="J97" s="411"/>
      <c r="K97" s="411"/>
      <c r="L97" s="411"/>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-12116498.812294042</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-12116498.812294042</v>
      </c>
      <c r="AR99" s="273"/>
      <c r="AS99" s="273"/>
    </row>
    <row r="100" spans="1:71" s="277" customFormat="1" hidden="1" x14ac:dyDescent="0.2">
      <c r="A100" s="275">
        <f>AQ99</f>
        <v>-12116498.812294042</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-14530431.902764285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-0.19922694896160423</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-14.457464627360308</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2" t="s">
        <v>574</v>
      </c>
      <c r="C116" s="413"/>
      <c r="D116" s="412" t="s">
        <v>575</v>
      </c>
      <c r="E116" s="413"/>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13.272959434955999</v>
      </c>
      <c r="C122" s="193"/>
      <c r="D122" s="401" t="s">
        <v>284</v>
      </c>
      <c r="E122" s="302" t="s">
        <v>582</v>
      </c>
      <c r="F122" s="303">
        <v>35</v>
      </c>
      <c r="G122" s="40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1"/>
      <c r="E123" s="302" t="s">
        <v>583</v>
      </c>
      <c r="F123" s="303">
        <v>30</v>
      </c>
      <c r="G123" s="40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1"/>
      <c r="E124" s="302" t="s">
        <v>586</v>
      </c>
      <c r="F124" s="303">
        <v>30</v>
      </c>
      <c r="G124" s="40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1"/>
      <c r="E125" s="302" t="s">
        <v>587</v>
      </c>
      <c r="F125" s="303">
        <v>30</v>
      </c>
      <c r="G125" s="40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B122*1000000</f>
        <v>13272959.434955999</v>
      </c>
      <c r="C126" s="308">
        <f>'6.2. Паспорт фин осв ввод'!C24*1000000</f>
        <v>13272959.434955999</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626</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4" t="s">
        <v>7</v>
      </c>
      <c r="B7" s="364"/>
      <c r="C7" s="364"/>
      <c r="D7" s="364"/>
      <c r="E7" s="364"/>
      <c r="F7" s="364"/>
      <c r="G7" s="364"/>
      <c r="H7" s="364"/>
      <c r="I7" s="364"/>
      <c r="J7" s="364"/>
      <c r="K7" s="364"/>
    </row>
    <row r="8" spans="1:43" ht="18.75" x14ac:dyDescent="0.25">
      <c r="A8" s="364"/>
      <c r="B8" s="364"/>
      <c r="C8" s="364"/>
      <c r="D8" s="364"/>
      <c r="E8" s="364"/>
      <c r="F8" s="364"/>
      <c r="G8" s="364"/>
      <c r="H8" s="364"/>
      <c r="I8" s="364"/>
      <c r="J8" s="364"/>
      <c r="K8" s="364"/>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8" t="s">
        <v>6</v>
      </c>
      <c r="B10" s="368"/>
      <c r="C10" s="368"/>
      <c r="D10" s="368"/>
      <c r="E10" s="368"/>
      <c r="F10" s="368"/>
      <c r="G10" s="368"/>
      <c r="H10" s="368"/>
      <c r="I10" s="368"/>
      <c r="J10" s="368"/>
      <c r="K10" s="368"/>
    </row>
    <row r="11" spans="1:43" ht="18.75" x14ac:dyDescent="0.25">
      <c r="A11" s="364"/>
      <c r="B11" s="364"/>
      <c r="C11" s="364"/>
      <c r="D11" s="364"/>
      <c r="E11" s="364"/>
      <c r="F11" s="364"/>
      <c r="G11" s="364"/>
      <c r="H11" s="364"/>
      <c r="I11" s="364"/>
      <c r="J11" s="364"/>
      <c r="K11" s="364"/>
    </row>
    <row r="12" spans="1:43" x14ac:dyDescent="0.25">
      <c r="A12" s="369" t="str">
        <f>'1. паспорт местоположение'!A12:C12</f>
        <v>O_24-25</v>
      </c>
      <c r="B12" s="369"/>
      <c r="C12" s="369"/>
      <c r="D12" s="369"/>
      <c r="E12" s="369"/>
      <c r="F12" s="369"/>
      <c r="G12" s="369"/>
      <c r="H12" s="369"/>
      <c r="I12" s="369"/>
      <c r="J12" s="369"/>
      <c r="K12" s="369"/>
    </row>
    <row r="13" spans="1:43" x14ac:dyDescent="0.25">
      <c r="A13" s="368" t="s">
        <v>5</v>
      </c>
      <c r="B13" s="368"/>
      <c r="C13" s="368"/>
      <c r="D13" s="368"/>
      <c r="E13" s="368"/>
      <c r="F13" s="368"/>
      <c r="G13" s="368"/>
      <c r="H13" s="368"/>
      <c r="I13" s="368"/>
      <c r="J13" s="368"/>
      <c r="K13" s="368"/>
    </row>
    <row r="14" spans="1:43" ht="18.75" x14ac:dyDescent="0.25">
      <c r="A14" s="370"/>
      <c r="B14" s="370"/>
      <c r="C14" s="370"/>
      <c r="D14" s="370"/>
      <c r="E14" s="370"/>
      <c r="F14" s="370"/>
      <c r="G14" s="370"/>
      <c r="H14" s="370"/>
      <c r="I14" s="370"/>
      <c r="J14" s="370"/>
      <c r="K14" s="370"/>
    </row>
    <row r="15" spans="1:43" x14ac:dyDescent="0.25">
      <c r="A15" s="362" t="str">
        <f>'1. паспорт местоположение'!A15:C15</f>
        <v xml:space="preserve">Реконструкция трансформаторной подстанции 15/0,4 кВ (ТП-7) по адресу:г. Калининград, ул Заводская, д 28А. </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1" t="s">
        <v>199</v>
      </c>
      <c r="B21" s="421" t="s">
        <v>484</v>
      </c>
      <c r="C21" s="421" t="s">
        <v>351</v>
      </c>
      <c r="D21" s="421"/>
      <c r="E21" s="421"/>
      <c r="F21" s="421"/>
      <c r="G21" s="421"/>
      <c r="H21" s="421"/>
      <c r="I21" s="421" t="s">
        <v>198</v>
      </c>
      <c r="J21" s="422" t="s">
        <v>352</v>
      </c>
      <c r="K21" s="421" t="s">
        <v>197</v>
      </c>
    </row>
    <row r="22" spans="1:11" ht="58.5" customHeight="1" x14ac:dyDescent="0.25">
      <c r="A22" s="421"/>
      <c r="B22" s="421"/>
      <c r="C22" s="425" t="s">
        <v>535</v>
      </c>
      <c r="D22" s="425"/>
      <c r="E22" s="425" t="s">
        <v>9</v>
      </c>
      <c r="F22" s="425"/>
      <c r="G22" s="425" t="s">
        <v>536</v>
      </c>
      <c r="H22" s="425"/>
      <c r="I22" s="421"/>
      <c r="J22" s="423"/>
      <c r="K22" s="421"/>
    </row>
    <row r="23" spans="1:11" ht="31.5" x14ac:dyDescent="0.25">
      <c r="A23" s="421"/>
      <c r="B23" s="421"/>
      <c r="C23" s="158" t="s">
        <v>196</v>
      </c>
      <c r="D23" s="158" t="s">
        <v>195</v>
      </c>
      <c r="E23" s="158" t="s">
        <v>196</v>
      </c>
      <c r="F23" s="158" t="s">
        <v>195</v>
      </c>
      <c r="G23" s="158" t="s">
        <v>196</v>
      </c>
      <c r="H23" s="158" t="s">
        <v>195</v>
      </c>
      <c r="I23" s="421"/>
      <c r="J23" s="424"/>
      <c r="K23" s="421"/>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2024-04-20T10:26:17Z</dcterms:modified>
</cp:coreProperties>
</file>