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3807F904-198A-445A-8FD7-258AC92FEA14}" xr6:coauthVersionLast="47" xr6:coauthVersionMax="47" xr10:uidLastSave="{00000000-0000-0000-0000-000000000000}"/>
  <bookViews>
    <workbookView xWindow="-120" yWindow="-120" windowWidth="29040" windowHeight="15840" tabRatio="859"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L140" i="30" l="1"/>
  <c r="M140" i="30" s="1"/>
  <c r="C54" i="29"/>
  <c r="G54" i="29" s="1"/>
  <c r="G45" i="29"/>
  <c r="C24" i="29"/>
  <c r="C30" i="29"/>
  <c r="G25" i="29"/>
  <c r="G26" i="29"/>
  <c r="G28" i="29"/>
  <c r="G29" i="29"/>
  <c r="G30" i="29"/>
  <c r="G31" i="29"/>
  <c r="G32" i="29"/>
  <c r="G33" i="29"/>
  <c r="G34" i="29"/>
  <c r="G35" i="29"/>
  <c r="G36" i="29"/>
  <c r="G37" i="29"/>
  <c r="G38" i="29"/>
  <c r="G39" i="29"/>
  <c r="G40" i="29"/>
  <c r="G41" i="29"/>
  <c r="G42" i="29"/>
  <c r="G43" i="29"/>
  <c r="G44" i="29"/>
  <c r="G46" i="29"/>
  <c r="G47" i="29"/>
  <c r="G48" i="29"/>
  <c r="G49" i="29"/>
  <c r="G50" i="29"/>
  <c r="G51" i="29"/>
  <c r="G53" i="29"/>
  <c r="G55" i="29"/>
  <c r="G56" i="29"/>
  <c r="G57" i="29"/>
  <c r="G58" i="29"/>
  <c r="G59" i="29"/>
  <c r="G60" i="29"/>
  <c r="G61" i="29"/>
  <c r="G62" i="29"/>
  <c r="G63" i="29"/>
  <c r="G64" i="29"/>
  <c r="G24" i="29"/>
  <c r="E24" i="29"/>
  <c r="C34" i="29"/>
  <c r="C33" i="29"/>
  <c r="C32" i="29"/>
  <c r="C31" i="29"/>
  <c r="B25" i="26"/>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B118" i="30" l="1"/>
  <c r="C58" i="30"/>
  <c r="C126" i="30"/>
  <c r="B122" i="30"/>
  <c r="B126" i="30"/>
  <c r="AA35" i="29"/>
  <c r="AA36" i="29"/>
  <c r="AA37" i="29"/>
  <c r="AA38" i="29"/>
  <c r="AA39" i="29"/>
  <c r="AA40" i="29"/>
  <c r="AA41" i="29"/>
  <c r="AA43" i="29"/>
  <c r="AA44" i="29"/>
  <c r="AA45" i="29"/>
  <c r="AA46" i="29"/>
  <c r="AA47" i="29"/>
  <c r="AA48" i="29"/>
  <c r="AA49" i="29"/>
  <c r="AA51" i="29"/>
  <c r="AA53" i="29"/>
  <c r="AA54" i="29"/>
  <c r="AA55" i="29"/>
  <c r="AA56" i="29"/>
  <c r="AA58" i="29"/>
  <c r="AA59" i="29"/>
  <c r="AA60" i="29"/>
  <c r="AA61" i="29"/>
  <c r="AA62" i="29"/>
  <c r="AA63" i="29"/>
  <c r="AA64" i="29"/>
  <c r="AA42" i="29"/>
  <c r="AA33" i="29"/>
  <c r="AA31" i="29"/>
  <c r="AA25" i="29"/>
  <c r="AA26" i="29"/>
  <c r="AA28" i="29"/>
  <c r="AA29" i="29"/>
  <c r="M24" i="29"/>
  <c r="C50" i="29"/>
  <c r="AA50" i="29" s="1"/>
  <c r="AA34" i="29"/>
  <c r="B25" i="30"/>
  <c r="C27" i="29"/>
  <c r="G27" i="29" s="1"/>
  <c r="C57" i="29" l="1"/>
  <c r="AA57" i="29" s="1"/>
  <c r="AA30" i="29"/>
  <c r="C52" i="29"/>
  <c r="AA27" i="29"/>
  <c r="AA24" i="29"/>
  <c r="D92" i="30"/>
  <c r="E92" i="30" s="1"/>
  <c r="F92" i="30" s="1"/>
  <c r="G92" i="30" s="1"/>
  <c r="H92" i="30" s="1"/>
  <c r="I92" i="30" s="1"/>
  <c r="J92" i="30" s="1"/>
  <c r="K92" i="30" s="1"/>
  <c r="L92" i="30" s="1"/>
  <c r="C92" i="30"/>
  <c r="G52" i="29" l="1"/>
  <c r="AA52" i="29" s="1"/>
  <c r="AA32" i="29"/>
  <c r="C51" i="7"/>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0" i="30"/>
  <c r="N141" i="30" s="1"/>
  <c r="E73" i="30" s="1"/>
  <c r="E85" i="30" s="1"/>
  <c r="E99" i="30" s="1"/>
  <c r="F50" i="30" l="1"/>
  <c r="F59" i="30" s="1"/>
  <c r="P137" i="30"/>
  <c r="G49" i="30" s="1"/>
  <c r="F80" i="30"/>
  <c r="O140" i="30"/>
  <c r="O141" i="30" s="1"/>
  <c r="F73" i="30" s="1"/>
  <c r="F85" i="30" s="1"/>
  <c r="F99" i="30" s="1"/>
  <c r="K108" i="30"/>
  <c r="L109" i="30"/>
  <c r="L74" i="30"/>
  <c r="M58" i="30"/>
  <c r="L52" i="30"/>
  <c r="L47" i="30"/>
  <c r="G50" i="30" l="1"/>
  <c r="G59" i="30" s="1"/>
  <c r="Q137" i="30"/>
  <c r="H49" i="30" s="1"/>
  <c r="D50" i="30" s="1"/>
  <c r="D59" i="30" s="1"/>
  <c r="G80" i="30"/>
  <c r="M109" i="30"/>
  <c r="L108" i="30"/>
  <c r="P140" i="30"/>
  <c r="P141" i="30" s="1"/>
  <c r="G73" i="30" s="1"/>
  <c r="G85" i="30" s="1"/>
  <c r="G99" i="30" s="1"/>
  <c r="M74" i="30"/>
  <c r="N58" i="30"/>
  <c r="M52" i="30"/>
  <c r="M47" i="30"/>
  <c r="D80" i="30" l="1"/>
  <c r="E80" i="30"/>
  <c r="R137" i="30"/>
  <c r="I49" i="30" s="1"/>
  <c r="H50" i="30"/>
  <c r="H59" i="30" s="1"/>
  <c r="N74" i="30"/>
  <c r="N52" i="30"/>
  <c r="N47" i="30"/>
  <c r="O58" i="30"/>
  <c r="Q140" i="30"/>
  <c r="Q141" i="30" s="1"/>
  <c r="H73" i="30" s="1"/>
  <c r="H85" i="30" s="1"/>
  <c r="H99" i="30" s="1"/>
  <c r="M108" i="30"/>
  <c r="N109" i="30"/>
  <c r="S137" i="30" l="1"/>
  <c r="J49" i="30" s="1"/>
  <c r="I50" i="30"/>
  <c r="I59" i="30" s="1"/>
  <c r="H80" i="30"/>
  <c r="O109" i="30"/>
  <c r="N108" i="30"/>
  <c r="R140" i="30"/>
  <c r="R141" i="30" s="1"/>
  <c r="I73" i="30" s="1"/>
  <c r="I85" i="30" s="1"/>
  <c r="I99" i="30" s="1"/>
  <c r="O74" i="30"/>
  <c r="P58" i="30"/>
  <c r="O52" i="30"/>
  <c r="O47" i="30"/>
  <c r="N49" i="30" l="1"/>
  <c r="N50" i="30" s="1"/>
  <c r="N59" i="30" s="1"/>
  <c r="T137" i="30"/>
  <c r="K49" i="30" s="1"/>
  <c r="J50" i="30"/>
  <c r="J59" i="30" s="1"/>
  <c r="I80" i="30"/>
  <c r="O108" i="30"/>
  <c r="P109" i="30"/>
  <c r="P74" i="30"/>
  <c r="Q58" i="30"/>
  <c r="P52" i="30"/>
  <c r="P47" i="30"/>
  <c r="S140" i="30"/>
  <c r="S141" i="30" s="1"/>
  <c r="J73" i="30" s="1"/>
  <c r="J85" i="30" s="1"/>
  <c r="J99" i="30" s="1"/>
  <c r="O49" i="30" l="1"/>
  <c r="O50" i="30" s="1"/>
  <c r="O59" i="30" s="1"/>
  <c r="U137" i="30"/>
  <c r="L49" i="30" s="1"/>
  <c r="K50" i="30"/>
  <c r="K59" i="30" s="1"/>
  <c r="J80" i="30"/>
  <c r="T140" i="30"/>
  <c r="Q74" i="30"/>
  <c r="R58" i="30"/>
  <c r="Q52" i="30"/>
  <c r="Q47" i="30"/>
  <c r="Q109" i="30"/>
  <c r="P108" i="30"/>
  <c r="O80" i="30" l="1"/>
  <c r="P49" i="30"/>
  <c r="P50" i="30" s="1"/>
  <c r="P59" i="30" s="1"/>
  <c r="P80" i="30" s="1"/>
  <c r="V137" i="30"/>
  <c r="M49" i="30" s="1"/>
  <c r="K80" i="30"/>
  <c r="L50" i="30"/>
  <c r="L59" i="30" s="1"/>
  <c r="R74" i="30"/>
  <c r="R52" i="30"/>
  <c r="R47" i="30"/>
  <c r="S58" i="30"/>
  <c r="U140" i="30"/>
  <c r="U141" i="30" s="1"/>
  <c r="L73" i="30" s="1"/>
  <c r="L85" i="30" s="1"/>
  <c r="L99" i="30" s="1"/>
  <c r="Q108" i="30"/>
  <c r="R109" i="30"/>
  <c r="T141" i="30"/>
  <c r="K73" i="30" s="1"/>
  <c r="K85" i="30" s="1"/>
  <c r="K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N73" i="30" s="1"/>
  <c r="N85" i="30" s="1"/>
  <c r="N99" i="30" s="1"/>
  <c r="S108" i="30"/>
  <c r="T109" i="30"/>
  <c r="V141" i="30"/>
  <c r="M73" i="30" s="1"/>
  <c r="M85" i="30" s="1"/>
  <c r="M99" i="30" s="1"/>
  <c r="S49" i="30" l="1"/>
  <c r="S50" i="30" s="1"/>
  <c r="S59" i="30" s="1"/>
  <c r="S80" i="30" s="1"/>
  <c r="Y137" i="30"/>
  <c r="U109" i="30"/>
  <c r="T108" i="30"/>
  <c r="X140" i="30"/>
  <c r="X141" i="30" s="1"/>
  <c r="O73" i="30" s="1"/>
  <c r="O85" i="30" s="1"/>
  <c r="O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Q73" i="30" s="1"/>
  <c r="Q85" i="30" s="1"/>
  <c r="Q99" i="30" s="1"/>
  <c r="Y141" i="30"/>
  <c r="P73" i="30" s="1"/>
  <c r="P85" i="30" s="1"/>
  <c r="P99" i="30" s="1"/>
  <c r="V49" i="30" l="1"/>
  <c r="V50" i="30" s="1"/>
  <c r="V59" i="30" s="1"/>
  <c r="AB137" i="30"/>
  <c r="W108" i="30"/>
  <c r="X109" i="30"/>
  <c r="AA140" i="30"/>
  <c r="AA141" i="30" s="1"/>
  <c r="R73" i="30" s="1"/>
  <c r="R85" i="30" s="1"/>
  <c r="R99" i="30" s="1"/>
  <c r="X74" i="30"/>
  <c r="Y58" i="30"/>
  <c r="X52" i="30"/>
  <c r="X47" i="30"/>
  <c r="V80" i="30" l="1"/>
  <c r="W49" i="30"/>
  <c r="W50" i="30" s="1"/>
  <c r="W59" i="30" s="1"/>
  <c r="AC137" i="30"/>
  <c r="Y74" i="30"/>
  <c r="Z58" i="30"/>
  <c r="Y52" i="30"/>
  <c r="Y47" i="30"/>
  <c r="AB140" i="30"/>
  <c r="AB141" i="30" s="1"/>
  <c r="S73" i="30" s="1"/>
  <c r="S85" i="30" s="1"/>
  <c r="S99" i="30" s="1"/>
  <c r="Y109" i="30"/>
  <c r="X108" i="30"/>
  <c r="W80" i="30" l="1"/>
  <c r="X49" i="30"/>
  <c r="X50" i="30" s="1"/>
  <c r="X59" i="30" s="1"/>
  <c r="AD137" i="30"/>
  <c r="Z74" i="30"/>
  <c r="Z52" i="30"/>
  <c r="Z47" i="30"/>
  <c r="AA58" i="30"/>
  <c r="Y108" i="30"/>
  <c r="Z109" i="30"/>
  <c r="AC140" i="30"/>
  <c r="AC141" i="30" s="1"/>
  <c r="T73" i="30" s="1"/>
  <c r="T85" i="30" s="1"/>
  <c r="T99" i="30" s="1"/>
  <c r="X80" i="30" l="1"/>
  <c r="Y49" i="30"/>
  <c r="Y50" i="30" s="1"/>
  <c r="Y59" i="30" s="1"/>
  <c r="Y80" i="30" s="1"/>
  <c r="AE137" i="30"/>
  <c r="AA74" i="30"/>
  <c r="AB58" i="30"/>
  <c r="AA52" i="30"/>
  <c r="AA47" i="30"/>
  <c r="AD140" i="30"/>
  <c r="AA109" i="30"/>
  <c r="Z108" i="30"/>
  <c r="Z49" i="30" l="1"/>
  <c r="Z50" i="30" s="1"/>
  <c r="Z59" i="30" s="1"/>
  <c r="AF137" i="30"/>
  <c r="AE140" i="30"/>
  <c r="AE141" i="30" s="1"/>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W73" i="30" s="1"/>
  <c r="W85" i="30" s="1"/>
  <c r="W99" i="30" s="1"/>
  <c r="AC108" i="30"/>
  <c r="AD109" i="30"/>
  <c r="AD74" i="30"/>
  <c r="AD52" i="30"/>
  <c r="AD47" i="30"/>
  <c r="AE58" i="30"/>
  <c r="AB80" i="30" l="1"/>
  <c r="AC49" i="30"/>
  <c r="AC50" i="30" s="1"/>
  <c r="AC59" i="30" s="1"/>
  <c r="AI137" i="30"/>
  <c r="AE109" i="30"/>
  <c r="AD108" i="30"/>
  <c r="AH140" i="30"/>
  <c r="AE74" i="30"/>
  <c r="AF58" i="30"/>
  <c r="AE52" i="30"/>
  <c r="AE47" i="30"/>
  <c r="AG141" i="30"/>
  <c r="X73" i="30" s="1"/>
  <c r="X85" i="30" s="1"/>
  <c r="X99" i="30" s="1"/>
  <c r="AC80" i="30" l="1"/>
  <c r="AD49" i="30"/>
  <c r="AD50" i="30" s="1"/>
  <c r="AD59" i="30" s="1"/>
  <c r="AJ137" i="30"/>
  <c r="AE48" i="30"/>
  <c r="AF74" i="30"/>
  <c r="AG58" i="30"/>
  <c r="AF52" i="30"/>
  <c r="AF47" i="30"/>
  <c r="AI140" i="30"/>
  <c r="AE108" i="30"/>
  <c r="AF109" i="30"/>
  <c r="AH141" i="30"/>
  <c r="Y73" i="30" s="1"/>
  <c r="Y85" i="30" s="1"/>
  <c r="Y99" i="30" s="1"/>
  <c r="AF48" i="30" l="1"/>
  <c r="AE49" i="30"/>
  <c r="AE50" i="30" s="1"/>
  <c r="AE59" i="30" s="1"/>
  <c r="AK137" i="30"/>
  <c r="AD80" i="30"/>
  <c r="AG109" i="30"/>
  <c r="AF108" i="30"/>
  <c r="AJ140" i="30"/>
  <c r="AJ141" i="30" s="1"/>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AB73" i="30" s="1"/>
  <c r="AB85" i="30" s="1"/>
  <c r="AB99" i="30" s="1"/>
  <c r="AI109" i="30"/>
  <c r="AH108" i="30"/>
  <c r="AH49" i="30" l="1"/>
  <c r="AH50" i="30" s="1"/>
  <c r="AH59" i="30" s="1"/>
  <c r="AN137" i="30"/>
  <c r="AI48" i="30"/>
  <c r="AJ74" i="30"/>
  <c r="AK58" i="30"/>
  <c r="AJ52" i="30"/>
  <c r="AJ47" i="30"/>
  <c r="AM140" i="30"/>
  <c r="AI108" i="30"/>
  <c r="AJ109" i="30"/>
  <c r="AL141" i="30"/>
  <c r="AC73" i="30" s="1"/>
  <c r="AC85" i="30" s="1"/>
  <c r="AC99" i="30" s="1"/>
  <c r="AH80" i="30" l="1"/>
  <c r="AI49" i="30"/>
  <c r="AI50" i="30" s="1"/>
  <c r="AI59" i="30" s="1"/>
  <c r="AI80" i="30" s="1"/>
  <c r="AO137" i="30"/>
  <c r="AJ48" i="30"/>
  <c r="AK109" i="30"/>
  <c r="AJ108" i="30"/>
  <c r="AN140" i="30"/>
  <c r="AN141" i="30" s="1"/>
  <c r="AE73" i="30" s="1"/>
  <c r="AE85" i="30" s="1"/>
  <c r="AE99" i="30" s="1"/>
  <c r="AK74" i="30"/>
  <c r="AL58" i="30"/>
  <c r="AK52" i="30"/>
  <c r="AK47" i="30"/>
  <c r="AM141" i="30"/>
  <c r="AD73" i="30" s="1"/>
  <c r="AD85" i="30" s="1"/>
  <c r="AD99" i="30" s="1"/>
  <c r="AJ49" i="30" l="1"/>
  <c r="AJ50" i="30" s="1"/>
  <c r="AJ59" i="30" s="1"/>
  <c r="AP137" i="30"/>
  <c r="AK48" i="30"/>
  <c r="AL74" i="30"/>
  <c r="AL52" i="30"/>
  <c r="AL47" i="30"/>
  <c r="AM58" i="30"/>
  <c r="AO140" i="30"/>
  <c r="AO141" i="30" s="1"/>
  <c r="AF73" i="30" s="1"/>
  <c r="AF85" i="30" s="1"/>
  <c r="AF99" i="30" s="1"/>
  <c r="AK108" i="30"/>
  <c r="AL109" i="30"/>
  <c r="AJ80" i="30" l="1"/>
  <c r="AL48" i="30"/>
  <c r="AK49" i="30"/>
  <c r="AK50" i="30" s="1"/>
  <c r="AK59" i="30" s="1"/>
  <c r="AK80" i="30" s="1"/>
  <c r="AQ137" i="30"/>
  <c r="AM109" i="30"/>
  <c r="AL108" i="30"/>
  <c r="AP140" i="30"/>
  <c r="AP141" i="30" s="1"/>
  <c r="AG73" i="30" s="1"/>
  <c r="AG85" i="30" s="1"/>
  <c r="AG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H73" i="30" s="1"/>
  <c r="AH85" i="30" s="1"/>
  <c r="AH99" i="30" s="1"/>
  <c r="AM80" i="30" l="1"/>
  <c r="AO48" i="30"/>
  <c r="AN49" i="30"/>
  <c r="AN50" i="30" s="1"/>
  <c r="AN59" i="30" s="1"/>
  <c r="AN80" i="30" s="1"/>
  <c r="AT137" i="30"/>
  <c r="AP74" i="30"/>
  <c r="AP52" i="30"/>
  <c r="AP47" i="30"/>
  <c r="AS140" i="30"/>
  <c r="AS141" i="30" s="1"/>
  <c r="AR141" i="30"/>
  <c r="AI73" i="30" s="1"/>
  <c r="AI85" i="30" s="1"/>
  <c r="AI99" i="30" s="1"/>
  <c r="AO108" i="30"/>
  <c r="AP109" i="30"/>
  <c r="AP108" i="30" s="1"/>
  <c r="AJ73" i="30" l="1"/>
  <c r="AJ85" i="30" s="1"/>
  <c r="AJ99" i="30" s="1"/>
  <c r="AP48" i="30"/>
  <c r="AO49" i="30"/>
  <c r="AU137" i="30"/>
  <c r="AT140" i="30"/>
  <c r="AP49" i="30" l="1"/>
  <c r="AV137" i="30"/>
  <c r="AW137" i="30" s="1"/>
  <c r="AX137" i="30" s="1"/>
  <c r="AY137" i="30" s="1"/>
  <c r="AO50" i="30"/>
  <c r="AO59" i="30" s="1"/>
  <c r="AU140" i="30"/>
  <c r="AU141" i="30" s="1"/>
  <c r="AT141" i="30"/>
  <c r="AL73" i="30" l="1"/>
  <c r="AL85" i="30" s="1"/>
  <c r="AL99" i="30" s="1"/>
  <c r="AK73" i="30"/>
  <c r="AK85" i="30" s="1"/>
  <c r="AK99" i="30" s="1"/>
  <c r="AP50" i="30"/>
  <c r="AP59" i="30" s="1"/>
  <c r="AO80" i="30"/>
  <c r="AV140" i="30"/>
  <c r="AV141" i="30" s="1"/>
  <c r="AM73" i="30" s="1"/>
  <c r="AM85" i="30" s="1"/>
  <c r="AM99" i="30" s="1"/>
  <c r="AP80" i="30" l="1"/>
  <c r="AW140" i="30"/>
  <c r="AW141" i="30" s="1"/>
  <c r="AN73" i="30" s="1"/>
  <c r="AN85" i="30" s="1"/>
  <c r="AN99" i="30" s="1"/>
  <c r="AX140" i="30" l="1"/>
  <c r="AX141" i="30" s="1"/>
  <c r="AO73" i="30" s="1"/>
  <c r="AO85" i="30" s="1"/>
  <c r="AO99" i="30" s="1"/>
  <c r="AY140" i="30" l="1"/>
  <c r="AY141" i="30" s="1"/>
  <c r="AP73" i="30" s="1"/>
  <c r="AP85" i="30" s="1"/>
  <c r="AP99" i="30" s="1"/>
  <c r="L30" i="15" l="1"/>
  <c r="X24" i="29" l="1"/>
  <c r="L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<sst xmlns="http://schemas.openxmlformats.org/spreadsheetml/2006/main" count="1654" uniqueCount="651">
  <si>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</si>
  <si>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</si>
  <si>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</si>
  <si>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</si>
  <si>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</si>
  <si>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</si>
  <si>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</si>
  <si>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</si>
  <si>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</si>
  <si>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</si>
  <si>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</si>
  <si>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</si>
  <si>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</si>
  <si>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</si>
  <si>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</si>
  <si>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</si>
  <si>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</si>
  <si>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</si>
  <si>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</si>
  <si>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</si>
  <si>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</si>
  <si>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</si>
  <si>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</si>
  <si>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</si>
  <si>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</si>
  <si>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</si>
  <si>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</si>
  <si>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</si>
  <si>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</si>
  <si>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</si>
  <si>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</si>
  <si>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</si>
  <si>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</si>
  <si>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</si>
  <si>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</si>
  <si>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</si>
  <si>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</si>
  <si>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</si>
  <si>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</si>
  <si>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</si>
  <si>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</si>
  <si>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</si>
  <si>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</si>
  <si>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</si>
  <si>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</si>
  <si>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</si>
  <si>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</si>
  <si>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</si>
  <si>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</si>
  <si>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</si>
  <si>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</si>
  <si>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</si>
  <si>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</si>
  <si>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</si>
  <si>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</si>
  <si>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</si>
  <si>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</si>
  <si>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</si>
  <si>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</si>
  <si>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</si>
  <si>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</si>
  <si>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</si>
  <si>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</si>
  <si>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</si>
  <si>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</si>
  <si>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</si>
  <si>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</si>
  <si>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</si>
  <si>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</si>
  <si>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</si>
  <si>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</si>
  <si>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</si>
  <si>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</si>
  <si>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</si>
  <si>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</si>
  <si>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</si>
  <si>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</si>
  <si>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</si>
  <si>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</si>
  <si>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</si>
  <si>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</si>
  <si>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</si>
  <si>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</si>
  <si>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</si>
  <si>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</si>
  <si>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</si>
  <si>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</si>
  <si>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</si>
  <si>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</si>
  <si>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</si>
  <si>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</si>
  <si>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</si>
  <si>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</si>
  <si>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</si>
  <si>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</si>
  <si>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</si>
  <si>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</si>
  <si>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</si>
  <si>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</si>
  <si>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</si>
  <si>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</si>
  <si>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</si>
  <si>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</si>
  <si>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</si>
  <si>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</si>
  <si>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</si>
  <si>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</si>
  <si>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</si>
  <si>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</si>
  <si>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</si>
  <si>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</si>
  <si>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</si>
  <si>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</si>
  <si>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</si>
  <si>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</si>
  <si>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</si>
  <si>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</si>
  <si>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</si>
  <si>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</si>
  <si>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</si>
  <si>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</si>
  <si>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</si>
  <si>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</si>
  <si>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</si>
  <si>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</si>
  <si>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</si>
  <si>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</si>
  <si>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</si>
  <si>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</si>
  <si>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</si>
  <si>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</si>
  <si>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</si>
  <si>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</si>
  <si>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</si>
  <si>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</si>
  <si>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</si>
  <si>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</si>
  <si>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</si>
  <si>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</si>
  <si>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</si>
  <si>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</si>
  <si>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</si>
  <si>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</si>
  <si>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</si>
  <si>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</si>
  <si>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</si>
  <si>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</si>
  <si>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</si>
  <si>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</si>
  <si>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</si>
  <si>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</si>
  <si>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</si>
  <si>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</si>
  <si>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</si>
  <si>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</si>
  <si>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</si>
  <si>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</si>
  <si>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</si>
  <si>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</si>
  <si>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</si>
  <si>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</si>
  <si>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</si>
  <si>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</si>
  <si>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</si>
  <si>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</si>
  <si>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</si>
  <si>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</si>
  <si>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</si>
  <si>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</si>
  <si>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</si>
  <si>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</si>
  <si>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</si>
  <si>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</si>
  <si>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</si>
  <si>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</si>
  <si>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</si>
  <si>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</si>
  <si>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</si>
  <si>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</si>
  <si>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</si>
  <si>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</si>
  <si>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</si>
  <si>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</si>
  <si>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</si>
  <si>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</si>
  <si>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</si>
  <si>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</si>
  <si>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</si>
  <si>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</si>
  <si>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</si>
  <si>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</si>
  <si>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</si>
  <si>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</si>
  <si>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</si>
  <si>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</si>
  <si>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</si>
  <si>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</si>
  <si>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</si>
  <si>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</si>
  <si>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</si>
  <si>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</si>
  <si>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</si>
  <si>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</si>
  <si>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</si>
  <si>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</si>
  <si>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</si>
  <si>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</si>
  <si>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</si>
  <si>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</si>
  <si>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</si>
  <si>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</si>
  <si>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</si>
  <si>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</si>
  <si>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</si>
  <si>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</si>
  <si>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</si>
  <si>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</si>
  <si>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</si>
  <si>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</si>
  <si>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</si>
  <si>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</si>
  <si>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</si>
  <si>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</si>
  <si>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</si>
  <si>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</si>
  <si>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</si>
  <si>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</si>
  <si>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</si>
  <si>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</si>
  <si>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</si>
  <si>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</si>
  <si>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</si>
  <si>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</si>
  <si>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</si>
  <si>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</si>
  <si>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</si>
  <si>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</si>
  <si>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</si>
  <si>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</si>
  <si>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</si>
  <si>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</si>
  <si>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</si>
  <si>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</si>
  <si>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</si>
  <si>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</si>
  <si>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</si>
  <si>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</si>
  <si>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</si>
  <si>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</si>
  <si>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</si>
  <si>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</si>
  <si>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</si>
  <si>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</si>
  <si>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</si>
  <si>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</si>
  <si>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</si>
  <si>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</si>
  <si>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</si>
  <si>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</si>
  <si>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</si>
  <si>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</si>
  <si>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</si>
  <si>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</si>
  <si>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</si>
  <si>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</si>
  <si>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</si>
  <si>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</si>
  <si>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</si>
  <si>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</si>
  <si>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</si>
  <si>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</si>
  <si>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</si>
  <si>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</si>
  <si>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</si>
  <si>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</si>
  <si>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</si>
  <si>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</si>
  <si>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</si>
  <si>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</si>
  <si>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</si>
  <si>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</si>
  <si>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</si>
  <si>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</si>
  <si>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</si>
  <si>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</si>
  <si>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</si>
  <si>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</si>
  <si>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</si>
  <si>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</si>
  <si>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</si>
  <si>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</si>
  <si>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</si>
  <si>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</si>
  <si>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</si>
  <si>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</si>
  <si>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</si>
  <si>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</si>
  <si>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</si>
  <si>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</si>
  <si>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</si>
  <si>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</si>
  <si>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</si>
  <si>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</si>
  <si>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</si>
  <si>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</si>
  <si>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</si>
  <si>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</si>
  <si>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</si>
  <si>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</si>
  <si>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</si>
  <si>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</si>
  <si>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</si>
  <si>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</si>
  <si>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</si>
  <si>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</si>
  <si>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</si>
  <si>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</si>
  <si>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</si>
  <si>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</si>
  <si>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</si>
  <si>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</si>
  <si>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</si>
  <si>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</si>
  <si>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</si>
  <si>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</si>
  <si>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</si>
  <si>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</si>
  <si>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</si>
  <si>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</si>
  <si>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</si>
  <si>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</si>
  <si>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</si>
  <si>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</si>
  <si>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</si>
  <si>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</si>
  <si>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</si>
  <si>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</si>
  <si>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</si>
  <si>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</si>
  <si>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</si>
  <si>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</si>
  <si>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</si>
  <si>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</si>
  <si>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</si>
  <si>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</si>
  <si>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</si>
  <si>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</si>
  <si>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</si>
  <si>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</si>
  <si>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</si>
  <si>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</si>
  <si>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</si>
  <si>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</si>
  <si>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</si>
  <si>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</si>
  <si>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</si>
  <si>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</si>
  <si>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</si>
  <si>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</si>
  <si>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</si>
  <si>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</si>
  <si>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</si>
  <si>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</si>
  <si>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</si>
  <si>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</si>
  <si>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</si>
  <si>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</si>
  <si>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</si>
  <si>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</si>
  <si>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</si>
  <si>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</si>
  <si>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</si>
  <si>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</si>
  <si>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</si>
  <si>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</si>
  <si>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</si>
  <si>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</si>
  <si>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</si>
  <si>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</si>
  <si>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</si>
  <si>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</si>
  <si>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</si>
  <si>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</si>
  <si>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</si>
  <si>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</si>
  <si>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</si>
  <si>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</si>
  <si>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</si>
  <si>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</si>
  <si>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</si>
  <si>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</si>
  <si>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</si>
  <si>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</si>
  <si>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</si>
  <si>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</si>
  <si>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</si>
  <si>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</si>
  <si>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</si>
  <si>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</si>
  <si>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</si>
  <si>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</si>
  <si>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</si>
  <si>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</si>
  <si>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</si>
  <si>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</si>
  <si>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</si>
  <si>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</si>
  <si>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</si>
  <si>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</si>
  <si>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</si>
  <si>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</si>
  <si>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</si>
  <si>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</si>
  <si>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</si>
  <si>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</si>
  <si>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</si>
  <si>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</si>
  <si>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</si>
  <si>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</si>
  <si>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</si>
  <si>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</si>
  <si>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</si>
  <si>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</si>
  <si>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</si>
  <si>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</si>
  <si>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</si>
  <si>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</si>
  <si>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</si>
  <si>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</si>
  <si>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</si>
  <si>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</si>
  <si>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</si>
  <si>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</si>
  <si>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</si>
  <si>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</si>
  <si>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</si>
  <si>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</si>
  <si>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</si>
  <si>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</si>
  <si>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</si>
  <si>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</si>
  <si>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</si>
  <si>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</si>
  <si>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</si>
  <si>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</si>
  <si>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</si>
  <si>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</si>
  <si>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</si>
  <si>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</si>
  <si>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</si>
  <si>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</si>
  <si>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</si>
  <si>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</si>
  <si>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</si>
  <si>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</si>
  <si>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</si>
  <si>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</si>
  <si>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</si>
  <si>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</si>
  <si>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</si>
  <si>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</si>
  <si>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</si>
  <si>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</si>
  <si>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</si>
  <si>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</si>
  <si>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</si>
  <si>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</si>
  <si>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</si>
  <si>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</si>
  <si>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</si>
  <si>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</si>
  <si>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</si>
  <si>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</si>
  <si>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</si>
  <si>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</si>
  <si>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</si>
  <si>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</si>
  <si>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</si>
  <si>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</si>
  <si>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</si>
  <si>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</si>
  <si>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</si>
  <si>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</si>
  <si>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</si>
  <si>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</si>
  <si>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</si>
  <si>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</si>
  <si>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</si>
  <si>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</si>
  <si>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</si>
  <si>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</si>
  <si>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</si>
  <si>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</si>
  <si>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</si>
  <si>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</si>
  <si>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</si>
  <si>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</si>
  <si>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</si>
  <si>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</si>
  <si>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</si>
  <si>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</si>
  <si>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</si>
  <si>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</si>
  <si>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</si>
  <si>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</si>
  <si>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</si>
  <si>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</si>
  <si>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</si>
  <si>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</si>
  <si>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</si>
  <si>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</si>
  <si>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</si>
  <si>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</si>
  <si>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</si>
  <si>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</si>
  <si>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</si>
  <si>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</si>
  <si>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</si>
  <si>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</si>
  <si>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</si>
  <si>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</si>
  <si>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</si>
  <si>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</si>
  <si>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</si>
  <si>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</si>
  <si>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</si>
  <si>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</si>
  <si>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</si>
  <si>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</si>
  <si>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</si>
  <si>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</si>
  <si>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</si>
  <si>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</si>
  <si>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</si>
  <si>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</si>
  <si>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</si>
  <si>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</si>
  <si>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</si>
  <si>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</si>
  <si>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</si>
  <si>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</si>
  <si>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</si>
  <si>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</si>
  <si>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</si>
  <si>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</si>
  <si>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</si>
  <si>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</si>
  <si>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</si>
  <si>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</si>
  <si>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</si>
  <si>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</si>
  <si>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</si>
  <si>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</si>
  <si>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</si>
  <si>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</si>
  <si>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</si>
  <si>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</si>
  <si>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</si>
  <si>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</si>
  <si>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</si>
  <si>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</si>
  <si>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</si>
  <si>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</si>
  <si>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</si>
  <si>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</si>
  <si>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</si>
  <si>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</si>
  <si>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</si>
  <si>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</si>
  <si>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</si>
  <si>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</si>
  <si>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</si>
  <si>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</si>
  <si>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</si>
  <si>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</si>
  <si>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</si>
  <si>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</si>
  <si>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</si>
  <si>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</si>
  <si>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</si>
  <si>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</si>
  <si>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</si>
  <si>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</si>
  <si>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</si>
  <si>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</si>
  <si>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</si>
  <si>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</si>
  <si>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</si>
  <si>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</si>
  <si>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</si>
  <si>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</si>
  <si>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</si>
  <si>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</si>
  <si>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</si>
  <si>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</si>
  <si>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</si>
  <si>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</si>
  <si>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</si>
  <si>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</si>
  <si>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</si>
  <si>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</si>
  <si>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</si>
  <si>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</si>
  <si>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</si>
  <si>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</si>
  <si>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</si>
  <si>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</si>
  <si>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</si>
  <si>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</si>
  <si>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</si>
  <si>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</si>
  <si>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</si>
  <si>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</si>
  <si>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РУ-0,4кВ</t>
  </si>
  <si>
    <t>шкафы с рубильниками и предохранителями</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</si>
  <si>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</si>
  <si>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</si>
  <si>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</si>
  <si>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</si>
  <si>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</si>
  <si>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</si>
  <si>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</si>
  <si>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</si>
  <si>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</si>
  <si>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</si>
  <si>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</si>
  <si>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</si>
  <si>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</si>
  <si>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</si>
  <si>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O_24-06</t>
  </si>
  <si>
    <t>Реконструкция трансформаторной подстанции 10/0,4 кВ (ТП-997) по адресу: г Калининград, бульвар Ф. Лефорта замена РУ 10 кВ</t>
  </si>
  <si>
    <t xml:space="preserve">г. Калининград, бульвар Ф. Лефорта </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</si>
  <si>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</si>
  <si>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</si>
  <si>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</si>
  <si>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</si>
  <si>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</si>
  <si>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ТП997</t>
  </si>
  <si>
    <t xml:space="preserve">пир </t>
  </si>
  <si>
    <t>смр</t>
  </si>
  <si>
    <t>обор</t>
  </si>
  <si>
    <t>прочие</t>
  </si>
  <si>
    <t>всего без НДС</t>
  </si>
  <si>
    <t>всего с НДС</t>
  </si>
  <si>
    <t>шкафы КСО-0,4 с автоматическими выключателями и АВР</t>
  </si>
  <si>
    <t>ячейки КСО с элегазовыми выключателями нагрузки</t>
  </si>
  <si>
    <t>Трансформатор 10/0,4</t>
  </si>
  <si>
    <t>Т1, Т2</t>
  </si>
  <si>
    <t>2025</t>
  </si>
  <si>
    <t>ТМ 630/10/0,4</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</si>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</sst>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9" t="s">
        <v>624</v>
      </c>
      <c r="B5" s="359"/>
      <c r="C5" s="359"/>
      <c r="D5" s="86"/>
      <c r="E5" s="86"/>
      <c r="F5" s="86"/>
      <c r="G5" s="86"/>
      <c r="H5" s="86"/>
      <c r="I5" s="86"/>
      <c r="J5" s="86"/>
    </row>
    <row r="6" spans="1:22" s="8" customFormat="1" ht="18.75" x14ac:dyDescent="0.3">
      <c r="A6" s="13"/>
      <c r="H6" s="12"/>
    </row>
    <row r="7" spans="1:22" s="8" customFormat="1" ht="18.75" x14ac:dyDescent="0.2">
      <c r="A7" s="363" t="s">
        <v>7</v>
      </c>
      <c r="B7" s="363"/>
      <c r="C7" s="36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4" t="s">
        <v>545</v>
      </c>
      <c r="B9" s="364"/>
      <c r="C9" s="364"/>
      <c r="D9" s="7"/>
      <c r="E9" s="7"/>
      <c r="F9" s="7"/>
      <c r="G9" s="7"/>
      <c r="H9" s="7"/>
      <c r="I9" s="10"/>
      <c r="J9" s="10"/>
      <c r="K9" s="10"/>
      <c r="L9" s="10"/>
      <c r="M9" s="10"/>
      <c r="N9" s="10"/>
      <c r="O9" s="10"/>
      <c r="P9" s="10"/>
      <c r="Q9" s="10"/>
      <c r="R9" s="10"/>
      <c r="S9" s="10"/>
      <c r="T9" s="10"/>
      <c r="U9" s="10"/>
      <c r="V9" s="10"/>
    </row>
    <row r="10" spans="1:22" s="8" customFormat="1" ht="18.75" x14ac:dyDescent="0.2">
      <c r="A10" s="360" t="s">
        <v>6</v>
      </c>
      <c r="B10" s="360"/>
      <c r="C10" s="36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4" t="s">
        <v>629</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0" t="s">
        <v>5</v>
      </c>
      <c r="B13" s="360"/>
      <c r="C13" s="3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1" t="s">
        <v>630</v>
      </c>
      <c r="B15" s="361"/>
      <c r="C15" s="361"/>
      <c r="D15" s="7"/>
      <c r="E15" s="7"/>
      <c r="F15" s="7"/>
      <c r="G15" s="7"/>
      <c r="H15" s="7"/>
      <c r="I15" s="7"/>
      <c r="J15" s="7"/>
      <c r="K15" s="7"/>
      <c r="L15" s="7"/>
      <c r="M15" s="7"/>
      <c r="N15" s="7"/>
      <c r="O15" s="7"/>
      <c r="P15" s="7"/>
      <c r="Q15" s="7"/>
      <c r="R15" s="7"/>
      <c r="S15" s="7"/>
      <c r="T15" s="7"/>
      <c r="U15" s="7"/>
      <c r="V15" s="7"/>
    </row>
    <row r="16" spans="1:22" s="3" customFormat="1" ht="15" customHeight="1" x14ac:dyDescent="0.2">
      <c r="A16" s="360" t="s">
        <v>4</v>
      </c>
      <c r="B16" s="360"/>
      <c r="C16" s="36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408</v>
      </c>
      <c r="B18" s="362"/>
      <c r="C18" s="36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6"/>
      <c r="B24" s="357"/>
      <c r="C24" s="35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6"/>
      <c r="B39" s="357"/>
      <c r="C39" s="358"/>
    </row>
    <row r="40" spans="1:18" ht="63" x14ac:dyDescent="0.25">
      <c r="A40" s="15" t="s">
        <v>369</v>
      </c>
      <c r="B40" s="22" t="s">
        <v>420</v>
      </c>
      <c r="C40" s="16" t="s">
        <v>632</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6"/>
      <c r="B47" s="357"/>
      <c r="C47" s="358"/>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O_24-06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Реконструкция трансформаторной подстанции 10/0,4 кВ (ТП-997) по адресу: г Калининград, бульвар Ф. Лефорта замена РУ 10 кВ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439</v>
      </c>
      <c r="U20" s="435"/>
      <c r="V20" s="435"/>
      <c r="W20" s="435"/>
      <c r="X20" s="434" t="s">
        <v>440</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H77"/>
  <sheetViews>
    <sheetView tabSelected="1" zoomScale="70" zoomScaleNormal="70" zoomScaleSheetLayoutView="70" workbookViewId="0">
      <selection activeCell="C42" sqref="C42"/>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5" customWidth="1"/>
    <col min="20" max="20" width="8" style="341" customWidth="1"/>
    <col min="21" max="22" width="8.5703125" style="32" customWidth="1"/>
    <col min="23" max="24" width="10.7109375" style="32" customWidth="1"/>
    <col min="25" max="26" width="8.5703125" style="32" customWidth="1"/>
    <col min="27" max="27" width="13.140625" style="32" customWidth="1"/>
    <col min="28" max="28" width="18.5703125" style="32" customWidth="1"/>
    <col min="29" max="29" width="9.140625" style="32"/>
    <col min="30" max="34" width="16.28515625"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59" t="str">
        <f>'6.1. Паспорт сетевой график'!A5:K5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row>
    <row r="5" spans="1:28" ht="18.75" x14ac:dyDescent="0.3">
      <c r="AB5" s="12"/>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row>
    <row r="7" spans="1:28" ht="18.75" x14ac:dyDescent="0.25">
      <c r="A7" s="110"/>
      <c r="B7" s="110"/>
      <c r="C7" s="110"/>
      <c r="D7" s="110"/>
      <c r="E7" s="110"/>
      <c r="F7" s="110"/>
      <c r="G7" s="170"/>
      <c r="H7" s="170"/>
      <c r="I7" s="170"/>
      <c r="J7" s="170"/>
      <c r="K7" s="170"/>
      <c r="L7" s="170"/>
      <c r="M7" s="170"/>
      <c r="N7" s="170"/>
      <c r="O7" s="170"/>
      <c r="P7" s="170"/>
      <c r="Q7" s="170"/>
      <c r="R7" s="170"/>
      <c r="S7" s="346"/>
      <c r="T7" s="342"/>
      <c r="U7" s="170"/>
      <c r="V7" s="170"/>
      <c r="W7" s="170"/>
      <c r="X7" s="170"/>
      <c r="Y7" s="170"/>
      <c r="Z7" s="170"/>
      <c r="AA7" s="170"/>
      <c r="AB7" s="170"/>
    </row>
    <row r="8" spans="1:28" x14ac:dyDescent="0.25">
      <c r="A8" s="364" t="str">
        <f>'6.1. Паспорт сетевой график'!A9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row>
    <row r="9" spans="1:28"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row>
    <row r="10" spans="1:28" ht="18.75" x14ac:dyDescent="0.25">
      <c r="A10" s="110"/>
      <c r="B10" s="110"/>
      <c r="C10" s="110"/>
      <c r="D10" s="110"/>
      <c r="E10" s="110"/>
      <c r="F10" s="110"/>
      <c r="G10" s="170"/>
      <c r="H10" s="170"/>
      <c r="I10" s="170"/>
      <c r="J10" s="170"/>
      <c r="K10" s="170"/>
      <c r="L10" s="170"/>
      <c r="M10" s="170"/>
      <c r="N10" s="170"/>
      <c r="O10" s="170"/>
      <c r="P10" s="170"/>
      <c r="Q10" s="170"/>
      <c r="R10" s="170"/>
      <c r="S10" s="346"/>
      <c r="T10" s="342"/>
      <c r="U10" s="170"/>
      <c r="V10" s="170"/>
      <c r="W10" s="170"/>
      <c r="X10" s="170"/>
      <c r="Y10" s="170"/>
      <c r="Z10" s="170"/>
      <c r="AA10" s="170"/>
      <c r="AB10" s="170"/>
    </row>
    <row r="11" spans="1:28" x14ac:dyDescent="0.25">
      <c r="A11" s="364" t="str">
        <f>'6.1. Паспорт сетевой график'!A12</f>
        <v>O_24-06</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row>
    <row r="12" spans="1:28"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row>
    <row r="13" spans="1:28" ht="16.5" customHeight="1" x14ac:dyDescent="0.3">
      <c r="A13" s="127"/>
      <c r="B13" s="127"/>
      <c r="C13" s="127"/>
      <c r="D13" s="127"/>
      <c r="E13" s="127"/>
      <c r="F13" s="127"/>
      <c r="G13" s="50"/>
      <c r="H13" s="50"/>
      <c r="I13" s="50"/>
      <c r="J13" s="50"/>
      <c r="K13" s="50"/>
      <c r="L13" s="50"/>
      <c r="M13" s="50"/>
      <c r="N13" s="50"/>
      <c r="O13" s="50"/>
      <c r="P13" s="50"/>
      <c r="Q13" s="50"/>
      <c r="R13" s="50"/>
      <c r="S13" s="347"/>
      <c r="T13" s="343"/>
      <c r="U13" s="50"/>
      <c r="V13" s="50"/>
      <c r="W13" s="50"/>
      <c r="X13" s="50"/>
      <c r="Y13" s="50"/>
      <c r="Z13" s="50"/>
      <c r="AA13" s="50"/>
      <c r="AB13" s="50"/>
    </row>
    <row r="14" spans="1:28" ht="36" customHeight="1" x14ac:dyDescent="0.25">
      <c r="A14" s="391" t="str">
        <f>'6.1. Паспорт сетевой график'!A15</f>
        <v>Реконструкция трансформаторной подстанции 10/0,4 кВ (ТП-997) по адресу: г Калининград, бульвар Ф. Лефорта замена РУ 10 кВ</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row>
    <row r="15" spans="1:28"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row>
    <row r="18" spans="1:34"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row>
    <row r="19" spans="1:34" ht="49.5" hidden="1" customHeight="1" x14ac:dyDescent="0.25">
      <c r="E19" s="48" t="s">
        <v>595</v>
      </c>
      <c r="F19" s="48" t="s">
        <v>596</v>
      </c>
      <c r="G19" s="32" t="s">
        <v>597</v>
      </c>
      <c r="K19" s="32" t="s">
        <v>598</v>
      </c>
      <c r="O19" s="32" t="s">
        <v>599</v>
      </c>
    </row>
    <row r="20" spans="1:34" ht="33" customHeight="1" x14ac:dyDescent="0.25">
      <c r="A20" s="431" t="s">
        <v>183</v>
      </c>
      <c r="B20" s="431" t="s">
        <v>182</v>
      </c>
      <c r="C20" s="427" t="s">
        <v>181</v>
      </c>
      <c r="D20" s="427"/>
      <c r="E20" s="441" t="s">
        <v>180</v>
      </c>
      <c r="F20" s="431">
        <v>2024</v>
      </c>
      <c r="G20" s="434">
        <v>2025</v>
      </c>
      <c r="H20" s="435"/>
      <c r="I20" s="435"/>
      <c r="J20" s="444"/>
      <c r="K20" s="434">
        <v>2026</v>
      </c>
      <c r="L20" s="435"/>
      <c r="M20" s="435"/>
      <c r="N20" s="444"/>
      <c r="O20" s="434">
        <v>2027</v>
      </c>
      <c r="P20" s="435"/>
      <c r="Q20" s="435"/>
      <c r="R20" s="444"/>
      <c r="S20" s="434">
        <v>2028</v>
      </c>
      <c r="T20" s="435"/>
      <c r="U20" s="435"/>
      <c r="V20" s="444"/>
      <c r="W20" s="434">
        <v>2029</v>
      </c>
      <c r="X20" s="435"/>
      <c r="Y20" s="435"/>
      <c r="Z20" s="444"/>
      <c r="AA20" s="443" t="s">
        <v>179</v>
      </c>
      <c r="AB20" s="443"/>
      <c r="AC20" s="49"/>
      <c r="AD20" s="49"/>
      <c r="AE20" s="49"/>
    </row>
    <row r="21" spans="1:34" ht="99.75" customHeight="1" x14ac:dyDescent="0.25">
      <c r="A21" s="432"/>
      <c r="B21" s="432"/>
      <c r="C21" s="427"/>
      <c r="D21" s="427"/>
      <c r="E21" s="441"/>
      <c r="F21" s="432"/>
      <c r="G21" s="427" t="s">
        <v>2</v>
      </c>
      <c r="H21" s="427"/>
      <c r="I21" s="427" t="s">
        <v>178</v>
      </c>
      <c r="J21" s="427"/>
      <c r="K21" s="427" t="s">
        <v>2</v>
      </c>
      <c r="L21" s="427"/>
      <c r="M21" s="427" t="s">
        <v>178</v>
      </c>
      <c r="N21" s="427"/>
      <c r="O21" s="427" t="s">
        <v>2</v>
      </c>
      <c r="P21" s="427"/>
      <c r="Q21" s="427" t="s">
        <v>178</v>
      </c>
      <c r="R21" s="427"/>
      <c r="S21" s="427" t="s">
        <v>2</v>
      </c>
      <c r="T21" s="427"/>
      <c r="U21" s="427" t="s">
        <v>178</v>
      </c>
      <c r="V21" s="427"/>
      <c r="W21" s="427" t="s">
        <v>2</v>
      </c>
      <c r="X21" s="427"/>
      <c r="Y21" s="427" t="s">
        <v>178</v>
      </c>
      <c r="Z21" s="427"/>
      <c r="AA21" s="443"/>
      <c r="AB21" s="443"/>
    </row>
    <row r="22" spans="1:34" ht="89.25" customHeight="1" x14ac:dyDescent="0.25">
      <c r="A22" s="433"/>
      <c r="B22" s="433"/>
      <c r="C22" s="46" t="s">
        <v>2</v>
      </c>
      <c r="D22" s="46" t="s">
        <v>178</v>
      </c>
      <c r="E22" s="48" t="s">
        <v>627</v>
      </c>
      <c r="F22" s="433"/>
      <c r="G22" s="47" t="s">
        <v>374</v>
      </c>
      <c r="H22" s="47" t="s">
        <v>375</v>
      </c>
      <c r="I22" s="47" t="s">
        <v>374</v>
      </c>
      <c r="J22" s="47" t="s">
        <v>375</v>
      </c>
      <c r="K22" s="47" t="s">
        <v>374</v>
      </c>
      <c r="L22" s="47" t="s">
        <v>375</v>
      </c>
      <c r="M22" s="47" t="s">
        <v>374</v>
      </c>
      <c r="N22" s="47" t="s">
        <v>375</v>
      </c>
      <c r="O22" s="47" t="s">
        <v>374</v>
      </c>
      <c r="P22" s="47" t="s">
        <v>375</v>
      </c>
      <c r="Q22" s="47" t="s">
        <v>374</v>
      </c>
      <c r="R22" s="47" t="s">
        <v>375</v>
      </c>
      <c r="S22" s="349" t="s">
        <v>374</v>
      </c>
      <c r="T22" s="349" t="s">
        <v>375</v>
      </c>
      <c r="U22" s="47" t="s">
        <v>374</v>
      </c>
      <c r="V22" s="47" t="s">
        <v>375</v>
      </c>
      <c r="W22" s="47" t="s">
        <v>374</v>
      </c>
      <c r="X22" s="47" t="s">
        <v>375</v>
      </c>
      <c r="Y22" s="47" t="s">
        <v>374</v>
      </c>
      <c r="Z22" s="47" t="s">
        <v>375</v>
      </c>
      <c r="AA22" s="46" t="s">
        <v>609</v>
      </c>
      <c r="AB22" s="46" t="s">
        <v>537</v>
      </c>
    </row>
    <row r="23" spans="1:34"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50">
        <v>20</v>
      </c>
      <c r="T23" s="350">
        <v>21</v>
      </c>
      <c r="U23" s="39">
        <v>22</v>
      </c>
      <c r="V23" s="39">
        <v>23</v>
      </c>
      <c r="W23" s="39">
        <v>24</v>
      </c>
      <c r="X23" s="39">
        <v>25</v>
      </c>
      <c r="Y23" s="39">
        <v>26</v>
      </c>
      <c r="Z23" s="39">
        <v>27</v>
      </c>
      <c r="AA23" s="39">
        <v>28</v>
      </c>
      <c r="AB23" s="39">
        <v>29</v>
      </c>
    </row>
    <row r="24" spans="1:34" ht="47.25" customHeight="1" x14ac:dyDescent="0.25">
      <c r="A24" s="44">
        <v>1</v>
      </c>
      <c r="B24" s="43" t="s">
        <v>177</v>
      </c>
      <c r="C24" s="99">
        <f>C30*1.2</f>
        <v>12.95292297354</v>
      </c>
      <c r="D24" s="101" t="s">
        <v>538</v>
      </c>
      <c r="E24" s="99">
        <f>E30*1.2</f>
        <v>12.95292297354</v>
      </c>
      <c r="F24" s="101">
        <v>0</v>
      </c>
      <c r="G24" s="101">
        <f>C24</f>
        <v>12.95292297354</v>
      </c>
      <c r="H24" s="101">
        <v>4</v>
      </c>
      <c r="I24" s="101" t="s">
        <v>538</v>
      </c>
      <c r="J24" s="101" t="s">
        <v>538</v>
      </c>
      <c r="K24" s="101">
        <v>0</v>
      </c>
      <c r="L24" s="101">
        <f t="shared" ref="L24:X24" si="0">SUM(L25:L29)</f>
        <v>0</v>
      </c>
      <c r="M24" s="101" t="str">
        <f t="shared" ref="M24:M64" si="1">D24</f>
        <v>нд</v>
      </c>
      <c r="N24" s="101" t="s">
        <v>538</v>
      </c>
      <c r="O24" s="101">
        <v>0</v>
      </c>
      <c r="P24" s="101">
        <v>0</v>
      </c>
      <c r="Q24" s="101" t="s">
        <v>538</v>
      </c>
      <c r="R24" s="101" t="s">
        <v>538</v>
      </c>
      <c r="S24" s="101">
        <v>0</v>
      </c>
      <c r="T24" s="101">
        <v>0</v>
      </c>
      <c r="U24" s="101" t="s">
        <v>538</v>
      </c>
      <c r="V24" s="101" t="s">
        <v>538</v>
      </c>
      <c r="W24" s="101">
        <v>0</v>
      </c>
      <c r="X24" s="99">
        <f t="shared" si="0"/>
        <v>0</v>
      </c>
      <c r="Y24" s="101" t="s">
        <v>538</v>
      </c>
      <c r="Z24" s="101" t="s">
        <v>538</v>
      </c>
      <c r="AA24" s="99">
        <f>W24+S24+O24+K24+G24</f>
        <v>12.95292297354</v>
      </c>
      <c r="AB24" s="101" t="s">
        <v>538</v>
      </c>
    </row>
    <row r="25" spans="1:34" ht="24" customHeight="1" x14ac:dyDescent="0.25">
      <c r="A25" s="41" t="s">
        <v>176</v>
      </c>
      <c r="B25" s="25" t="s">
        <v>175</v>
      </c>
      <c r="C25" s="99">
        <v>0</v>
      </c>
      <c r="D25" s="101" t="s">
        <v>538</v>
      </c>
      <c r="E25" s="99">
        <f t="shared" ref="E25:E29" si="2">C25</f>
        <v>0</v>
      </c>
      <c r="F25" s="101">
        <v>0</v>
      </c>
      <c r="G25" s="101">
        <f t="shared" ref="G25:G64" si="3">C25</f>
        <v>0</v>
      </c>
      <c r="H25" s="101">
        <v>0</v>
      </c>
      <c r="I25" s="101" t="s">
        <v>538</v>
      </c>
      <c r="J25" s="101" t="s">
        <v>538</v>
      </c>
      <c r="K25" s="101">
        <v>0</v>
      </c>
      <c r="L25" s="101">
        <v>0</v>
      </c>
      <c r="M25" s="101" t="str">
        <f t="shared" si="1"/>
        <v>нд</v>
      </c>
      <c r="N25" s="101" t="s">
        <v>538</v>
      </c>
      <c r="O25" s="101">
        <v>0</v>
      </c>
      <c r="P25" s="101">
        <v>0</v>
      </c>
      <c r="Q25" s="101" t="s">
        <v>538</v>
      </c>
      <c r="R25" s="101" t="s">
        <v>538</v>
      </c>
      <c r="S25" s="101">
        <v>0</v>
      </c>
      <c r="T25" s="101">
        <v>0</v>
      </c>
      <c r="U25" s="101" t="s">
        <v>538</v>
      </c>
      <c r="V25" s="101" t="s">
        <v>538</v>
      </c>
      <c r="W25" s="101">
        <v>0</v>
      </c>
      <c r="X25" s="101">
        <v>0</v>
      </c>
      <c r="Y25" s="101" t="s">
        <v>538</v>
      </c>
      <c r="Z25" s="101" t="s">
        <v>538</v>
      </c>
      <c r="AA25" s="99">
        <f t="shared" ref="AA25:AA64" si="4">W25+S25+O25+K25+G25</f>
        <v>0</v>
      </c>
      <c r="AB25" s="101" t="s">
        <v>538</v>
      </c>
    </row>
    <row r="26" spans="1:34" x14ac:dyDescent="0.25">
      <c r="A26" s="41" t="s">
        <v>174</v>
      </c>
      <c r="B26" s="25" t="s">
        <v>173</v>
      </c>
      <c r="C26" s="99">
        <v>0</v>
      </c>
      <c r="D26" s="101" t="s">
        <v>538</v>
      </c>
      <c r="E26" s="99">
        <f t="shared" si="2"/>
        <v>0</v>
      </c>
      <c r="F26" s="101">
        <v>0</v>
      </c>
      <c r="G26" s="101">
        <f t="shared" si="3"/>
        <v>0</v>
      </c>
      <c r="H26" s="101">
        <v>0</v>
      </c>
      <c r="I26" s="101" t="s">
        <v>538</v>
      </c>
      <c r="J26" s="101" t="s">
        <v>538</v>
      </c>
      <c r="K26" s="101">
        <v>0</v>
      </c>
      <c r="L26" s="101">
        <v>0</v>
      </c>
      <c r="M26" s="101" t="str">
        <f t="shared" si="1"/>
        <v>нд</v>
      </c>
      <c r="N26" s="101" t="s">
        <v>538</v>
      </c>
      <c r="O26" s="101">
        <v>0</v>
      </c>
      <c r="P26" s="101">
        <v>0</v>
      </c>
      <c r="Q26" s="101" t="s">
        <v>538</v>
      </c>
      <c r="R26" s="101" t="s">
        <v>538</v>
      </c>
      <c r="S26" s="101">
        <v>0</v>
      </c>
      <c r="T26" s="101">
        <v>0</v>
      </c>
      <c r="U26" s="101" t="s">
        <v>538</v>
      </c>
      <c r="V26" s="101" t="s">
        <v>538</v>
      </c>
      <c r="W26" s="101">
        <v>0</v>
      </c>
      <c r="X26" s="101">
        <v>0</v>
      </c>
      <c r="Y26" s="101" t="s">
        <v>538</v>
      </c>
      <c r="Z26" s="101" t="s">
        <v>538</v>
      </c>
      <c r="AA26" s="99">
        <f t="shared" si="4"/>
        <v>0</v>
      </c>
      <c r="AB26" s="101" t="s">
        <v>538</v>
      </c>
    </row>
    <row r="27" spans="1:34" ht="31.5" x14ac:dyDescent="0.25">
      <c r="A27" s="41" t="s">
        <v>172</v>
      </c>
      <c r="B27" s="25" t="s">
        <v>356</v>
      </c>
      <c r="C27" s="99">
        <f>C24</f>
        <v>12.95292297354</v>
      </c>
      <c r="D27" s="101" t="s">
        <v>538</v>
      </c>
      <c r="E27" s="99">
        <f t="shared" si="2"/>
        <v>12.95292297354</v>
      </c>
      <c r="F27" s="101">
        <v>0</v>
      </c>
      <c r="G27" s="101">
        <f t="shared" si="3"/>
        <v>12.95292297354</v>
      </c>
      <c r="H27" s="101">
        <v>4</v>
      </c>
      <c r="I27" s="101" t="s">
        <v>538</v>
      </c>
      <c r="J27" s="101" t="s">
        <v>538</v>
      </c>
      <c r="K27" s="101">
        <v>0</v>
      </c>
      <c r="L27" s="101">
        <v>0</v>
      </c>
      <c r="M27" s="101" t="str">
        <f t="shared" si="1"/>
        <v>нд</v>
      </c>
      <c r="N27" s="101" t="s">
        <v>538</v>
      </c>
      <c r="O27" s="101">
        <v>0</v>
      </c>
      <c r="P27" s="101">
        <v>0</v>
      </c>
      <c r="Q27" s="101" t="s">
        <v>538</v>
      </c>
      <c r="R27" s="101" t="s">
        <v>538</v>
      </c>
      <c r="S27" s="101">
        <v>0</v>
      </c>
      <c r="T27" s="101">
        <v>0</v>
      </c>
      <c r="U27" s="101" t="s">
        <v>538</v>
      </c>
      <c r="V27" s="101" t="s">
        <v>538</v>
      </c>
      <c r="W27" s="101">
        <v>0</v>
      </c>
      <c r="X27" s="101">
        <v>0</v>
      </c>
      <c r="Y27" s="101" t="s">
        <v>538</v>
      </c>
      <c r="Z27" s="101" t="s">
        <v>538</v>
      </c>
      <c r="AA27" s="99">
        <f t="shared" si="4"/>
        <v>12.95292297354</v>
      </c>
      <c r="AB27" s="101" t="s">
        <v>538</v>
      </c>
      <c r="AH27" s="32">
        <v>1000</v>
      </c>
    </row>
    <row r="28" spans="1:34" x14ac:dyDescent="0.25">
      <c r="A28" s="41" t="s">
        <v>171</v>
      </c>
      <c r="B28" s="25" t="s">
        <v>539</v>
      </c>
      <c r="C28" s="99">
        <v>0</v>
      </c>
      <c r="D28" s="101" t="s">
        <v>538</v>
      </c>
      <c r="E28" s="99">
        <f t="shared" si="2"/>
        <v>0</v>
      </c>
      <c r="F28" s="101">
        <v>0</v>
      </c>
      <c r="G28" s="101">
        <f t="shared" si="3"/>
        <v>0</v>
      </c>
      <c r="H28" s="101">
        <v>0</v>
      </c>
      <c r="I28" s="101" t="s">
        <v>538</v>
      </c>
      <c r="J28" s="101" t="s">
        <v>538</v>
      </c>
      <c r="K28" s="101">
        <v>0</v>
      </c>
      <c r="L28" s="101">
        <v>0</v>
      </c>
      <c r="M28" s="101" t="str">
        <f t="shared" si="1"/>
        <v>нд</v>
      </c>
      <c r="N28" s="101" t="s">
        <v>538</v>
      </c>
      <c r="O28" s="101">
        <v>0</v>
      </c>
      <c r="P28" s="101">
        <v>0</v>
      </c>
      <c r="Q28" s="101" t="s">
        <v>538</v>
      </c>
      <c r="R28" s="101" t="s">
        <v>538</v>
      </c>
      <c r="S28" s="101">
        <v>0</v>
      </c>
      <c r="T28" s="101">
        <v>0</v>
      </c>
      <c r="U28" s="101" t="s">
        <v>538</v>
      </c>
      <c r="V28" s="101" t="s">
        <v>538</v>
      </c>
      <c r="W28" s="101">
        <v>0</v>
      </c>
      <c r="X28" s="101">
        <v>0</v>
      </c>
      <c r="Y28" s="101" t="s">
        <v>538</v>
      </c>
      <c r="Z28" s="101" t="s">
        <v>538</v>
      </c>
      <c r="AA28" s="99">
        <f t="shared" si="4"/>
        <v>0</v>
      </c>
      <c r="AB28" s="101" t="s">
        <v>538</v>
      </c>
    </row>
    <row r="29" spans="1:34" x14ac:dyDescent="0.25">
      <c r="A29" s="41" t="s">
        <v>169</v>
      </c>
      <c r="B29" s="45" t="s">
        <v>168</v>
      </c>
      <c r="C29" s="99">
        <v>0</v>
      </c>
      <c r="D29" s="101" t="s">
        <v>538</v>
      </c>
      <c r="E29" s="99">
        <f t="shared" si="2"/>
        <v>0</v>
      </c>
      <c r="F29" s="101">
        <v>0</v>
      </c>
      <c r="G29" s="101">
        <f t="shared" si="3"/>
        <v>0</v>
      </c>
      <c r="H29" s="101">
        <v>0</v>
      </c>
      <c r="I29" s="101" t="s">
        <v>538</v>
      </c>
      <c r="J29" s="101" t="s">
        <v>538</v>
      </c>
      <c r="K29" s="101">
        <v>0</v>
      </c>
      <c r="L29" s="101">
        <v>0</v>
      </c>
      <c r="M29" s="101" t="str">
        <f t="shared" si="1"/>
        <v>нд</v>
      </c>
      <c r="N29" s="101" t="s">
        <v>538</v>
      </c>
      <c r="O29" s="101">
        <v>0</v>
      </c>
      <c r="P29" s="101">
        <v>0</v>
      </c>
      <c r="Q29" s="101" t="s">
        <v>538</v>
      </c>
      <c r="R29" s="101" t="s">
        <v>538</v>
      </c>
      <c r="S29" s="101">
        <v>0</v>
      </c>
      <c r="T29" s="101">
        <v>0</v>
      </c>
      <c r="U29" s="101" t="s">
        <v>538</v>
      </c>
      <c r="V29" s="101" t="s">
        <v>538</v>
      </c>
      <c r="W29" s="101">
        <v>0</v>
      </c>
      <c r="X29" s="101">
        <v>0</v>
      </c>
      <c r="Y29" s="101" t="s">
        <v>538</v>
      </c>
      <c r="Z29" s="101" t="s">
        <v>538</v>
      </c>
      <c r="AA29" s="99">
        <f t="shared" si="4"/>
        <v>0</v>
      </c>
      <c r="AB29" s="101" t="s">
        <v>538</v>
      </c>
      <c r="AC29" s="32" t="s">
        <v>638</v>
      </c>
      <c r="AD29" s="32" t="s">
        <v>639</v>
      </c>
      <c r="AE29" s="32" t="s">
        <v>640</v>
      </c>
      <c r="AF29" s="32" t="s">
        <v>641</v>
      </c>
      <c r="AG29" s="32" t="s">
        <v>642</v>
      </c>
      <c r="AH29" s="32" t="s">
        <v>643</v>
      </c>
    </row>
    <row r="30" spans="1:34" s="339" customFormat="1" ht="47.25" x14ac:dyDescent="0.25">
      <c r="A30" s="44" t="s">
        <v>61</v>
      </c>
      <c r="B30" s="43" t="s">
        <v>167</v>
      </c>
      <c r="C30" s="99">
        <f>SUM(C31:C34)</f>
        <v>10.79410247795</v>
      </c>
      <c r="D30" s="101" t="s">
        <v>538</v>
      </c>
      <c r="E30" s="99">
        <f t="shared" ref="E30" si="5">SUM(E31:E34)</f>
        <v>10.79410247795</v>
      </c>
      <c r="F30" s="101">
        <v>0</v>
      </c>
      <c r="G30" s="101">
        <f t="shared" si="3"/>
        <v>10.79410247795</v>
      </c>
      <c r="H30" s="99">
        <v>0</v>
      </c>
      <c r="I30" s="101" t="s">
        <v>538</v>
      </c>
      <c r="J30" s="101" t="s">
        <v>538</v>
      </c>
      <c r="K30" s="101">
        <v>0</v>
      </c>
      <c r="L30" s="99">
        <v>0</v>
      </c>
      <c r="M30" s="101" t="str">
        <f t="shared" si="1"/>
        <v>нд</v>
      </c>
      <c r="N30" s="101" t="s">
        <v>538</v>
      </c>
      <c r="O30" s="101">
        <v>0</v>
      </c>
      <c r="P30" s="101">
        <v>0</v>
      </c>
      <c r="Q30" s="101" t="s">
        <v>538</v>
      </c>
      <c r="R30" s="101" t="s">
        <v>538</v>
      </c>
      <c r="S30" s="101">
        <v>0</v>
      </c>
      <c r="T30" s="101">
        <v>0</v>
      </c>
      <c r="U30" s="101" t="s">
        <v>538</v>
      </c>
      <c r="V30" s="101" t="s">
        <v>538</v>
      </c>
      <c r="W30" s="101">
        <v>0</v>
      </c>
      <c r="X30" s="99">
        <v>0</v>
      </c>
      <c r="Y30" s="101" t="s">
        <v>538</v>
      </c>
      <c r="Z30" s="101" t="s">
        <v>538</v>
      </c>
      <c r="AA30" s="99">
        <f t="shared" si="4"/>
        <v>10.79410247795</v>
      </c>
      <c r="AB30" s="101" t="s">
        <v>538</v>
      </c>
      <c r="AC30" s="352">
        <v>0.37964537348999999</v>
      </c>
      <c r="AD30" s="352">
        <v>2.54279264477</v>
      </c>
      <c r="AE30" s="352">
        <v>7.2647569925799997</v>
      </c>
      <c r="AF30" s="352">
        <v>0.60690746710999999</v>
      </c>
      <c r="AG30" s="352">
        <v>10.79410247795</v>
      </c>
      <c r="AH30" s="352">
        <v>12.95292297354</v>
      </c>
    </row>
    <row r="31" spans="1:34" x14ac:dyDescent="0.25">
      <c r="A31" s="44" t="s">
        <v>166</v>
      </c>
      <c r="B31" s="25" t="s">
        <v>165</v>
      </c>
      <c r="C31" s="99">
        <f>AC30</f>
        <v>0.37964537348999999</v>
      </c>
      <c r="D31" s="101" t="s">
        <v>538</v>
      </c>
      <c r="E31" s="99">
        <f t="shared" ref="E31:E34" si="6">C31</f>
        <v>0.37964537348999999</v>
      </c>
      <c r="F31" s="101">
        <v>0</v>
      </c>
      <c r="G31" s="101">
        <f t="shared" si="3"/>
        <v>0.37964537348999999</v>
      </c>
      <c r="H31" s="101">
        <v>1</v>
      </c>
      <c r="I31" s="101" t="s">
        <v>538</v>
      </c>
      <c r="J31" s="101" t="s">
        <v>538</v>
      </c>
      <c r="K31" s="101">
        <v>0</v>
      </c>
      <c r="L31" s="101">
        <v>0</v>
      </c>
      <c r="M31" s="101" t="str">
        <f t="shared" si="1"/>
        <v>нд</v>
      </c>
      <c r="N31" s="101" t="s">
        <v>538</v>
      </c>
      <c r="O31" s="101">
        <v>0</v>
      </c>
      <c r="P31" s="101">
        <v>0</v>
      </c>
      <c r="Q31" s="101" t="s">
        <v>538</v>
      </c>
      <c r="R31" s="101" t="s">
        <v>538</v>
      </c>
      <c r="S31" s="101">
        <v>0</v>
      </c>
      <c r="T31" s="101">
        <v>0</v>
      </c>
      <c r="U31" s="101" t="s">
        <v>538</v>
      </c>
      <c r="V31" s="101" t="s">
        <v>538</v>
      </c>
      <c r="W31" s="101">
        <v>0</v>
      </c>
      <c r="X31" s="101">
        <v>0</v>
      </c>
      <c r="Y31" s="101" t="s">
        <v>538</v>
      </c>
      <c r="Z31" s="101" t="s">
        <v>538</v>
      </c>
      <c r="AA31" s="99">
        <f t="shared" si="4"/>
        <v>0.37964537348999999</v>
      </c>
      <c r="AB31" s="101" t="s">
        <v>538</v>
      </c>
    </row>
    <row r="32" spans="1:34" ht="31.5" x14ac:dyDescent="0.25">
      <c r="A32" s="44" t="s">
        <v>164</v>
      </c>
      <c r="B32" s="25" t="s">
        <v>163</v>
      </c>
      <c r="C32" s="99">
        <f>AD30</f>
        <v>2.54279264477</v>
      </c>
      <c r="D32" s="101" t="s">
        <v>538</v>
      </c>
      <c r="E32" s="99">
        <f t="shared" si="6"/>
        <v>2.54279264477</v>
      </c>
      <c r="F32" s="101">
        <v>0</v>
      </c>
      <c r="G32" s="101">
        <f t="shared" si="3"/>
        <v>2.54279264477</v>
      </c>
      <c r="H32" s="101">
        <v>3</v>
      </c>
      <c r="I32" s="101" t="s">
        <v>538</v>
      </c>
      <c r="J32" s="101" t="s">
        <v>538</v>
      </c>
      <c r="K32" s="101">
        <v>0</v>
      </c>
      <c r="L32" s="101">
        <v>0</v>
      </c>
      <c r="M32" s="101" t="str">
        <f t="shared" si="1"/>
        <v>нд</v>
      </c>
      <c r="N32" s="101" t="s">
        <v>538</v>
      </c>
      <c r="O32" s="101">
        <v>0</v>
      </c>
      <c r="P32" s="101">
        <v>0</v>
      </c>
      <c r="Q32" s="101" t="s">
        <v>538</v>
      </c>
      <c r="R32" s="101" t="s">
        <v>538</v>
      </c>
      <c r="S32" s="101">
        <v>0</v>
      </c>
      <c r="T32" s="101">
        <v>0</v>
      </c>
      <c r="U32" s="101" t="s">
        <v>538</v>
      </c>
      <c r="V32" s="101" t="s">
        <v>538</v>
      </c>
      <c r="W32" s="101">
        <v>0</v>
      </c>
      <c r="X32" s="101">
        <v>0</v>
      </c>
      <c r="Y32" s="101" t="s">
        <v>538</v>
      </c>
      <c r="Z32" s="101" t="s">
        <v>538</v>
      </c>
      <c r="AA32" s="99">
        <f t="shared" si="4"/>
        <v>2.54279264477</v>
      </c>
      <c r="AB32" s="101" t="s">
        <v>538</v>
      </c>
    </row>
    <row r="33" spans="1:28" x14ac:dyDescent="0.25">
      <c r="A33" s="44" t="s">
        <v>162</v>
      </c>
      <c r="B33" s="25" t="s">
        <v>161</v>
      </c>
      <c r="C33" s="99">
        <f>AE30</f>
        <v>7.2647569925799997</v>
      </c>
      <c r="D33" s="101" t="s">
        <v>538</v>
      </c>
      <c r="E33" s="99">
        <f t="shared" si="6"/>
        <v>7.2647569925799997</v>
      </c>
      <c r="F33" s="101">
        <v>0</v>
      </c>
      <c r="G33" s="101">
        <f t="shared" si="3"/>
        <v>7.2647569925799997</v>
      </c>
      <c r="H33" s="101">
        <v>3</v>
      </c>
      <c r="I33" s="101" t="s">
        <v>538</v>
      </c>
      <c r="J33" s="101" t="s">
        <v>538</v>
      </c>
      <c r="K33" s="101">
        <v>0</v>
      </c>
      <c r="L33" s="101">
        <v>0</v>
      </c>
      <c r="M33" s="101" t="str">
        <f t="shared" si="1"/>
        <v>нд</v>
      </c>
      <c r="N33" s="101" t="s">
        <v>538</v>
      </c>
      <c r="O33" s="101">
        <v>0</v>
      </c>
      <c r="P33" s="101">
        <v>0</v>
      </c>
      <c r="Q33" s="101" t="s">
        <v>538</v>
      </c>
      <c r="R33" s="101" t="s">
        <v>538</v>
      </c>
      <c r="S33" s="101">
        <v>0</v>
      </c>
      <c r="T33" s="101">
        <v>0</v>
      </c>
      <c r="U33" s="101" t="s">
        <v>538</v>
      </c>
      <c r="V33" s="101" t="s">
        <v>538</v>
      </c>
      <c r="W33" s="101">
        <v>0</v>
      </c>
      <c r="X33" s="101">
        <v>0</v>
      </c>
      <c r="Y33" s="101" t="s">
        <v>538</v>
      </c>
      <c r="Z33" s="101" t="s">
        <v>538</v>
      </c>
      <c r="AA33" s="99">
        <f t="shared" si="4"/>
        <v>7.2647569925799997</v>
      </c>
      <c r="AB33" s="101" t="s">
        <v>538</v>
      </c>
    </row>
    <row r="34" spans="1:28" x14ac:dyDescent="0.25">
      <c r="A34" s="44" t="s">
        <v>160</v>
      </c>
      <c r="B34" s="25" t="s">
        <v>159</v>
      </c>
      <c r="C34" s="99">
        <f>AF30</f>
        <v>0.60690746710999999</v>
      </c>
      <c r="D34" s="101" t="s">
        <v>538</v>
      </c>
      <c r="E34" s="99">
        <f t="shared" si="6"/>
        <v>0.60690746710999999</v>
      </c>
      <c r="F34" s="101">
        <v>0</v>
      </c>
      <c r="G34" s="101">
        <f t="shared" si="3"/>
        <v>0.60690746710999999</v>
      </c>
      <c r="H34" s="101">
        <v>4</v>
      </c>
      <c r="I34" s="101" t="s">
        <v>538</v>
      </c>
      <c r="J34" s="101" t="s">
        <v>538</v>
      </c>
      <c r="K34" s="101">
        <v>0</v>
      </c>
      <c r="L34" s="101">
        <v>0</v>
      </c>
      <c r="M34" s="101" t="str">
        <f t="shared" si="1"/>
        <v>нд</v>
      </c>
      <c r="N34" s="101" t="s">
        <v>538</v>
      </c>
      <c r="O34" s="101">
        <v>0</v>
      </c>
      <c r="P34" s="101">
        <v>0</v>
      </c>
      <c r="Q34" s="101" t="s">
        <v>538</v>
      </c>
      <c r="R34" s="101" t="s">
        <v>538</v>
      </c>
      <c r="S34" s="101">
        <v>0</v>
      </c>
      <c r="T34" s="101">
        <v>0</v>
      </c>
      <c r="U34" s="101" t="s">
        <v>538</v>
      </c>
      <c r="V34" s="101" t="s">
        <v>538</v>
      </c>
      <c r="W34" s="101">
        <v>0</v>
      </c>
      <c r="X34" s="101">
        <v>0</v>
      </c>
      <c r="Y34" s="101" t="s">
        <v>538</v>
      </c>
      <c r="Z34" s="101" t="s">
        <v>538</v>
      </c>
      <c r="AA34" s="99">
        <f t="shared" si="4"/>
        <v>0.60690746710999999</v>
      </c>
      <c r="AB34" s="101" t="s">
        <v>538</v>
      </c>
    </row>
    <row r="35" spans="1:28" s="339" customFormat="1" ht="31.5" x14ac:dyDescent="0.25">
      <c r="A35" s="44" t="s">
        <v>60</v>
      </c>
      <c r="B35" s="43" t="s">
        <v>158</v>
      </c>
      <c r="C35" s="99">
        <v>0</v>
      </c>
      <c r="D35" s="101" t="s">
        <v>538</v>
      </c>
      <c r="E35" s="99">
        <f>C35</f>
        <v>0</v>
      </c>
      <c r="F35" s="101">
        <v>0</v>
      </c>
      <c r="G35" s="101">
        <f t="shared" si="3"/>
        <v>0</v>
      </c>
      <c r="H35" s="99">
        <v>0</v>
      </c>
      <c r="I35" s="101" t="s">
        <v>538</v>
      </c>
      <c r="J35" s="101" t="s">
        <v>538</v>
      </c>
      <c r="K35" s="101">
        <v>0</v>
      </c>
      <c r="L35" s="99">
        <v>0</v>
      </c>
      <c r="M35" s="101" t="str">
        <f t="shared" si="1"/>
        <v>нд</v>
      </c>
      <c r="N35" s="101" t="s">
        <v>538</v>
      </c>
      <c r="O35" s="101">
        <v>0</v>
      </c>
      <c r="P35" s="101">
        <v>0</v>
      </c>
      <c r="Q35" s="101" t="s">
        <v>538</v>
      </c>
      <c r="R35" s="101" t="s">
        <v>538</v>
      </c>
      <c r="S35" s="101">
        <v>0</v>
      </c>
      <c r="T35" s="101">
        <v>0</v>
      </c>
      <c r="U35" s="101" t="s">
        <v>538</v>
      </c>
      <c r="V35" s="101" t="s">
        <v>538</v>
      </c>
      <c r="W35" s="101">
        <v>0</v>
      </c>
      <c r="X35" s="99">
        <v>0</v>
      </c>
      <c r="Y35" s="101" t="s">
        <v>538</v>
      </c>
      <c r="Z35" s="101" t="s">
        <v>538</v>
      </c>
      <c r="AA35" s="99">
        <f t="shared" si="4"/>
        <v>0</v>
      </c>
      <c r="AB35" s="101" t="s">
        <v>538</v>
      </c>
    </row>
    <row r="36" spans="1:28" ht="31.5" x14ac:dyDescent="0.25">
      <c r="A36" s="41" t="s">
        <v>157</v>
      </c>
      <c r="B36" s="171" t="s">
        <v>156</v>
      </c>
      <c r="C36" s="99">
        <v>0</v>
      </c>
      <c r="D36" s="101" t="s">
        <v>538</v>
      </c>
      <c r="E36" s="99">
        <f t="shared" ref="E36:E64" si="7">C36</f>
        <v>0</v>
      </c>
      <c r="F36" s="101">
        <v>0</v>
      </c>
      <c r="G36" s="101">
        <f t="shared" si="3"/>
        <v>0</v>
      </c>
      <c r="H36" s="101">
        <v>0</v>
      </c>
      <c r="I36" s="101" t="s">
        <v>538</v>
      </c>
      <c r="J36" s="101" t="s">
        <v>538</v>
      </c>
      <c r="K36" s="101">
        <v>0</v>
      </c>
      <c r="L36" s="101">
        <v>0</v>
      </c>
      <c r="M36" s="101" t="str">
        <f t="shared" si="1"/>
        <v>нд</v>
      </c>
      <c r="N36" s="101" t="s">
        <v>538</v>
      </c>
      <c r="O36" s="101">
        <v>0</v>
      </c>
      <c r="P36" s="101">
        <v>0</v>
      </c>
      <c r="Q36" s="101" t="s">
        <v>538</v>
      </c>
      <c r="R36" s="101" t="s">
        <v>538</v>
      </c>
      <c r="S36" s="101">
        <v>0</v>
      </c>
      <c r="T36" s="101">
        <v>0</v>
      </c>
      <c r="U36" s="101" t="s">
        <v>538</v>
      </c>
      <c r="V36" s="101" t="s">
        <v>538</v>
      </c>
      <c r="W36" s="101">
        <v>0</v>
      </c>
      <c r="X36" s="101">
        <v>0</v>
      </c>
      <c r="Y36" s="101" t="s">
        <v>538</v>
      </c>
      <c r="Z36" s="101" t="s">
        <v>538</v>
      </c>
      <c r="AA36" s="99">
        <f t="shared" si="4"/>
        <v>0</v>
      </c>
      <c r="AB36" s="101" t="s">
        <v>538</v>
      </c>
    </row>
    <row r="37" spans="1:28" x14ac:dyDescent="0.25">
      <c r="A37" s="41" t="s">
        <v>155</v>
      </c>
      <c r="B37" s="171" t="s">
        <v>145</v>
      </c>
      <c r="C37" s="99">
        <v>0</v>
      </c>
      <c r="D37" s="101" t="s">
        <v>538</v>
      </c>
      <c r="E37" s="99">
        <f t="shared" si="7"/>
        <v>0</v>
      </c>
      <c r="F37" s="101">
        <v>0</v>
      </c>
      <c r="G37" s="101">
        <f t="shared" si="3"/>
        <v>0</v>
      </c>
      <c r="H37" s="101">
        <v>0</v>
      </c>
      <c r="I37" s="101" t="s">
        <v>538</v>
      </c>
      <c r="J37" s="101" t="s">
        <v>538</v>
      </c>
      <c r="K37" s="101">
        <v>0</v>
      </c>
      <c r="L37" s="101">
        <v>0</v>
      </c>
      <c r="M37" s="101" t="str">
        <f t="shared" si="1"/>
        <v>нд</v>
      </c>
      <c r="N37" s="101" t="s">
        <v>538</v>
      </c>
      <c r="O37" s="101">
        <v>0</v>
      </c>
      <c r="P37" s="101">
        <v>0</v>
      </c>
      <c r="Q37" s="101" t="s">
        <v>538</v>
      </c>
      <c r="R37" s="101" t="s">
        <v>538</v>
      </c>
      <c r="S37" s="101">
        <v>0</v>
      </c>
      <c r="T37" s="101">
        <v>0</v>
      </c>
      <c r="U37" s="101" t="s">
        <v>538</v>
      </c>
      <c r="V37" s="101" t="s">
        <v>538</v>
      </c>
      <c r="W37" s="101">
        <v>0</v>
      </c>
      <c r="X37" s="101">
        <v>0</v>
      </c>
      <c r="Y37" s="101" t="s">
        <v>538</v>
      </c>
      <c r="Z37" s="101" t="s">
        <v>538</v>
      </c>
      <c r="AA37" s="99">
        <f t="shared" si="4"/>
        <v>0</v>
      </c>
      <c r="AB37" s="101" t="s">
        <v>538</v>
      </c>
    </row>
    <row r="38" spans="1:28" x14ac:dyDescent="0.25">
      <c r="A38" s="41" t="s">
        <v>154</v>
      </c>
      <c r="B38" s="171" t="s">
        <v>143</v>
      </c>
      <c r="C38" s="99">
        <v>0</v>
      </c>
      <c r="D38" s="101" t="s">
        <v>538</v>
      </c>
      <c r="E38" s="99">
        <f t="shared" si="7"/>
        <v>0</v>
      </c>
      <c r="F38" s="101">
        <v>0</v>
      </c>
      <c r="G38" s="101">
        <f t="shared" si="3"/>
        <v>0</v>
      </c>
      <c r="H38" s="101">
        <v>0</v>
      </c>
      <c r="I38" s="101" t="s">
        <v>538</v>
      </c>
      <c r="J38" s="101" t="s">
        <v>538</v>
      </c>
      <c r="K38" s="101">
        <v>0</v>
      </c>
      <c r="L38" s="101">
        <v>0</v>
      </c>
      <c r="M38" s="101" t="str">
        <f t="shared" si="1"/>
        <v>нд</v>
      </c>
      <c r="N38" s="101" t="s">
        <v>538</v>
      </c>
      <c r="O38" s="101">
        <v>0</v>
      </c>
      <c r="P38" s="101">
        <v>0</v>
      </c>
      <c r="Q38" s="101" t="s">
        <v>538</v>
      </c>
      <c r="R38" s="101" t="s">
        <v>538</v>
      </c>
      <c r="S38" s="101">
        <v>0</v>
      </c>
      <c r="T38" s="101">
        <v>0</v>
      </c>
      <c r="U38" s="101" t="s">
        <v>538</v>
      </c>
      <c r="V38" s="101" t="s">
        <v>538</v>
      </c>
      <c r="W38" s="101">
        <v>0</v>
      </c>
      <c r="X38" s="101">
        <v>0</v>
      </c>
      <c r="Y38" s="101" t="s">
        <v>538</v>
      </c>
      <c r="Z38" s="101" t="s">
        <v>538</v>
      </c>
      <c r="AA38" s="99">
        <f t="shared" si="4"/>
        <v>0</v>
      </c>
      <c r="AB38" s="101" t="s">
        <v>538</v>
      </c>
    </row>
    <row r="39" spans="1:28" ht="31.5" x14ac:dyDescent="0.25">
      <c r="A39" s="41" t="s">
        <v>153</v>
      </c>
      <c r="B39" s="25" t="s">
        <v>141</v>
      </c>
      <c r="C39" s="99">
        <v>0</v>
      </c>
      <c r="D39" s="101" t="s">
        <v>538</v>
      </c>
      <c r="E39" s="99">
        <f t="shared" si="7"/>
        <v>0</v>
      </c>
      <c r="F39" s="101">
        <v>0</v>
      </c>
      <c r="G39" s="101">
        <f t="shared" si="3"/>
        <v>0</v>
      </c>
      <c r="H39" s="101">
        <v>0</v>
      </c>
      <c r="I39" s="101" t="s">
        <v>538</v>
      </c>
      <c r="J39" s="101" t="s">
        <v>538</v>
      </c>
      <c r="K39" s="101">
        <v>0</v>
      </c>
      <c r="L39" s="101">
        <v>0</v>
      </c>
      <c r="M39" s="101" t="str">
        <f t="shared" si="1"/>
        <v>нд</v>
      </c>
      <c r="N39" s="101" t="s">
        <v>538</v>
      </c>
      <c r="O39" s="101">
        <v>0</v>
      </c>
      <c r="P39" s="101">
        <v>0</v>
      </c>
      <c r="Q39" s="101" t="s">
        <v>538</v>
      </c>
      <c r="R39" s="101" t="s">
        <v>538</v>
      </c>
      <c r="S39" s="101">
        <v>0</v>
      </c>
      <c r="T39" s="101">
        <v>0</v>
      </c>
      <c r="U39" s="101" t="s">
        <v>538</v>
      </c>
      <c r="V39" s="101" t="s">
        <v>538</v>
      </c>
      <c r="W39" s="101">
        <v>0</v>
      </c>
      <c r="X39" s="101">
        <v>0</v>
      </c>
      <c r="Y39" s="101" t="s">
        <v>538</v>
      </c>
      <c r="Z39" s="101" t="s">
        <v>538</v>
      </c>
      <c r="AA39" s="99">
        <f t="shared" si="4"/>
        <v>0</v>
      </c>
      <c r="AB39" s="101" t="s">
        <v>538</v>
      </c>
    </row>
    <row r="40" spans="1:28" ht="31.5" x14ac:dyDescent="0.25">
      <c r="A40" s="41" t="s">
        <v>152</v>
      </c>
      <c r="B40" s="25" t="s">
        <v>139</v>
      </c>
      <c r="C40" s="99">
        <v>0</v>
      </c>
      <c r="D40" s="101" t="s">
        <v>538</v>
      </c>
      <c r="E40" s="99">
        <f t="shared" si="7"/>
        <v>0</v>
      </c>
      <c r="F40" s="101">
        <v>0</v>
      </c>
      <c r="G40" s="101">
        <f t="shared" si="3"/>
        <v>0</v>
      </c>
      <c r="H40" s="101">
        <v>0</v>
      </c>
      <c r="I40" s="101" t="s">
        <v>538</v>
      </c>
      <c r="J40" s="101" t="s">
        <v>538</v>
      </c>
      <c r="K40" s="101">
        <v>0</v>
      </c>
      <c r="L40" s="101">
        <v>0</v>
      </c>
      <c r="M40" s="101" t="str">
        <f t="shared" si="1"/>
        <v>нд</v>
      </c>
      <c r="N40" s="101" t="s">
        <v>538</v>
      </c>
      <c r="O40" s="101">
        <v>0</v>
      </c>
      <c r="P40" s="101">
        <v>0</v>
      </c>
      <c r="Q40" s="101" t="s">
        <v>538</v>
      </c>
      <c r="R40" s="101" t="s">
        <v>538</v>
      </c>
      <c r="S40" s="101">
        <v>0</v>
      </c>
      <c r="T40" s="101">
        <v>0</v>
      </c>
      <c r="U40" s="101" t="s">
        <v>538</v>
      </c>
      <c r="V40" s="101" t="s">
        <v>538</v>
      </c>
      <c r="W40" s="101">
        <v>0</v>
      </c>
      <c r="X40" s="101">
        <v>0</v>
      </c>
      <c r="Y40" s="101" t="s">
        <v>538</v>
      </c>
      <c r="Z40" s="101" t="s">
        <v>538</v>
      </c>
      <c r="AA40" s="99">
        <f t="shared" si="4"/>
        <v>0</v>
      </c>
      <c r="AB40" s="101" t="s">
        <v>538</v>
      </c>
    </row>
    <row r="41" spans="1:28" x14ac:dyDescent="0.25">
      <c r="A41" s="41" t="s">
        <v>151</v>
      </c>
      <c r="B41" s="25" t="s">
        <v>137</v>
      </c>
      <c r="C41" s="99">
        <v>0</v>
      </c>
      <c r="D41" s="101" t="s">
        <v>538</v>
      </c>
      <c r="E41" s="99">
        <f t="shared" si="7"/>
        <v>0</v>
      </c>
      <c r="F41" s="101">
        <v>0</v>
      </c>
      <c r="G41" s="101">
        <f t="shared" si="3"/>
        <v>0</v>
      </c>
      <c r="H41" s="101">
        <v>0</v>
      </c>
      <c r="I41" s="101" t="s">
        <v>538</v>
      </c>
      <c r="J41" s="101" t="s">
        <v>538</v>
      </c>
      <c r="K41" s="101">
        <v>0</v>
      </c>
      <c r="L41" s="101">
        <v>0</v>
      </c>
      <c r="M41" s="101" t="str">
        <f t="shared" si="1"/>
        <v>нд</v>
      </c>
      <c r="N41" s="101" t="s">
        <v>538</v>
      </c>
      <c r="O41" s="101">
        <v>0</v>
      </c>
      <c r="P41" s="101">
        <v>0</v>
      </c>
      <c r="Q41" s="101" t="s">
        <v>538</v>
      </c>
      <c r="R41" s="101" t="s">
        <v>538</v>
      </c>
      <c r="S41" s="101">
        <v>0</v>
      </c>
      <c r="T41" s="101">
        <v>0</v>
      </c>
      <c r="U41" s="101" t="s">
        <v>538</v>
      </c>
      <c r="V41" s="101" t="s">
        <v>538</v>
      </c>
      <c r="W41" s="101">
        <v>0</v>
      </c>
      <c r="X41" s="101">
        <v>0</v>
      </c>
      <c r="Y41" s="101" t="s">
        <v>538</v>
      </c>
      <c r="Z41" s="101" t="s">
        <v>538</v>
      </c>
      <c r="AA41" s="99">
        <f t="shared" si="4"/>
        <v>0</v>
      </c>
      <c r="AB41" s="101" t="s">
        <v>538</v>
      </c>
    </row>
    <row r="42" spans="1:28" ht="18.75" x14ac:dyDescent="0.25">
      <c r="A42" s="41" t="s">
        <v>150</v>
      </c>
      <c r="B42" s="171" t="s">
        <v>544</v>
      </c>
      <c r="C42" s="99">
        <v>8</v>
      </c>
      <c r="D42" s="101" t="s">
        <v>538</v>
      </c>
      <c r="E42" s="99">
        <f t="shared" si="7"/>
        <v>8</v>
      </c>
      <c r="F42" s="101">
        <v>0</v>
      </c>
      <c r="G42" s="101">
        <f t="shared" si="3"/>
        <v>8</v>
      </c>
      <c r="H42" s="101">
        <v>0</v>
      </c>
      <c r="I42" s="101" t="s">
        <v>538</v>
      </c>
      <c r="J42" s="101" t="s">
        <v>538</v>
      </c>
      <c r="K42" s="101">
        <v>0</v>
      </c>
      <c r="L42" s="101">
        <v>0</v>
      </c>
      <c r="M42" s="101" t="str">
        <f t="shared" si="1"/>
        <v>нд</v>
      </c>
      <c r="N42" s="101" t="s">
        <v>538</v>
      </c>
      <c r="O42" s="101">
        <v>0</v>
      </c>
      <c r="P42" s="101">
        <v>0</v>
      </c>
      <c r="Q42" s="101" t="s">
        <v>538</v>
      </c>
      <c r="R42" s="101" t="s">
        <v>538</v>
      </c>
      <c r="S42" s="101">
        <v>0</v>
      </c>
      <c r="T42" s="101">
        <v>0</v>
      </c>
      <c r="U42" s="101" t="s">
        <v>538</v>
      </c>
      <c r="V42" s="101" t="s">
        <v>538</v>
      </c>
      <c r="W42" s="101">
        <v>0</v>
      </c>
      <c r="X42" s="101">
        <v>0</v>
      </c>
      <c r="Y42" s="101" t="s">
        <v>538</v>
      </c>
      <c r="Z42" s="101" t="s">
        <v>538</v>
      </c>
      <c r="AA42" s="99">
        <f t="shared" si="4"/>
        <v>8</v>
      </c>
      <c r="AB42" s="101" t="s">
        <v>538</v>
      </c>
    </row>
    <row r="43" spans="1:28" s="339" customFormat="1" x14ac:dyDescent="0.25">
      <c r="A43" s="44" t="s">
        <v>59</v>
      </c>
      <c r="B43" s="43" t="s">
        <v>149</v>
      </c>
      <c r="C43" s="99">
        <v>0</v>
      </c>
      <c r="D43" s="101" t="s">
        <v>538</v>
      </c>
      <c r="E43" s="99">
        <f t="shared" si="7"/>
        <v>0</v>
      </c>
      <c r="F43" s="101">
        <v>0</v>
      </c>
      <c r="G43" s="101">
        <f t="shared" si="3"/>
        <v>0</v>
      </c>
      <c r="H43" s="99">
        <v>0</v>
      </c>
      <c r="I43" s="101" t="s">
        <v>538</v>
      </c>
      <c r="J43" s="101" t="s">
        <v>538</v>
      </c>
      <c r="K43" s="101">
        <v>0</v>
      </c>
      <c r="L43" s="99">
        <v>0</v>
      </c>
      <c r="M43" s="101" t="str">
        <f t="shared" si="1"/>
        <v>нд</v>
      </c>
      <c r="N43" s="101" t="s">
        <v>538</v>
      </c>
      <c r="O43" s="101">
        <v>0</v>
      </c>
      <c r="P43" s="101">
        <v>0</v>
      </c>
      <c r="Q43" s="101" t="s">
        <v>538</v>
      </c>
      <c r="R43" s="101" t="s">
        <v>538</v>
      </c>
      <c r="S43" s="101">
        <v>0</v>
      </c>
      <c r="T43" s="101">
        <v>0</v>
      </c>
      <c r="U43" s="101" t="s">
        <v>538</v>
      </c>
      <c r="V43" s="101" t="s">
        <v>538</v>
      </c>
      <c r="W43" s="101">
        <v>0</v>
      </c>
      <c r="X43" s="101">
        <v>0</v>
      </c>
      <c r="Y43" s="101" t="s">
        <v>538</v>
      </c>
      <c r="Z43" s="101" t="s">
        <v>538</v>
      </c>
      <c r="AA43" s="99">
        <f t="shared" si="4"/>
        <v>0</v>
      </c>
      <c r="AB43" s="101" t="s">
        <v>538</v>
      </c>
    </row>
    <row r="44" spans="1:28" x14ac:dyDescent="0.25">
      <c r="A44" s="41" t="s">
        <v>148</v>
      </c>
      <c r="B44" s="25" t="s">
        <v>147</v>
      </c>
      <c r="C44" s="99">
        <v>0</v>
      </c>
      <c r="D44" s="101" t="s">
        <v>538</v>
      </c>
      <c r="E44" s="99">
        <f t="shared" si="7"/>
        <v>0</v>
      </c>
      <c r="F44" s="101">
        <v>0</v>
      </c>
      <c r="G44" s="101">
        <f t="shared" si="3"/>
        <v>0</v>
      </c>
      <c r="H44" s="101">
        <v>0</v>
      </c>
      <c r="I44" s="101" t="s">
        <v>538</v>
      </c>
      <c r="J44" s="101" t="s">
        <v>538</v>
      </c>
      <c r="K44" s="101">
        <v>0</v>
      </c>
      <c r="L44" s="101">
        <v>0</v>
      </c>
      <c r="M44" s="101" t="str">
        <f t="shared" si="1"/>
        <v>нд</v>
      </c>
      <c r="N44" s="101" t="s">
        <v>538</v>
      </c>
      <c r="O44" s="101">
        <v>0</v>
      </c>
      <c r="P44" s="101">
        <v>0</v>
      </c>
      <c r="Q44" s="101" t="s">
        <v>538</v>
      </c>
      <c r="R44" s="101" t="s">
        <v>538</v>
      </c>
      <c r="S44" s="101">
        <v>0</v>
      </c>
      <c r="T44" s="101">
        <v>0</v>
      </c>
      <c r="U44" s="101" t="s">
        <v>538</v>
      </c>
      <c r="V44" s="101" t="s">
        <v>538</v>
      </c>
      <c r="W44" s="101">
        <v>0</v>
      </c>
      <c r="X44" s="101">
        <v>0</v>
      </c>
      <c r="Y44" s="101" t="s">
        <v>538</v>
      </c>
      <c r="Z44" s="101" t="s">
        <v>538</v>
      </c>
      <c r="AA44" s="99">
        <f t="shared" si="4"/>
        <v>0</v>
      </c>
      <c r="AB44" s="101" t="s">
        <v>538</v>
      </c>
    </row>
    <row r="45" spans="1:28" x14ac:dyDescent="0.25">
      <c r="A45" s="41" t="s">
        <v>146</v>
      </c>
      <c r="B45" s="25" t="s">
        <v>145</v>
      </c>
      <c r="C45" s="99">
        <v>0</v>
      </c>
      <c r="D45" s="101" t="s">
        <v>538</v>
      </c>
      <c r="E45" s="99">
        <f t="shared" si="7"/>
        <v>0</v>
      </c>
      <c r="F45" s="101">
        <v>0</v>
      </c>
      <c r="G45" s="101">
        <f t="shared" si="3"/>
        <v>0</v>
      </c>
      <c r="H45" s="101">
        <v>0</v>
      </c>
      <c r="I45" s="101" t="s">
        <v>538</v>
      </c>
      <c r="J45" s="101" t="s">
        <v>538</v>
      </c>
      <c r="K45" s="101">
        <v>0</v>
      </c>
      <c r="L45" s="101">
        <v>0</v>
      </c>
      <c r="M45" s="101" t="str">
        <f t="shared" si="1"/>
        <v>нд</v>
      </c>
      <c r="N45" s="101" t="s">
        <v>538</v>
      </c>
      <c r="O45" s="101">
        <v>0</v>
      </c>
      <c r="P45" s="101">
        <v>0</v>
      </c>
      <c r="Q45" s="101" t="s">
        <v>538</v>
      </c>
      <c r="R45" s="101" t="s">
        <v>538</v>
      </c>
      <c r="S45" s="101">
        <v>0</v>
      </c>
      <c r="T45" s="101">
        <v>0</v>
      </c>
      <c r="U45" s="101" t="s">
        <v>538</v>
      </c>
      <c r="V45" s="101" t="s">
        <v>538</v>
      </c>
      <c r="W45" s="101">
        <v>0</v>
      </c>
      <c r="X45" s="101">
        <v>0</v>
      </c>
      <c r="Y45" s="101" t="s">
        <v>538</v>
      </c>
      <c r="Z45" s="101" t="s">
        <v>538</v>
      </c>
      <c r="AA45" s="99">
        <f t="shared" si="4"/>
        <v>0</v>
      </c>
      <c r="AB45" s="101" t="s">
        <v>538</v>
      </c>
    </row>
    <row r="46" spans="1:28" x14ac:dyDescent="0.25">
      <c r="A46" s="41" t="s">
        <v>144</v>
      </c>
      <c r="B46" s="25" t="s">
        <v>143</v>
      </c>
      <c r="C46" s="99">
        <v>0</v>
      </c>
      <c r="D46" s="101" t="s">
        <v>538</v>
      </c>
      <c r="E46" s="99">
        <f t="shared" si="7"/>
        <v>0</v>
      </c>
      <c r="F46" s="101">
        <v>0</v>
      </c>
      <c r="G46" s="101">
        <f t="shared" si="3"/>
        <v>0</v>
      </c>
      <c r="H46" s="101">
        <v>0</v>
      </c>
      <c r="I46" s="101" t="s">
        <v>538</v>
      </c>
      <c r="J46" s="101" t="s">
        <v>538</v>
      </c>
      <c r="K46" s="101">
        <v>0</v>
      </c>
      <c r="L46" s="101">
        <v>0</v>
      </c>
      <c r="M46" s="101" t="str">
        <f t="shared" si="1"/>
        <v>нд</v>
      </c>
      <c r="N46" s="101" t="s">
        <v>538</v>
      </c>
      <c r="O46" s="101">
        <v>0</v>
      </c>
      <c r="P46" s="101">
        <v>0</v>
      </c>
      <c r="Q46" s="101" t="s">
        <v>538</v>
      </c>
      <c r="R46" s="101" t="s">
        <v>538</v>
      </c>
      <c r="S46" s="101">
        <v>0</v>
      </c>
      <c r="T46" s="101">
        <v>0</v>
      </c>
      <c r="U46" s="101" t="s">
        <v>538</v>
      </c>
      <c r="V46" s="101" t="s">
        <v>538</v>
      </c>
      <c r="W46" s="101">
        <v>0</v>
      </c>
      <c r="X46" s="101">
        <v>0</v>
      </c>
      <c r="Y46" s="101" t="s">
        <v>538</v>
      </c>
      <c r="Z46" s="101" t="s">
        <v>538</v>
      </c>
      <c r="AA46" s="99">
        <f t="shared" si="4"/>
        <v>0</v>
      </c>
      <c r="AB46" s="101" t="s">
        <v>538</v>
      </c>
    </row>
    <row r="47" spans="1:28" ht="31.5" x14ac:dyDescent="0.25">
      <c r="A47" s="41" t="s">
        <v>142</v>
      </c>
      <c r="B47" s="25" t="s">
        <v>141</v>
      </c>
      <c r="C47" s="99">
        <v>0</v>
      </c>
      <c r="D47" s="101" t="s">
        <v>538</v>
      </c>
      <c r="E47" s="99">
        <f t="shared" si="7"/>
        <v>0</v>
      </c>
      <c r="F47" s="101">
        <v>0</v>
      </c>
      <c r="G47" s="101">
        <f t="shared" si="3"/>
        <v>0</v>
      </c>
      <c r="H47" s="101">
        <v>0</v>
      </c>
      <c r="I47" s="101" t="s">
        <v>538</v>
      </c>
      <c r="J47" s="101" t="s">
        <v>538</v>
      </c>
      <c r="K47" s="101">
        <v>0</v>
      </c>
      <c r="L47" s="101">
        <v>0</v>
      </c>
      <c r="M47" s="101" t="str">
        <f t="shared" si="1"/>
        <v>нд</v>
      </c>
      <c r="N47" s="101" t="s">
        <v>538</v>
      </c>
      <c r="O47" s="101">
        <v>0</v>
      </c>
      <c r="P47" s="101">
        <v>0</v>
      </c>
      <c r="Q47" s="101" t="s">
        <v>538</v>
      </c>
      <c r="R47" s="101" t="s">
        <v>538</v>
      </c>
      <c r="S47" s="101">
        <v>0</v>
      </c>
      <c r="T47" s="101">
        <v>0</v>
      </c>
      <c r="U47" s="101" t="s">
        <v>538</v>
      </c>
      <c r="V47" s="101" t="s">
        <v>538</v>
      </c>
      <c r="W47" s="101">
        <v>0</v>
      </c>
      <c r="X47" s="101">
        <v>0</v>
      </c>
      <c r="Y47" s="101" t="s">
        <v>538</v>
      </c>
      <c r="Z47" s="101" t="s">
        <v>538</v>
      </c>
      <c r="AA47" s="99">
        <f t="shared" si="4"/>
        <v>0</v>
      </c>
      <c r="AB47" s="101" t="s">
        <v>538</v>
      </c>
    </row>
    <row r="48" spans="1:28" ht="31.5" x14ac:dyDescent="0.25">
      <c r="A48" s="41" t="s">
        <v>140</v>
      </c>
      <c r="B48" s="25" t="s">
        <v>139</v>
      </c>
      <c r="C48" s="99">
        <v>0</v>
      </c>
      <c r="D48" s="101" t="s">
        <v>538</v>
      </c>
      <c r="E48" s="99">
        <f t="shared" si="7"/>
        <v>0</v>
      </c>
      <c r="F48" s="101">
        <v>0</v>
      </c>
      <c r="G48" s="101">
        <f t="shared" si="3"/>
        <v>0</v>
      </c>
      <c r="H48" s="101">
        <v>0</v>
      </c>
      <c r="I48" s="101" t="s">
        <v>538</v>
      </c>
      <c r="J48" s="101" t="s">
        <v>538</v>
      </c>
      <c r="K48" s="101">
        <v>0</v>
      </c>
      <c r="L48" s="101">
        <v>0</v>
      </c>
      <c r="M48" s="101" t="str">
        <f t="shared" si="1"/>
        <v>нд</v>
      </c>
      <c r="N48" s="101" t="s">
        <v>538</v>
      </c>
      <c r="O48" s="101">
        <v>0</v>
      </c>
      <c r="P48" s="101">
        <v>0</v>
      </c>
      <c r="Q48" s="101" t="s">
        <v>538</v>
      </c>
      <c r="R48" s="101" t="s">
        <v>538</v>
      </c>
      <c r="S48" s="101">
        <v>0</v>
      </c>
      <c r="T48" s="101">
        <v>0</v>
      </c>
      <c r="U48" s="101" t="s">
        <v>538</v>
      </c>
      <c r="V48" s="101" t="s">
        <v>538</v>
      </c>
      <c r="W48" s="101">
        <v>0</v>
      </c>
      <c r="X48" s="101">
        <v>0</v>
      </c>
      <c r="Y48" s="101" t="s">
        <v>538</v>
      </c>
      <c r="Z48" s="101" t="s">
        <v>538</v>
      </c>
      <c r="AA48" s="99">
        <f t="shared" si="4"/>
        <v>0</v>
      </c>
      <c r="AB48" s="101" t="s">
        <v>538</v>
      </c>
    </row>
    <row r="49" spans="1:28" x14ac:dyDescent="0.25">
      <c r="A49" s="41" t="s">
        <v>138</v>
      </c>
      <c r="B49" s="25" t="s">
        <v>137</v>
      </c>
      <c r="C49" s="99">
        <v>0</v>
      </c>
      <c r="D49" s="101" t="s">
        <v>538</v>
      </c>
      <c r="E49" s="99">
        <f t="shared" si="7"/>
        <v>0</v>
      </c>
      <c r="F49" s="101">
        <v>0</v>
      </c>
      <c r="G49" s="101">
        <f t="shared" si="3"/>
        <v>0</v>
      </c>
      <c r="H49" s="101">
        <v>0</v>
      </c>
      <c r="I49" s="101" t="s">
        <v>538</v>
      </c>
      <c r="J49" s="101" t="s">
        <v>538</v>
      </c>
      <c r="K49" s="101">
        <v>0</v>
      </c>
      <c r="L49" s="101">
        <v>0</v>
      </c>
      <c r="M49" s="101" t="str">
        <f t="shared" si="1"/>
        <v>нд</v>
      </c>
      <c r="N49" s="101" t="s">
        <v>538</v>
      </c>
      <c r="O49" s="101">
        <v>0</v>
      </c>
      <c r="P49" s="101">
        <v>0</v>
      </c>
      <c r="Q49" s="101" t="s">
        <v>538</v>
      </c>
      <c r="R49" s="101" t="s">
        <v>538</v>
      </c>
      <c r="S49" s="101">
        <v>0</v>
      </c>
      <c r="T49" s="101">
        <v>0</v>
      </c>
      <c r="U49" s="101" t="s">
        <v>538</v>
      </c>
      <c r="V49" s="101" t="s">
        <v>538</v>
      </c>
      <c r="W49" s="101">
        <v>0</v>
      </c>
      <c r="X49" s="101">
        <v>0</v>
      </c>
      <c r="Y49" s="101" t="s">
        <v>538</v>
      </c>
      <c r="Z49" s="101" t="s">
        <v>538</v>
      </c>
      <c r="AA49" s="99">
        <f t="shared" si="4"/>
        <v>0</v>
      </c>
      <c r="AB49" s="101" t="s">
        <v>538</v>
      </c>
    </row>
    <row r="50" spans="1:28" ht="18.75" x14ac:dyDescent="0.25">
      <c r="A50" s="41" t="s">
        <v>136</v>
      </c>
      <c r="B50" s="171" t="s">
        <v>544</v>
      </c>
      <c r="C50" s="99">
        <f>C42</f>
        <v>8</v>
      </c>
      <c r="D50" s="101" t="s">
        <v>538</v>
      </c>
      <c r="E50" s="99">
        <f t="shared" si="7"/>
        <v>8</v>
      </c>
      <c r="F50" s="101">
        <v>0</v>
      </c>
      <c r="G50" s="101">
        <f t="shared" si="3"/>
        <v>8</v>
      </c>
      <c r="H50" s="101">
        <v>4</v>
      </c>
      <c r="I50" s="101" t="s">
        <v>538</v>
      </c>
      <c r="J50" s="101" t="s">
        <v>538</v>
      </c>
      <c r="K50" s="101">
        <v>0</v>
      </c>
      <c r="L50" s="101">
        <v>0</v>
      </c>
      <c r="M50" s="101" t="str">
        <f t="shared" si="1"/>
        <v>нд</v>
      </c>
      <c r="N50" s="101" t="s">
        <v>538</v>
      </c>
      <c r="O50" s="101">
        <v>0</v>
      </c>
      <c r="P50" s="101">
        <v>0</v>
      </c>
      <c r="Q50" s="101" t="s">
        <v>538</v>
      </c>
      <c r="R50" s="101" t="s">
        <v>538</v>
      </c>
      <c r="S50" s="101">
        <v>0</v>
      </c>
      <c r="T50" s="101">
        <v>0</v>
      </c>
      <c r="U50" s="101" t="s">
        <v>538</v>
      </c>
      <c r="V50" s="101" t="s">
        <v>538</v>
      </c>
      <c r="W50" s="101">
        <v>0</v>
      </c>
      <c r="X50" s="101">
        <v>0</v>
      </c>
      <c r="Y50" s="101" t="s">
        <v>538</v>
      </c>
      <c r="Z50" s="101" t="s">
        <v>538</v>
      </c>
      <c r="AA50" s="99">
        <f t="shared" si="4"/>
        <v>8</v>
      </c>
      <c r="AB50" s="101" t="s">
        <v>538</v>
      </c>
    </row>
    <row r="51" spans="1:28" s="339" customFormat="1" ht="35.25" customHeight="1" x14ac:dyDescent="0.25">
      <c r="A51" s="44" t="s">
        <v>57</v>
      </c>
      <c r="B51" s="43" t="s">
        <v>135</v>
      </c>
      <c r="C51" s="99">
        <v>0</v>
      </c>
      <c r="D51" s="101" t="s">
        <v>538</v>
      </c>
      <c r="E51" s="99">
        <f t="shared" si="7"/>
        <v>0</v>
      </c>
      <c r="F51" s="101">
        <v>0</v>
      </c>
      <c r="G51" s="101">
        <f t="shared" si="3"/>
        <v>0</v>
      </c>
      <c r="H51" s="99">
        <v>0</v>
      </c>
      <c r="I51" s="101" t="s">
        <v>538</v>
      </c>
      <c r="J51" s="101" t="s">
        <v>538</v>
      </c>
      <c r="K51" s="101">
        <v>0</v>
      </c>
      <c r="L51" s="99">
        <v>0</v>
      </c>
      <c r="M51" s="101" t="str">
        <f t="shared" si="1"/>
        <v>нд</v>
      </c>
      <c r="N51" s="101" t="s">
        <v>538</v>
      </c>
      <c r="O51" s="101">
        <v>0</v>
      </c>
      <c r="P51" s="101">
        <v>0</v>
      </c>
      <c r="Q51" s="101" t="s">
        <v>538</v>
      </c>
      <c r="R51" s="101" t="s">
        <v>538</v>
      </c>
      <c r="S51" s="101">
        <v>0</v>
      </c>
      <c r="T51" s="101">
        <v>0</v>
      </c>
      <c r="U51" s="101" t="s">
        <v>538</v>
      </c>
      <c r="V51" s="101" t="s">
        <v>538</v>
      </c>
      <c r="W51" s="101">
        <v>0</v>
      </c>
      <c r="X51" s="99">
        <v>0</v>
      </c>
      <c r="Y51" s="101" t="s">
        <v>538</v>
      </c>
      <c r="Z51" s="101" t="s">
        <v>538</v>
      </c>
      <c r="AA51" s="99">
        <f t="shared" si="4"/>
        <v>0</v>
      </c>
      <c r="AB51" s="101" t="s">
        <v>538</v>
      </c>
    </row>
    <row r="52" spans="1:28" x14ac:dyDescent="0.25">
      <c r="A52" s="41" t="s">
        <v>134</v>
      </c>
      <c r="B52" s="25" t="s">
        <v>133</v>
      </c>
      <c r="C52" s="99">
        <f>C30</f>
        <v>10.79410247795</v>
      </c>
      <c r="D52" s="101" t="s">
        <v>538</v>
      </c>
      <c r="E52" s="99">
        <f t="shared" si="7"/>
        <v>10.79410247795</v>
      </c>
      <c r="F52" s="101">
        <v>0</v>
      </c>
      <c r="G52" s="101">
        <f t="shared" si="3"/>
        <v>10.79410247795</v>
      </c>
      <c r="H52" s="101">
        <v>4</v>
      </c>
      <c r="I52" s="101" t="s">
        <v>538</v>
      </c>
      <c r="J52" s="101" t="s">
        <v>538</v>
      </c>
      <c r="K52" s="101">
        <v>0</v>
      </c>
      <c r="L52" s="101">
        <v>0</v>
      </c>
      <c r="M52" s="101" t="str">
        <f t="shared" si="1"/>
        <v>нд</v>
      </c>
      <c r="N52" s="101" t="s">
        <v>538</v>
      </c>
      <c r="O52" s="101">
        <v>0</v>
      </c>
      <c r="P52" s="101">
        <v>0</v>
      </c>
      <c r="Q52" s="101" t="s">
        <v>538</v>
      </c>
      <c r="R52" s="101" t="s">
        <v>538</v>
      </c>
      <c r="S52" s="101">
        <v>0</v>
      </c>
      <c r="T52" s="101">
        <v>0</v>
      </c>
      <c r="U52" s="101" t="s">
        <v>538</v>
      </c>
      <c r="V52" s="101" t="s">
        <v>538</v>
      </c>
      <c r="W52" s="101">
        <v>0</v>
      </c>
      <c r="X52" s="101">
        <v>0</v>
      </c>
      <c r="Y52" s="101" t="s">
        <v>538</v>
      </c>
      <c r="Z52" s="101" t="s">
        <v>538</v>
      </c>
      <c r="AA52" s="99">
        <f t="shared" si="4"/>
        <v>10.79410247795</v>
      </c>
      <c r="AB52" s="101" t="s">
        <v>538</v>
      </c>
    </row>
    <row r="53" spans="1:28" x14ac:dyDescent="0.25">
      <c r="A53" s="41" t="s">
        <v>132</v>
      </c>
      <c r="B53" s="25" t="s">
        <v>126</v>
      </c>
      <c r="C53" s="99">
        <v>0</v>
      </c>
      <c r="D53" s="101" t="s">
        <v>538</v>
      </c>
      <c r="E53" s="99">
        <f t="shared" si="7"/>
        <v>0</v>
      </c>
      <c r="F53" s="101">
        <v>0</v>
      </c>
      <c r="G53" s="101">
        <f t="shared" si="3"/>
        <v>0</v>
      </c>
      <c r="H53" s="101">
        <v>0</v>
      </c>
      <c r="I53" s="101" t="s">
        <v>538</v>
      </c>
      <c r="J53" s="101" t="s">
        <v>538</v>
      </c>
      <c r="K53" s="101">
        <v>0</v>
      </c>
      <c r="L53" s="101">
        <v>0</v>
      </c>
      <c r="M53" s="101" t="str">
        <f t="shared" si="1"/>
        <v>нд</v>
      </c>
      <c r="N53" s="101" t="s">
        <v>538</v>
      </c>
      <c r="O53" s="101">
        <v>0</v>
      </c>
      <c r="P53" s="101">
        <v>0</v>
      </c>
      <c r="Q53" s="101" t="s">
        <v>538</v>
      </c>
      <c r="R53" s="101" t="s">
        <v>538</v>
      </c>
      <c r="S53" s="101">
        <v>0</v>
      </c>
      <c r="T53" s="101">
        <v>0</v>
      </c>
      <c r="U53" s="101" t="s">
        <v>538</v>
      </c>
      <c r="V53" s="101" t="s">
        <v>538</v>
      </c>
      <c r="W53" s="101">
        <v>0</v>
      </c>
      <c r="X53" s="101">
        <v>0</v>
      </c>
      <c r="Y53" s="101" t="s">
        <v>538</v>
      </c>
      <c r="Z53" s="101" t="s">
        <v>538</v>
      </c>
      <c r="AA53" s="99">
        <f t="shared" si="4"/>
        <v>0</v>
      </c>
      <c r="AB53" s="101" t="s">
        <v>538</v>
      </c>
    </row>
    <row r="54" spans="1:28" x14ac:dyDescent="0.25">
      <c r="A54" s="41" t="s">
        <v>131</v>
      </c>
      <c r="B54" s="171" t="s">
        <v>125</v>
      </c>
      <c r="C54" s="99">
        <f>C37</f>
        <v>0</v>
      </c>
      <c r="D54" s="101" t="s">
        <v>538</v>
      </c>
      <c r="E54" s="99">
        <f t="shared" si="7"/>
        <v>0</v>
      </c>
      <c r="F54" s="101">
        <v>0</v>
      </c>
      <c r="G54" s="101">
        <f t="shared" si="3"/>
        <v>0</v>
      </c>
      <c r="H54" s="101">
        <v>0</v>
      </c>
      <c r="I54" s="101" t="s">
        <v>538</v>
      </c>
      <c r="J54" s="101" t="s">
        <v>538</v>
      </c>
      <c r="K54" s="101">
        <v>0</v>
      </c>
      <c r="L54" s="101">
        <v>0</v>
      </c>
      <c r="M54" s="101" t="str">
        <f t="shared" si="1"/>
        <v>нд</v>
      </c>
      <c r="N54" s="101" t="s">
        <v>538</v>
      </c>
      <c r="O54" s="101">
        <v>0</v>
      </c>
      <c r="P54" s="101">
        <v>0</v>
      </c>
      <c r="Q54" s="101" t="s">
        <v>538</v>
      </c>
      <c r="R54" s="101" t="s">
        <v>538</v>
      </c>
      <c r="S54" s="101">
        <v>0</v>
      </c>
      <c r="T54" s="101">
        <v>0</v>
      </c>
      <c r="U54" s="101" t="s">
        <v>538</v>
      </c>
      <c r="V54" s="101" t="s">
        <v>538</v>
      </c>
      <c r="W54" s="101">
        <v>0</v>
      </c>
      <c r="X54" s="101">
        <v>0</v>
      </c>
      <c r="Y54" s="101" t="s">
        <v>538</v>
      </c>
      <c r="Z54" s="101" t="s">
        <v>538</v>
      </c>
      <c r="AA54" s="99">
        <f t="shared" si="4"/>
        <v>0</v>
      </c>
      <c r="AB54" s="101" t="s">
        <v>538</v>
      </c>
    </row>
    <row r="55" spans="1:28" x14ac:dyDescent="0.25">
      <c r="A55" s="41" t="s">
        <v>130</v>
      </c>
      <c r="B55" s="171" t="s">
        <v>124</v>
      </c>
      <c r="C55" s="99">
        <v>0</v>
      </c>
      <c r="D55" s="101" t="s">
        <v>538</v>
      </c>
      <c r="E55" s="99">
        <f t="shared" si="7"/>
        <v>0</v>
      </c>
      <c r="F55" s="101">
        <v>0</v>
      </c>
      <c r="G55" s="101">
        <f t="shared" si="3"/>
        <v>0</v>
      </c>
      <c r="H55" s="101">
        <v>0</v>
      </c>
      <c r="I55" s="101" t="s">
        <v>538</v>
      </c>
      <c r="J55" s="101" t="s">
        <v>538</v>
      </c>
      <c r="K55" s="101">
        <v>0</v>
      </c>
      <c r="L55" s="101">
        <v>0</v>
      </c>
      <c r="M55" s="101" t="str">
        <f t="shared" si="1"/>
        <v>нд</v>
      </c>
      <c r="N55" s="101" t="s">
        <v>538</v>
      </c>
      <c r="O55" s="101">
        <v>0</v>
      </c>
      <c r="P55" s="101">
        <v>0</v>
      </c>
      <c r="Q55" s="101" t="s">
        <v>538</v>
      </c>
      <c r="R55" s="101" t="s">
        <v>538</v>
      </c>
      <c r="S55" s="101">
        <v>0</v>
      </c>
      <c r="T55" s="101">
        <v>0</v>
      </c>
      <c r="U55" s="101" t="s">
        <v>538</v>
      </c>
      <c r="V55" s="101" t="s">
        <v>538</v>
      </c>
      <c r="W55" s="101">
        <v>0</v>
      </c>
      <c r="X55" s="101">
        <v>0</v>
      </c>
      <c r="Y55" s="101" t="s">
        <v>538</v>
      </c>
      <c r="Z55" s="101" t="s">
        <v>538</v>
      </c>
      <c r="AA55" s="99">
        <f t="shared" si="4"/>
        <v>0</v>
      </c>
      <c r="AB55" s="101" t="s">
        <v>538</v>
      </c>
    </row>
    <row r="56" spans="1:28" x14ac:dyDescent="0.25">
      <c r="A56" s="41" t="s">
        <v>129</v>
      </c>
      <c r="B56" s="171" t="s">
        <v>123</v>
      </c>
      <c r="C56" s="99">
        <v>0</v>
      </c>
      <c r="D56" s="101" t="s">
        <v>538</v>
      </c>
      <c r="E56" s="99">
        <f t="shared" si="7"/>
        <v>0</v>
      </c>
      <c r="F56" s="101">
        <v>0</v>
      </c>
      <c r="G56" s="101">
        <f t="shared" si="3"/>
        <v>0</v>
      </c>
      <c r="H56" s="101">
        <v>0</v>
      </c>
      <c r="I56" s="101" t="s">
        <v>538</v>
      </c>
      <c r="J56" s="101" t="s">
        <v>538</v>
      </c>
      <c r="K56" s="101">
        <v>0</v>
      </c>
      <c r="L56" s="101">
        <v>0</v>
      </c>
      <c r="M56" s="101" t="str">
        <f t="shared" si="1"/>
        <v>нд</v>
      </c>
      <c r="N56" s="101" t="s">
        <v>538</v>
      </c>
      <c r="O56" s="101">
        <v>0</v>
      </c>
      <c r="P56" s="101">
        <v>0</v>
      </c>
      <c r="Q56" s="101" t="s">
        <v>538</v>
      </c>
      <c r="R56" s="101" t="s">
        <v>538</v>
      </c>
      <c r="S56" s="101">
        <v>0</v>
      </c>
      <c r="T56" s="101">
        <v>0</v>
      </c>
      <c r="U56" s="101" t="s">
        <v>538</v>
      </c>
      <c r="V56" s="101" t="s">
        <v>538</v>
      </c>
      <c r="W56" s="101">
        <v>0</v>
      </c>
      <c r="X56" s="101">
        <v>0</v>
      </c>
      <c r="Y56" s="101" t="s">
        <v>538</v>
      </c>
      <c r="Z56" s="101" t="s">
        <v>538</v>
      </c>
      <c r="AA56" s="99">
        <f t="shared" si="4"/>
        <v>0</v>
      </c>
      <c r="AB56" s="101" t="s">
        <v>538</v>
      </c>
    </row>
    <row r="57" spans="1:28" ht="18.75" x14ac:dyDescent="0.25">
      <c r="A57" s="41" t="s">
        <v>128</v>
      </c>
      <c r="B57" s="171" t="s">
        <v>544</v>
      </c>
      <c r="C57" s="99">
        <f>C50</f>
        <v>8</v>
      </c>
      <c r="D57" s="101" t="s">
        <v>538</v>
      </c>
      <c r="E57" s="99">
        <f t="shared" si="7"/>
        <v>8</v>
      </c>
      <c r="F57" s="101">
        <v>0</v>
      </c>
      <c r="G57" s="101">
        <f t="shared" si="3"/>
        <v>8</v>
      </c>
      <c r="H57" s="101">
        <v>4</v>
      </c>
      <c r="I57" s="101" t="s">
        <v>538</v>
      </c>
      <c r="J57" s="101" t="s">
        <v>538</v>
      </c>
      <c r="K57" s="101">
        <v>0</v>
      </c>
      <c r="L57" s="101">
        <v>0</v>
      </c>
      <c r="M57" s="101" t="str">
        <f t="shared" si="1"/>
        <v>нд</v>
      </c>
      <c r="N57" s="101" t="s">
        <v>538</v>
      </c>
      <c r="O57" s="101">
        <v>0</v>
      </c>
      <c r="P57" s="101">
        <v>0</v>
      </c>
      <c r="Q57" s="101" t="s">
        <v>538</v>
      </c>
      <c r="R57" s="101" t="s">
        <v>538</v>
      </c>
      <c r="S57" s="101">
        <v>0</v>
      </c>
      <c r="T57" s="101">
        <v>0</v>
      </c>
      <c r="U57" s="101" t="s">
        <v>538</v>
      </c>
      <c r="V57" s="101" t="s">
        <v>538</v>
      </c>
      <c r="W57" s="101">
        <v>0</v>
      </c>
      <c r="X57" s="101">
        <v>0</v>
      </c>
      <c r="Y57" s="101" t="s">
        <v>538</v>
      </c>
      <c r="Z57" s="101" t="s">
        <v>538</v>
      </c>
      <c r="AA57" s="99">
        <f t="shared" si="4"/>
        <v>8</v>
      </c>
      <c r="AB57" s="101" t="s">
        <v>538</v>
      </c>
    </row>
    <row r="58" spans="1:28" s="339" customFormat="1" ht="36.75" customHeight="1" x14ac:dyDescent="0.25">
      <c r="A58" s="44" t="s">
        <v>56</v>
      </c>
      <c r="B58" s="172" t="s">
        <v>207</v>
      </c>
      <c r="C58" s="99">
        <v>0</v>
      </c>
      <c r="D58" s="101" t="s">
        <v>538</v>
      </c>
      <c r="E58" s="99">
        <f t="shared" si="7"/>
        <v>0</v>
      </c>
      <c r="F58" s="101">
        <v>0</v>
      </c>
      <c r="G58" s="101">
        <f t="shared" si="3"/>
        <v>0</v>
      </c>
      <c r="H58" s="99">
        <v>0</v>
      </c>
      <c r="I58" s="101" t="s">
        <v>538</v>
      </c>
      <c r="J58" s="101" t="s">
        <v>538</v>
      </c>
      <c r="K58" s="101">
        <v>0</v>
      </c>
      <c r="L58" s="99">
        <v>0</v>
      </c>
      <c r="M58" s="101" t="str">
        <f t="shared" si="1"/>
        <v>нд</v>
      </c>
      <c r="N58" s="101" t="s">
        <v>538</v>
      </c>
      <c r="O58" s="101">
        <v>0</v>
      </c>
      <c r="P58" s="101">
        <v>0</v>
      </c>
      <c r="Q58" s="101" t="s">
        <v>538</v>
      </c>
      <c r="R58" s="101" t="s">
        <v>538</v>
      </c>
      <c r="S58" s="101">
        <v>0</v>
      </c>
      <c r="T58" s="101">
        <v>0</v>
      </c>
      <c r="U58" s="101" t="s">
        <v>538</v>
      </c>
      <c r="V58" s="101" t="s">
        <v>538</v>
      </c>
      <c r="W58" s="101">
        <v>0</v>
      </c>
      <c r="X58" s="99">
        <v>0</v>
      </c>
      <c r="Y58" s="101" t="s">
        <v>538</v>
      </c>
      <c r="Z58" s="101" t="s">
        <v>538</v>
      </c>
      <c r="AA58" s="99">
        <f t="shared" si="4"/>
        <v>0</v>
      </c>
      <c r="AB58" s="101" t="s">
        <v>538</v>
      </c>
    </row>
    <row r="59" spans="1:28" s="339" customFormat="1" x14ac:dyDescent="0.25">
      <c r="A59" s="44" t="s">
        <v>54</v>
      </c>
      <c r="B59" s="43" t="s">
        <v>127</v>
      </c>
      <c r="C59" s="99">
        <v>0</v>
      </c>
      <c r="D59" s="101" t="s">
        <v>538</v>
      </c>
      <c r="E59" s="99">
        <f t="shared" si="7"/>
        <v>0</v>
      </c>
      <c r="F59" s="101">
        <v>0</v>
      </c>
      <c r="G59" s="101">
        <f t="shared" si="3"/>
        <v>0</v>
      </c>
      <c r="H59" s="99">
        <v>0</v>
      </c>
      <c r="I59" s="101" t="s">
        <v>538</v>
      </c>
      <c r="J59" s="101" t="s">
        <v>538</v>
      </c>
      <c r="K59" s="101">
        <v>0</v>
      </c>
      <c r="L59" s="99">
        <v>0</v>
      </c>
      <c r="M59" s="101" t="str">
        <f t="shared" si="1"/>
        <v>нд</v>
      </c>
      <c r="N59" s="101" t="s">
        <v>538</v>
      </c>
      <c r="O59" s="101">
        <v>0</v>
      </c>
      <c r="P59" s="101">
        <v>0</v>
      </c>
      <c r="Q59" s="101" t="s">
        <v>538</v>
      </c>
      <c r="R59" s="101" t="s">
        <v>538</v>
      </c>
      <c r="S59" s="101">
        <v>0</v>
      </c>
      <c r="T59" s="101">
        <v>0</v>
      </c>
      <c r="U59" s="101" t="s">
        <v>538</v>
      </c>
      <c r="V59" s="101" t="s">
        <v>538</v>
      </c>
      <c r="W59" s="101">
        <v>0</v>
      </c>
      <c r="X59" s="99">
        <v>0</v>
      </c>
      <c r="Y59" s="101" t="s">
        <v>538</v>
      </c>
      <c r="Z59" s="101" t="s">
        <v>538</v>
      </c>
      <c r="AA59" s="99">
        <f t="shared" si="4"/>
        <v>0</v>
      </c>
      <c r="AB59" s="101" t="s">
        <v>538</v>
      </c>
    </row>
    <row r="60" spans="1:28" x14ac:dyDescent="0.25">
      <c r="A60" s="41" t="s">
        <v>201</v>
      </c>
      <c r="B60" s="173" t="s">
        <v>147</v>
      </c>
      <c r="C60" s="99">
        <v>0</v>
      </c>
      <c r="D60" s="101" t="s">
        <v>538</v>
      </c>
      <c r="E60" s="99">
        <f t="shared" si="7"/>
        <v>0</v>
      </c>
      <c r="F60" s="101">
        <v>0</v>
      </c>
      <c r="G60" s="101">
        <f t="shared" si="3"/>
        <v>0</v>
      </c>
      <c r="H60" s="101">
        <v>0</v>
      </c>
      <c r="I60" s="101" t="s">
        <v>538</v>
      </c>
      <c r="J60" s="101" t="s">
        <v>538</v>
      </c>
      <c r="K60" s="101">
        <v>0</v>
      </c>
      <c r="L60" s="101">
        <v>0</v>
      </c>
      <c r="M60" s="101" t="str">
        <f t="shared" si="1"/>
        <v>нд</v>
      </c>
      <c r="N60" s="101" t="s">
        <v>538</v>
      </c>
      <c r="O60" s="101">
        <v>0</v>
      </c>
      <c r="P60" s="101">
        <v>0</v>
      </c>
      <c r="Q60" s="101" t="s">
        <v>538</v>
      </c>
      <c r="R60" s="101" t="s">
        <v>538</v>
      </c>
      <c r="S60" s="101">
        <v>0</v>
      </c>
      <c r="T60" s="101">
        <v>0</v>
      </c>
      <c r="U60" s="101" t="s">
        <v>538</v>
      </c>
      <c r="V60" s="101" t="s">
        <v>538</v>
      </c>
      <c r="W60" s="101">
        <v>0</v>
      </c>
      <c r="X60" s="101">
        <v>0</v>
      </c>
      <c r="Y60" s="101" t="s">
        <v>538</v>
      </c>
      <c r="Z60" s="101" t="s">
        <v>538</v>
      </c>
      <c r="AA60" s="99">
        <f t="shared" si="4"/>
        <v>0</v>
      </c>
      <c r="AB60" s="101" t="s">
        <v>538</v>
      </c>
    </row>
    <row r="61" spans="1:28" x14ac:dyDescent="0.25">
      <c r="A61" s="41" t="s">
        <v>202</v>
      </c>
      <c r="B61" s="173" t="s">
        <v>145</v>
      </c>
      <c r="C61" s="99">
        <v>0</v>
      </c>
      <c r="D61" s="101" t="s">
        <v>538</v>
      </c>
      <c r="E61" s="99">
        <f t="shared" si="7"/>
        <v>0</v>
      </c>
      <c r="F61" s="101">
        <v>0</v>
      </c>
      <c r="G61" s="101">
        <f t="shared" si="3"/>
        <v>0</v>
      </c>
      <c r="H61" s="101">
        <v>0</v>
      </c>
      <c r="I61" s="101" t="s">
        <v>538</v>
      </c>
      <c r="J61" s="101" t="s">
        <v>538</v>
      </c>
      <c r="K61" s="101">
        <v>0</v>
      </c>
      <c r="L61" s="101">
        <v>0</v>
      </c>
      <c r="M61" s="101" t="str">
        <f t="shared" si="1"/>
        <v>нд</v>
      </c>
      <c r="N61" s="101" t="s">
        <v>538</v>
      </c>
      <c r="O61" s="101">
        <v>0</v>
      </c>
      <c r="P61" s="101">
        <v>0</v>
      </c>
      <c r="Q61" s="101" t="s">
        <v>538</v>
      </c>
      <c r="R61" s="101" t="s">
        <v>538</v>
      </c>
      <c r="S61" s="101">
        <v>0</v>
      </c>
      <c r="T61" s="101">
        <v>0</v>
      </c>
      <c r="U61" s="101" t="s">
        <v>538</v>
      </c>
      <c r="V61" s="101" t="s">
        <v>538</v>
      </c>
      <c r="W61" s="101">
        <v>0</v>
      </c>
      <c r="X61" s="101">
        <v>0</v>
      </c>
      <c r="Y61" s="101" t="s">
        <v>538</v>
      </c>
      <c r="Z61" s="101" t="s">
        <v>538</v>
      </c>
      <c r="AA61" s="99">
        <f t="shared" si="4"/>
        <v>0</v>
      </c>
      <c r="AB61" s="101" t="s">
        <v>538</v>
      </c>
    </row>
    <row r="62" spans="1:28" x14ac:dyDescent="0.25">
      <c r="A62" s="41" t="s">
        <v>203</v>
      </c>
      <c r="B62" s="173" t="s">
        <v>143</v>
      </c>
      <c r="C62" s="99">
        <v>0</v>
      </c>
      <c r="D62" s="101" t="s">
        <v>538</v>
      </c>
      <c r="E62" s="99">
        <f t="shared" si="7"/>
        <v>0</v>
      </c>
      <c r="F62" s="101">
        <v>0</v>
      </c>
      <c r="G62" s="101">
        <f t="shared" si="3"/>
        <v>0</v>
      </c>
      <c r="H62" s="101">
        <v>0</v>
      </c>
      <c r="I62" s="101" t="s">
        <v>538</v>
      </c>
      <c r="J62" s="101" t="s">
        <v>538</v>
      </c>
      <c r="K62" s="101">
        <v>0</v>
      </c>
      <c r="L62" s="101">
        <v>0</v>
      </c>
      <c r="M62" s="101" t="str">
        <f t="shared" si="1"/>
        <v>нд</v>
      </c>
      <c r="N62" s="101" t="s">
        <v>538</v>
      </c>
      <c r="O62" s="101">
        <v>0</v>
      </c>
      <c r="P62" s="101">
        <v>0</v>
      </c>
      <c r="Q62" s="101" t="s">
        <v>538</v>
      </c>
      <c r="R62" s="101" t="s">
        <v>538</v>
      </c>
      <c r="S62" s="101">
        <v>0</v>
      </c>
      <c r="T62" s="101">
        <v>0</v>
      </c>
      <c r="U62" s="101" t="s">
        <v>538</v>
      </c>
      <c r="V62" s="101" t="s">
        <v>538</v>
      </c>
      <c r="W62" s="101">
        <v>0</v>
      </c>
      <c r="X62" s="101">
        <v>0</v>
      </c>
      <c r="Y62" s="101" t="s">
        <v>538</v>
      </c>
      <c r="Z62" s="101" t="s">
        <v>538</v>
      </c>
      <c r="AA62" s="99">
        <f t="shared" si="4"/>
        <v>0</v>
      </c>
      <c r="AB62" s="101" t="s">
        <v>538</v>
      </c>
    </row>
    <row r="63" spans="1:28" x14ac:dyDescent="0.25">
      <c r="A63" s="41" t="s">
        <v>204</v>
      </c>
      <c r="B63" s="173" t="s">
        <v>206</v>
      </c>
      <c r="C63" s="99">
        <v>0</v>
      </c>
      <c r="D63" s="101" t="s">
        <v>538</v>
      </c>
      <c r="E63" s="99">
        <f t="shared" si="7"/>
        <v>0</v>
      </c>
      <c r="F63" s="101">
        <v>0</v>
      </c>
      <c r="G63" s="101">
        <f t="shared" si="3"/>
        <v>0</v>
      </c>
      <c r="H63" s="101">
        <v>0</v>
      </c>
      <c r="I63" s="101" t="s">
        <v>538</v>
      </c>
      <c r="J63" s="101" t="s">
        <v>538</v>
      </c>
      <c r="K63" s="101">
        <v>0</v>
      </c>
      <c r="L63" s="101">
        <v>0</v>
      </c>
      <c r="M63" s="101" t="str">
        <f t="shared" si="1"/>
        <v>нд</v>
      </c>
      <c r="N63" s="101" t="s">
        <v>538</v>
      </c>
      <c r="O63" s="101">
        <v>0</v>
      </c>
      <c r="P63" s="101">
        <v>0</v>
      </c>
      <c r="Q63" s="101" t="s">
        <v>538</v>
      </c>
      <c r="R63" s="101" t="s">
        <v>538</v>
      </c>
      <c r="S63" s="101">
        <v>0</v>
      </c>
      <c r="T63" s="101">
        <v>0</v>
      </c>
      <c r="U63" s="101" t="s">
        <v>538</v>
      </c>
      <c r="V63" s="101" t="s">
        <v>538</v>
      </c>
      <c r="W63" s="101">
        <v>0</v>
      </c>
      <c r="X63" s="101">
        <v>0</v>
      </c>
      <c r="Y63" s="101" t="s">
        <v>538</v>
      </c>
      <c r="Z63" s="101" t="s">
        <v>538</v>
      </c>
      <c r="AA63" s="99">
        <f t="shared" si="4"/>
        <v>0</v>
      </c>
      <c r="AB63" s="101" t="s">
        <v>538</v>
      </c>
    </row>
    <row r="64" spans="1:28" ht="18.75" x14ac:dyDescent="0.25">
      <c r="A64" s="41" t="s">
        <v>205</v>
      </c>
      <c r="B64" s="171" t="s">
        <v>544</v>
      </c>
      <c r="C64" s="99">
        <v>0</v>
      </c>
      <c r="D64" s="101" t="s">
        <v>538</v>
      </c>
      <c r="E64" s="99">
        <f t="shared" si="7"/>
        <v>0</v>
      </c>
      <c r="F64" s="101">
        <v>0</v>
      </c>
      <c r="G64" s="101">
        <f t="shared" si="3"/>
        <v>0</v>
      </c>
      <c r="H64" s="101">
        <v>0</v>
      </c>
      <c r="I64" s="101" t="s">
        <v>538</v>
      </c>
      <c r="J64" s="101" t="s">
        <v>538</v>
      </c>
      <c r="K64" s="101">
        <v>0</v>
      </c>
      <c r="L64" s="101">
        <v>0</v>
      </c>
      <c r="M64" s="101" t="str">
        <f t="shared" si="1"/>
        <v>нд</v>
      </c>
      <c r="N64" s="101" t="s">
        <v>538</v>
      </c>
      <c r="O64" s="101">
        <v>0</v>
      </c>
      <c r="P64" s="101">
        <v>0</v>
      </c>
      <c r="Q64" s="101" t="s">
        <v>538</v>
      </c>
      <c r="R64" s="101" t="s">
        <v>538</v>
      </c>
      <c r="S64" s="101">
        <v>0</v>
      </c>
      <c r="T64" s="101">
        <v>0</v>
      </c>
      <c r="U64" s="101" t="s">
        <v>538</v>
      </c>
      <c r="V64" s="101" t="s">
        <v>538</v>
      </c>
      <c r="W64" s="101">
        <v>0</v>
      </c>
      <c r="X64" s="101">
        <v>0</v>
      </c>
      <c r="Y64" s="101" t="s">
        <v>538</v>
      </c>
      <c r="Z64" s="101" t="s">
        <v>538</v>
      </c>
      <c r="AA64" s="99">
        <f t="shared" si="4"/>
        <v>0</v>
      </c>
      <c r="AB64" s="101" t="s">
        <v>538</v>
      </c>
    </row>
    <row r="65" spans="1:27" x14ac:dyDescent="0.25">
      <c r="A65" s="38"/>
      <c r="B65" s="33"/>
      <c r="C65" s="33"/>
      <c r="D65" s="340"/>
      <c r="E65" s="33"/>
      <c r="F65" s="33"/>
    </row>
    <row r="66" spans="1:27" ht="54" customHeight="1" x14ac:dyDescent="0.25">
      <c r="B66" s="430"/>
      <c r="C66" s="430"/>
      <c r="D66" s="430"/>
      <c r="E66" s="430"/>
      <c r="F66" s="35"/>
      <c r="G66" s="37"/>
      <c r="H66" s="37"/>
      <c r="I66" s="37"/>
      <c r="J66" s="37"/>
      <c r="K66" s="37"/>
      <c r="L66" s="37"/>
      <c r="M66" s="338"/>
      <c r="N66" s="37"/>
      <c r="O66" s="37"/>
      <c r="P66" s="37"/>
      <c r="Q66" s="37"/>
      <c r="R66" s="37"/>
      <c r="S66" s="348"/>
      <c r="T66" s="344"/>
      <c r="U66" s="37"/>
      <c r="V66" s="37"/>
      <c r="W66" s="37"/>
      <c r="X66" s="37"/>
      <c r="Y66" s="37"/>
      <c r="Z66" s="37"/>
      <c r="AA66" s="37"/>
    </row>
    <row r="68" spans="1:27" ht="50.25" customHeight="1" x14ac:dyDescent="0.25">
      <c r="B68" s="430"/>
      <c r="C68" s="430"/>
      <c r="D68" s="430"/>
      <c r="E68" s="430"/>
      <c r="F68" s="35"/>
    </row>
    <row r="70" spans="1:27" ht="36.75" customHeight="1" x14ac:dyDescent="0.25">
      <c r="B70" s="430"/>
      <c r="C70" s="430"/>
      <c r="D70" s="430"/>
      <c r="E70" s="430"/>
      <c r="F70" s="35"/>
    </row>
    <row r="72" spans="1:27" ht="51" customHeight="1" x14ac:dyDescent="0.25">
      <c r="B72" s="430"/>
      <c r="C72" s="430"/>
      <c r="D72" s="430"/>
      <c r="E72" s="430"/>
      <c r="F72" s="35"/>
    </row>
    <row r="73" spans="1:27" ht="32.25" customHeight="1" x14ac:dyDescent="0.25">
      <c r="B73" s="430"/>
      <c r="C73" s="430"/>
      <c r="D73" s="430"/>
      <c r="E73" s="430"/>
      <c r="F73" s="35"/>
    </row>
    <row r="74" spans="1:27" ht="51.75" customHeight="1" x14ac:dyDescent="0.25">
      <c r="B74" s="430"/>
      <c r="C74" s="430"/>
      <c r="D74" s="430"/>
      <c r="E74" s="430"/>
      <c r="F74" s="35"/>
    </row>
    <row r="75" spans="1:27" ht="21.75" customHeight="1" x14ac:dyDescent="0.25">
      <c r="B75" s="436"/>
      <c r="C75" s="436"/>
      <c r="D75" s="436"/>
      <c r="E75" s="436"/>
      <c r="F75" s="34"/>
    </row>
    <row r="76" spans="1:27" ht="23.25" customHeight="1" x14ac:dyDescent="0.25"/>
    <row r="77" spans="1:27" ht="18.75" customHeight="1" x14ac:dyDescent="0.25">
      <c r="B77" s="429"/>
      <c r="C77" s="429"/>
      <c r="D77" s="429"/>
      <c r="E77" s="429"/>
      <c r="F77" s="33"/>
    </row>
  </sheetData>
  <mergeCells count="39">
    <mergeCell ref="A12:AB12"/>
    <mergeCell ref="A4:AB4"/>
    <mergeCell ref="A6:AB6"/>
    <mergeCell ref="A8:AB8"/>
    <mergeCell ref="A9:AB9"/>
    <mergeCell ref="A11:AB11"/>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A20:AB21"/>
    <mergeCell ref="G21:H21"/>
    <mergeCell ref="I21:J21"/>
    <mergeCell ref="K21:L21"/>
    <mergeCell ref="M21:N21"/>
    <mergeCell ref="O21:P21"/>
    <mergeCell ref="Q21:R21"/>
    <mergeCell ref="S21:T21"/>
    <mergeCell ref="O20:R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O_24-06</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4" t="str">
        <f>'1. паспорт местоположение'!A15:C15</f>
        <v>Реконструкция трансформаторной подстанции 10/0,4 кВ (ТП-997) по адресу: г Калининград, бульвар Ф. Лефорта замена РУ 10 кВ</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3" t="s">
        <v>11</v>
      </c>
      <c r="AG24" s="143" t="s">
        <v>10</v>
      </c>
      <c r="AH24" s="144" t="s">
        <v>2</v>
      </c>
      <c r="AI24" s="144" t="s">
        <v>9</v>
      </c>
      <c r="AJ24" s="451"/>
      <c r="AK24" s="451"/>
      <c r="AL24" s="451"/>
      <c r="AM24" s="451"/>
      <c r="AN24" s="451"/>
      <c r="AO24" s="451"/>
      <c r="AP24" s="451"/>
      <c r="AQ24" s="451"/>
      <c r="AR24" s="445"/>
      <c r="AS24" s="445"/>
      <c r="AT24" s="445"/>
      <c r="AU24" s="445"/>
      <c r="AV24" s="45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10"/>
      <c r="D7" s="110"/>
      <c r="E7" s="110"/>
      <c r="F7" s="110"/>
      <c r="G7" s="110"/>
      <c r="H7" s="110"/>
    </row>
    <row r="8" spans="1:8" ht="18.75" x14ac:dyDescent="0.25">
      <c r="A8" s="110"/>
      <c r="B8" s="110"/>
      <c r="C8" s="110"/>
      <c r="D8" s="110"/>
      <c r="E8" s="110"/>
      <c r="F8" s="110"/>
      <c r="G8" s="110"/>
      <c r="H8" s="110"/>
    </row>
    <row r="9" spans="1:8" x14ac:dyDescent="0.25">
      <c r="A9" s="364" t="str">
        <f>'1. паспорт местоположение'!A9:C9</f>
        <v xml:space="preserve">Акционерное общество "Западная энергетическая компания" </v>
      </c>
      <c r="B9" s="364"/>
      <c r="C9" s="112"/>
      <c r="D9" s="112"/>
      <c r="E9" s="112"/>
      <c r="F9" s="112"/>
      <c r="G9" s="112"/>
      <c r="H9" s="112"/>
    </row>
    <row r="10" spans="1:8" x14ac:dyDescent="0.25">
      <c r="A10" s="370" t="s">
        <v>6</v>
      </c>
      <c r="B10" s="370"/>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4" t="str">
        <f>'1. паспорт местоположение'!A12:C12</f>
        <v>O_24-06</v>
      </c>
      <c r="B12" s="364"/>
      <c r="C12" s="112"/>
      <c r="D12" s="112"/>
      <c r="E12" s="112"/>
      <c r="F12" s="112"/>
      <c r="G12" s="112"/>
      <c r="H12" s="112"/>
    </row>
    <row r="13" spans="1:8" x14ac:dyDescent="0.25">
      <c r="A13" s="370" t="s">
        <v>5</v>
      </c>
      <c r="B13" s="370"/>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1" t="str">
        <f>'1. паспорт местоположение'!A15:C15</f>
        <v>Реконструкция трансформаторной подстанции 10/0,4 кВ (ТП-997) по адресу: г Калининград, бульвар Ф. Лефорта замена РУ 10 кВ</v>
      </c>
      <c r="B15" s="391"/>
      <c r="C15" s="112"/>
      <c r="D15" s="112"/>
      <c r="E15" s="112"/>
      <c r="F15" s="112"/>
      <c r="G15" s="112"/>
      <c r="H15" s="112"/>
    </row>
    <row r="16" spans="1:8" x14ac:dyDescent="0.25">
      <c r="A16" s="370" t="s">
        <v>4</v>
      </c>
      <c r="B16" s="370"/>
      <c r="C16" s="113"/>
      <c r="D16" s="113"/>
      <c r="E16" s="113"/>
      <c r="F16" s="113"/>
      <c r="G16" s="113"/>
      <c r="H16" s="113"/>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(ТП-997) по адресу: г Калининград, бульвар Ф. Лефорта замена РУ 10 кВ</v>
      </c>
    </row>
    <row r="22" spans="1:2" ht="30" customHeight="1" thickBot="1" x14ac:dyDescent="0.3">
      <c r="A22" s="61" t="s">
        <v>305</v>
      </c>
      <c r="B22" s="62" t="str">
        <f>'1. паспорт местоположение'!C27</f>
        <v xml:space="preserve">г. Калининград, бульвар Ф. Лефорта </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46022</v>
      </c>
    </row>
    <row r="26" spans="1:2" ht="16.5" thickBot="1" x14ac:dyDescent="0.3">
      <c r="A26" s="65" t="s">
        <v>308</v>
      </c>
      <c r="B26" s="330" t="s">
        <v>611</v>
      </c>
    </row>
    <row r="27" spans="1:2" ht="29.25" thickBot="1" x14ac:dyDescent="0.3">
      <c r="A27" s="72" t="s">
        <v>616</v>
      </c>
      <c r="B27" s="331" t="str">
        <f>'6.2. Паспорт фин осв ввод'!D24</f>
        <v>нд</v>
      </c>
    </row>
    <row r="28" spans="1:2" ht="42" customHeight="1" thickBot="1" x14ac:dyDescent="0.3">
      <c r="A28" s="67" t="s">
        <v>309</v>
      </c>
      <c r="B28" s="67" t="s">
        <v>636</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2" t="s">
        <v>543</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row>
    <row r="5" spans="1:28" s="14" customFormat="1" ht="15.75" x14ac:dyDescent="0.2">
      <c r="A5" s="108"/>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10"/>
      <c r="U6" s="110"/>
      <c r="V6" s="110"/>
      <c r="W6" s="110"/>
      <c r="X6" s="110"/>
      <c r="Y6" s="110"/>
      <c r="Z6" s="110"/>
      <c r="AA6" s="110"/>
      <c r="AB6" s="110"/>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10"/>
      <c r="U7" s="110"/>
      <c r="V7" s="110"/>
      <c r="W7" s="110"/>
      <c r="X7" s="110"/>
      <c r="Y7" s="110"/>
      <c r="Z7" s="110"/>
      <c r="AA7" s="110"/>
      <c r="AB7" s="110"/>
    </row>
    <row r="8" spans="1:28" s="14" customFormat="1" ht="18.75" x14ac:dyDescent="0.2">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110"/>
      <c r="U8" s="110"/>
      <c r="V8" s="110"/>
      <c r="W8" s="110"/>
      <c r="X8" s="110"/>
      <c r="Y8" s="110"/>
      <c r="Z8" s="110"/>
      <c r="AA8" s="110"/>
      <c r="AB8" s="110"/>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10"/>
      <c r="U9" s="110"/>
      <c r="V9" s="110"/>
      <c r="W9" s="110"/>
      <c r="X9" s="110"/>
      <c r="Y9" s="110"/>
      <c r="Z9" s="110"/>
      <c r="AA9" s="110"/>
      <c r="AB9" s="110"/>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10"/>
      <c r="U10" s="110"/>
      <c r="V10" s="110"/>
      <c r="W10" s="110"/>
      <c r="X10" s="110"/>
      <c r="Y10" s="110"/>
      <c r="Z10" s="110"/>
      <c r="AA10" s="110"/>
      <c r="AB10" s="110"/>
    </row>
    <row r="11" spans="1:28" s="14" customFormat="1" ht="18.75" x14ac:dyDescent="0.2">
      <c r="A11" s="371" t="str">
        <f>'1. паспорт местоположение'!A12:C12</f>
        <v>O_24-06</v>
      </c>
      <c r="B11" s="371"/>
      <c r="C11" s="371"/>
      <c r="D11" s="371"/>
      <c r="E11" s="371"/>
      <c r="F11" s="371"/>
      <c r="G11" s="371"/>
      <c r="H11" s="371"/>
      <c r="I11" s="371"/>
      <c r="J11" s="371"/>
      <c r="K11" s="371"/>
      <c r="L11" s="371"/>
      <c r="M11" s="371"/>
      <c r="N11" s="371"/>
      <c r="O11" s="371"/>
      <c r="P11" s="371"/>
      <c r="Q11" s="371"/>
      <c r="R11" s="371"/>
      <c r="S11" s="371"/>
      <c r="T11" s="110"/>
      <c r="U11" s="110"/>
      <c r="V11" s="110"/>
      <c r="W11" s="110"/>
      <c r="X11" s="110"/>
      <c r="Y11" s="110"/>
      <c r="Z11" s="110"/>
      <c r="AA11" s="110"/>
      <c r="AB11" s="110"/>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10"/>
      <c r="U12" s="110"/>
      <c r="V12" s="110"/>
      <c r="W12" s="110"/>
      <c r="X12" s="110"/>
      <c r="Y12" s="110"/>
      <c r="Z12" s="110"/>
      <c r="AA12" s="110"/>
      <c r="AB12" s="110"/>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1"/>
      <c r="U13" s="111"/>
      <c r="V13" s="111"/>
      <c r="W13" s="111"/>
      <c r="X13" s="111"/>
      <c r="Y13" s="111"/>
      <c r="Z13" s="111"/>
      <c r="AA13" s="111"/>
      <c r="AB13" s="111"/>
    </row>
    <row r="14" spans="1:28" s="109" customFormat="1" ht="15.75" x14ac:dyDescent="0.2">
      <c r="A14" s="364" t="str">
        <f>'1. паспорт местоположение'!A15:C15</f>
        <v>Реконструкция трансформаторной подстанции 10/0,4 кВ (ТП-997) по адресу: г Калининград, бульвар Ф. Лефорта замена РУ 10 кВ</v>
      </c>
      <c r="B14" s="364"/>
      <c r="C14" s="364"/>
      <c r="D14" s="364"/>
      <c r="E14" s="364"/>
      <c r="F14" s="364"/>
      <c r="G14" s="364"/>
      <c r="H14" s="364"/>
      <c r="I14" s="364"/>
      <c r="J14" s="364"/>
      <c r="K14" s="364"/>
      <c r="L14" s="364"/>
      <c r="M14" s="364"/>
      <c r="N14" s="364"/>
      <c r="O14" s="364"/>
      <c r="P14" s="364"/>
      <c r="Q14" s="364"/>
      <c r="R14" s="364"/>
      <c r="S14" s="364"/>
      <c r="T14" s="112"/>
      <c r="U14" s="112"/>
      <c r="V14" s="112"/>
      <c r="W14" s="112"/>
      <c r="X14" s="112"/>
      <c r="Y14" s="112"/>
      <c r="Z14" s="112"/>
      <c r="AA14" s="112"/>
      <c r="AB14" s="112"/>
    </row>
    <row r="15" spans="1:28" s="109"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3"/>
      <c r="U15" s="113"/>
      <c r="V15" s="113"/>
      <c r="W15" s="113"/>
      <c r="X15" s="113"/>
      <c r="Y15" s="113"/>
      <c r="Z15" s="113"/>
      <c r="AA15" s="113"/>
      <c r="AB15" s="113"/>
    </row>
    <row r="16" spans="1:28" s="109"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1"/>
      <c r="U16" s="111"/>
      <c r="V16" s="111"/>
      <c r="W16" s="111"/>
      <c r="X16" s="111"/>
      <c r="Y16" s="111"/>
    </row>
    <row r="17" spans="1:28" s="109"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4"/>
      <c r="U17" s="114"/>
      <c r="V17" s="114"/>
      <c r="W17" s="114"/>
      <c r="X17" s="114"/>
      <c r="Y17" s="114"/>
      <c r="Z17" s="114"/>
      <c r="AA17" s="114"/>
      <c r="AB17" s="114"/>
    </row>
    <row r="18" spans="1:28" s="109"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1"/>
      <c r="U18" s="111"/>
      <c r="V18" s="111"/>
      <c r="W18" s="111"/>
      <c r="X18" s="111"/>
      <c r="Y18" s="111"/>
    </row>
    <row r="19" spans="1:28" s="109"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1"/>
      <c r="U19" s="111"/>
      <c r="V19" s="111"/>
      <c r="W19" s="111"/>
      <c r="X19" s="111"/>
      <c r="Y19" s="111"/>
    </row>
    <row r="20" spans="1:28" s="109" customFormat="1" ht="180.75" customHeight="1" x14ac:dyDescent="0.2">
      <c r="A20" s="365"/>
      <c r="B20" s="365"/>
      <c r="C20" s="368"/>
      <c r="D20" s="365"/>
      <c r="E20" s="365"/>
      <c r="F20" s="365"/>
      <c r="G20" s="365"/>
      <c r="H20" s="365"/>
      <c r="I20" s="365"/>
      <c r="J20" s="365"/>
      <c r="K20" s="365"/>
      <c r="L20" s="365"/>
      <c r="M20" s="365"/>
      <c r="N20" s="365"/>
      <c r="O20" s="365"/>
      <c r="P20" s="365"/>
      <c r="Q20" s="115" t="s">
        <v>299</v>
      </c>
      <c r="R20" s="116" t="s">
        <v>300</v>
      </c>
      <c r="S20" s="369"/>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617</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C27" sqref="C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9" t="str">
        <f>'1. паспорт местоположение'!A5:C5</f>
        <v>Год раскрытия информации: 2024 год</v>
      </c>
      <c r="B6" s="359"/>
      <c r="C6" s="359"/>
      <c r="D6" s="359"/>
      <c r="E6" s="359"/>
      <c r="F6" s="359"/>
      <c r="G6" s="359"/>
      <c r="H6" s="359"/>
      <c r="I6" s="359"/>
      <c r="J6" s="359"/>
      <c r="K6" s="359"/>
      <c r="L6" s="359"/>
      <c r="M6" s="359"/>
      <c r="N6" s="359"/>
      <c r="O6" s="359"/>
      <c r="P6" s="359"/>
      <c r="Q6" s="359"/>
      <c r="R6" s="359"/>
      <c r="S6" s="359"/>
      <c r="T6" s="359"/>
    </row>
    <row r="7" spans="1:20" s="14" customFormat="1" x14ac:dyDescent="0.2">
      <c r="A7" s="108"/>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4" t="str">
        <f>'1. паспорт местоположение'!A9:C9</f>
        <v xml:space="preserve">Акционерное общество "Западная энергетическая компания" </v>
      </c>
      <c r="B10" s="364"/>
      <c r="C10" s="364"/>
      <c r="D10" s="364"/>
      <c r="E10" s="364"/>
      <c r="F10" s="364"/>
      <c r="G10" s="364"/>
      <c r="H10" s="364"/>
      <c r="I10" s="364"/>
      <c r="J10" s="364"/>
      <c r="K10" s="364"/>
      <c r="L10" s="364"/>
      <c r="M10" s="364"/>
      <c r="N10" s="364"/>
      <c r="O10" s="364"/>
      <c r="P10" s="364"/>
      <c r="Q10" s="364"/>
      <c r="R10" s="364"/>
      <c r="S10" s="364"/>
      <c r="T10" s="364"/>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O_24-06</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9" customFormat="1" x14ac:dyDescent="0.2">
      <c r="A16" s="364" t="str">
        <f>'1. паспорт местоположение'!A15:C15</f>
        <v>Реконструкция трансформаторной подстанции 10/0,4 кВ (ТП-997) по адресу: г Калининград, бульвар Ф. Лефорта замена РУ 10 кВ</v>
      </c>
      <c r="B16" s="364"/>
      <c r="C16" s="364"/>
      <c r="D16" s="364"/>
      <c r="E16" s="364"/>
      <c r="F16" s="364"/>
      <c r="G16" s="364"/>
      <c r="H16" s="364"/>
      <c r="I16" s="364"/>
      <c r="J16" s="364"/>
      <c r="K16" s="364"/>
      <c r="L16" s="364"/>
      <c r="M16" s="364"/>
      <c r="N16" s="364"/>
      <c r="O16" s="364"/>
      <c r="P16" s="364"/>
      <c r="Q16" s="364"/>
      <c r="R16" s="364"/>
      <c r="S16" s="364"/>
      <c r="T16" s="364"/>
    </row>
    <row r="17" spans="1:113" s="109"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9"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9"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633</v>
      </c>
      <c r="E25" s="95" t="s">
        <v>621</v>
      </c>
      <c r="F25" s="95" t="s">
        <v>645</v>
      </c>
      <c r="G25" s="95" t="s">
        <v>620</v>
      </c>
      <c r="H25" s="95" t="s">
        <v>620</v>
      </c>
      <c r="I25" s="351" t="s">
        <v>618</v>
      </c>
      <c r="J25" s="96" t="s">
        <v>622</v>
      </c>
      <c r="K25" s="96" t="s">
        <v>618</v>
      </c>
      <c r="L25" s="96" t="s">
        <v>623</v>
      </c>
      <c r="M25" s="96" t="s">
        <v>623</v>
      </c>
      <c r="N25" s="95"/>
      <c r="O25" s="95"/>
      <c r="P25" s="96" t="s">
        <v>297</v>
      </c>
      <c r="Q25" s="96"/>
      <c r="R25" s="96"/>
      <c r="S25" s="96" t="s">
        <v>297</v>
      </c>
      <c r="T25" s="95" t="s">
        <v>297</v>
      </c>
    </row>
    <row r="26" spans="1:113" ht="47.25" customHeight="1" x14ac:dyDescent="0.25">
      <c r="A26" s="95">
        <v>2</v>
      </c>
      <c r="B26" s="95"/>
      <c r="C26" s="95"/>
      <c r="D26" s="327" t="s">
        <v>613</v>
      </c>
      <c r="E26" s="327" t="s">
        <v>614</v>
      </c>
      <c r="F26" s="327" t="s">
        <v>644</v>
      </c>
      <c r="G26" s="327" t="s">
        <v>615</v>
      </c>
      <c r="H26" s="327" t="s">
        <v>615</v>
      </c>
      <c r="I26" s="351" t="s">
        <v>618</v>
      </c>
      <c r="J26" s="96" t="s">
        <v>622</v>
      </c>
      <c r="K26" s="96" t="s">
        <v>618</v>
      </c>
      <c r="L26" s="96" t="s">
        <v>612</v>
      </c>
      <c r="M26" s="96" t="s">
        <v>612</v>
      </c>
      <c r="N26" s="328"/>
      <c r="O26" s="328"/>
      <c r="P26" s="96" t="s">
        <v>297</v>
      </c>
      <c r="Q26" s="95"/>
      <c r="R26" s="95"/>
      <c r="S26" s="328" t="s">
        <v>297</v>
      </c>
      <c r="T26" s="328" t="s">
        <v>297</v>
      </c>
    </row>
    <row r="27" spans="1:113" ht="47.25" customHeight="1" x14ac:dyDescent="0.25">
      <c r="A27" s="95"/>
      <c r="B27" s="95"/>
      <c r="C27" s="95"/>
      <c r="D27" s="327" t="s">
        <v>646</v>
      </c>
      <c r="E27" s="327"/>
      <c r="F27" s="327" t="s">
        <v>649</v>
      </c>
      <c r="G27" s="327" t="s">
        <v>538</v>
      </c>
      <c r="H27" s="327" t="s">
        <v>647</v>
      </c>
      <c r="I27" s="351"/>
      <c r="J27" s="96" t="s">
        <v>648</v>
      </c>
      <c r="K27" s="96" t="s">
        <v>648</v>
      </c>
      <c r="L27" s="96" t="s">
        <v>623</v>
      </c>
      <c r="M27" s="96" t="s">
        <v>623</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4" t="str">
        <f>'1. паспорт местоположение'!A9</f>
        <v xml:space="preserve">Акционерное общество "Западная энергетическая компания" </v>
      </c>
      <c r="F9" s="364"/>
      <c r="G9" s="364"/>
      <c r="H9" s="364"/>
      <c r="I9" s="364"/>
      <c r="J9" s="364"/>
      <c r="K9" s="364"/>
      <c r="L9" s="364"/>
      <c r="M9" s="364"/>
      <c r="N9" s="364"/>
      <c r="O9" s="364"/>
      <c r="P9" s="364"/>
      <c r="Q9" s="364"/>
      <c r="R9" s="364"/>
      <c r="S9" s="364"/>
      <c r="T9" s="364"/>
      <c r="U9" s="364"/>
      <c r="V9" s="364"/>
      <c r="W9" s="364"/>
      <c r="X9" s="364"/>
      <c r="Y9" s="364"/>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4" t="str">
        <f>'1. паспорт местоположение'!A12</f>
        <v>O_24-06</v>
      </c>
      <c r="F12" s="364"/>
      <c r="G12" s="364"/>
      <c r="H12" s="364"/>
      <c r="I12" s="364"/>
      <c r="J12" s="364"/>
      <c r="K12" s="364"/>
      <c r="L12" s="364"/>
      <c r="M12" s="364"/>
      <c r="N12" s="364"/>
      <c r="O12" s="364"/>
      <c r="P12" s="364"/>
      <c r="Q12" s="364"/>
      <c r="R12" s="364"/>
      <c r="S12" s="364"/>
      <c r="T12" s="364"/>
      <c r="U12" s="364"/>
      <c r="V12" s="364"/>
      <c r="W12" s="364"/>
      <c r="X12" s="364"/>
      <c r="Y12" s="364"/>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4" t="str">
        <f>'1. паспорт местоположение'!A15</f>
        <v>Реконструкция трансформаторной подстанции 10/0,4 кВ (ТП-997) по адресу: г Калининград, бульвар Ф. Лефорта замена РУ 10 кВ</v>
      </c>
      <c r="F15" s="364"/>
      <c r="G15" s="364"/>
      <c r="H15" s="364"/>
      <c r="I15" s="364"/>
      <c r="J15" s="364"/>
      <c r="K15" s="364"/>
      <c r="L15" s="364"/>
      <c r="M15" s="364"/>
      <c r="N15" s="364"/>
      <c r="O15" s="364"/>
      <c r="P15" s="364"/>
      <c r="Q15" s="364"/>
      <c r="R15" s="364"/>
      <c r="S15" s="364"/>
      <c r="T15" s="364"/>
      <c r="U15" s="364"/>
      <c r="V15" s="364"/>
      <c r="W15" s="364"/>
      <c r="X15" s="364"/>
      <c r="Y15" s="364"/>
    </row>
    <row r="16" spans="1:27" s="109"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9" t="str">
        <f>'1. паспорт местоположение'!A5:C5</f>
        <v>Год раскрытия информации: 2024 год</v>
      </c>
      <c r="B5" s="359"/>
      <c r="C5" s="359"/>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6" t="s">
        <v>7</v>
      </c>
      <c r="B7" s="366"/>
      <c r="C7" s="366"/>
      <c r="D7" s="110"/>
      <c r="E7" s="110"/>
      <c r="F7" s="110"/>
      <c r="G7" s="110"/>
      <c r="H7" s="110"/>
      <c r="I7" s="110"/>
      <c r="J7" s="110"/>
      <c r="K7" s="110"/>
      <c r="L7" s="110"/>
      <c r="M7" s="110"/>
      <c r="N7" s="110"/>
      <c r="O7" s="110"/>
      <c r="P7" s="110"/>
      <c r="Q7" s="110"/>
      <c r="R7" s="110"/>
      <c r="S7" s="110"/>
      <c r="T7" s="110"/>
      <c r="U7" s="110"/>
    </row>
    <row r="8" spans="1:29" s="14" customFormat="1" ht="18.75" x14ac:dyDescent="0.2">
      <c r="A8" s="366"/>
      <c r="B8" s="366"/>
      <c r="C8" s="366"/>
      <c r="D8" s="121"/>
      <c r="E8" s="121"/>
      <c r="F8" s="121"/>
      <c r="G8" s="121"/>
      <c r="H8" s="110"/>
      <c r="I8" s="110"/>
      <c r="J8" s="110"/>
      <c r="K8" s="110"/>
      <c r="L8" s="110"/>
      <c r="M8" s="110"/>
      <c r="N8" s="110"/>
      <c r="O8" s="110"/>
      <c r="P8" s="110"/>
      <c r="Q8" s="110"/>
      <c r="R8" s="110"/>
      <c r="S8" s="110"/>
      <c r="T8" s="110"/>
      <c r="U8" s="110"/>
    </row>
    <row r="9" spans="1:29" s="14" customFormat="1" ht="18.75" x14ac:dyDescent="0.2">
      <c r="A9" s="364" t="str">
        <f>'1. паспорт местоположение'!A9:C9</f>
        <v xml:space="preserve">Акционерное общество "Западная энергетическая компания" </v>
      </c>
      <c r="B9" s="364"/>
      <c r="C9" s="364"/>
      <c r="D9" s="112"/>
      <c r="E9" s="112"/>
      <c r="F9" s="112"/>
      <c r="G9" s="112"/>
      <c r="H9" s="110"/>
      <c r="I9" s="110"/>
      <c r="J9" s="110"/>
      <c r="K9" s="110"/>
      <c r="L9" s="110"/>
      <c r="M9" s="110"/>
      <c r="N9" s="110"/>
      <c r="O9" s="110"/>
      <c r="P9" s="110"/>
      <c r="Q9" s="110"/>
      <c r="R9" s="110"/>
      <c r="S9" s="110"/>
      <c r="T9" s="110"/>
      <c r="U9" s="110"/>
    </row>
    <row r="10" spans="1:29" s="14" customFormat="1" ht="18.75" x14ac:dyDescent="0.2">
      <c r="A10" s="370" t="s">
        <v>6</v>
      </c>
      <c r="B10" s="370"/>
      <c r="C10" s="370"/>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6"/>
      <c r="B11" s="366"/>
      <c r="C11" s="366"/>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4" t="str">
        <f>'1. паспорт местоположение'!A12:C12</f>
        <v>O_24-06</v>
      </c>
      <c r="B12" s="364"/>
      <c r="C12" s="364"/>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0" t="s">
        <v>5</v>
      </c>
      <c r="B13" s="370"/>
      <c r="C13" s="370"/>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2"/>
      <c r="B14" s="372"/>
      <c r="C14" s="372"/>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1" t="str">
        <f>'1. паспорт местоположение'!A15:C15</f>
        <v>Реконструкция трансформаторной подстанции 10/0,4 кВ (ТП-997) по адресу: г Калининград, бульвар Ф. Лефорта замена РУ 10 кВ</v>
      </c>
      <c r="B15" s="391"/>
      <c r="C15" s="391"/>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0" t="s">
        <v>4</v>
      </c>
      <c r="B16" s="370"/>
      <c r="C16" s="370"/>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2"/>
      <c r="B17" s="372"/>
      <c r="C17" s="372"/>
      <c r="D17" s="111"/>
      <c r="E17" s="111"/>
      <c r="F17" s="111"/>
      <c r="G17" s="111"/>
      <c r="H17" s="111"/>
      <c r="I17" s="111"/>
      <c r="J17" s="111"/>
      <c r="K17" s="111"/>
      <c r="L17" s="111"/>
      <c r="M17" s="111"/>
      <c r="N17" s="111"/>
      <c r="O17" s="111"/>
      <c r="P17" s="111"/>
      <c r="Q17" s="111"/>
      <c r="R17" s="111"/>
    </row>
    <row r="18" spans="1:21" s="109" customFormat="1" ht="27.75" customHeight="1" x14ac:dyDescent="0.2">
      <c r="A18" s="373" t="s">
        <v>381</v>
      </c>
      <c r="B18" s="373"/>
      <c r="C18" s="373"/>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625</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635</v>
      </c>
    </row>
    <row r="24" spans="1:21" ht="89.25" customHeight="1" x14ac:dyDescent="0.25">
      <c r="A24" s="123" t="s">
        <v>60</v>
      </c>
      <c r="B24" s="124" t="s">
        <v>413</v>
      </c>
      <c r="C24" s="125" t="s">
        <v>634</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626</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10"/>
      <c r="AB6" s="110"/>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10"/>
      <c r="AB7" s="110"/>
    </row>
    <row r="8" spans="1:28" ht="15.75"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12"/>
      <c r="AB8" s="112"/>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3"/>
      <c r="AB9" s="11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10"/>
      <c r="AB10" s="110"/>
    </row>
    <row r="11" spans="1:28" ht="15.75" x14ac:dyDescent="0.25">
      <c r="A11" s="371" t="str">
        <f>'1. паспорт местоположение'!A12:C12</f>
        <v>O_24-06</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2"/>
      <c r="AB11" s="112"/>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3"/>
      <c r="AB12" s="113"/>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7"/>
      <c r="AB13" s="127"/>
    </row>
    <row r="14" spans="1:28" ht="15.75" x14ac:dyDescent="0.25">
      <c r="A14" s="364" t="str">
        <f>'1. паспорт местоположение'!A15:C15</f>
        <v>Реконструкция трансформаторной подстанции 10/0,4 кВ (ТП-997) по адресу: г Калининград, бульвар Ф. Лефорта замена РУ 10 кВ</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12"/>
      <c r="AB14" s="112"/>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3"/>
      <c r="AB15" s="113"/>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8"/>
      <c r="AB16" s="128"/>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8"/>
      <c r="AB17" s="128"/>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8"/>
      <c r="AB18" s="128"/>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8"/>
      <c r="AB19" s="128"/>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8"/>
      <c r="AB20" s="128"/>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8"/>
      <c r="AB21" s="128"/>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9"/>
      <c r="AB22" s="129"/>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6" t="s">
        <v>7</v>
      </c>
      <c r="B7" s="366"/>
      <c r="C7" s="366"/>
      <c r="D7" s="366"/>
      <c r="E7" s="366"/>
      <c r="F7" s="366"/>
      <c r="G7" s="366"/>
      <c r="H7" s="366"/>
      <c r="I7" s="366"/>
      <c r="J7" s="366"/>
      <c r="K7" s="366"/>
      <c r="L7" s="366"/>
      <c r="M7" s="366"/>
      <c r="N7" s="366"/>
      <c r="O7" s="366"/>
      <c r="P7" s="110"/>
      <c r="Q7" s="110"/>
      <c r="R7" s="110"/>
      <c r="S7" s="110"/>
      <c r="T7" s="110"/>
      <c r="U7" s="110"/>
      <c r="V7" s="110"/>
      <c r="W7" s="110"/>
      <c r="X7" s="110"/>
      <c r="Y7" s="110"/>
      <c r="Z7" s="110"/>
    </row>
    <row r="8" spans="1:28" s="14" customFormat="1" ht="18.75" x14ac:dyDescent="0.2">
      <c r="A8" s="366"/>
      <c r="B8" s="366"/>
      <c r="C8" s="366"/>
      <c r="D8" s="366"/>
      <c r="E8" s="366"/>
      <c r="F8" s="366"/>
      <c r="G8" s="366"/>
      <c r="H8" s="366"/>
      <c r="I8" s="366"/>
      <c r="J8" s="366"/>
      <c r="K8" s="366"/>
      <c r="L8" s="366"/>
      <c r="M8" s="366"/>
      <c r="N8" s="366"/>
      <c r="O8" s="366"/>
      <c r="P8" s="110"/>
      <c r="Q8" s="110"/>
      <c r="R8" s="110"/>
      <c r="S8" s="110"/>
      <c r="T8" s="110"/>
      <c r="U8" s="110"/>
      <c r="V8" s="110"/>
      <c r="W8" s="110"/>
      <c r="X8" s="110"/>
      <c r="Y8" s="110"/>
      <c r="Z8" s="110"/>
    </row>
    <row r="9" spans="1:28" s="14" customFormat="1" ht="18.7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110"/>
      <c r="Q9" s="110"/>
      <c r="R9" s="110"/>
      <c r="S9" s="110"/>
      <c r="T9" s="110"/>
      <c r="U9" s="110"/>
      <c r="V9" s="110"/>
      <c r="W9" s="110"/>
      <c r="X9" s="110"/>
      <c r="Y9" s="110"/>
      <c r="Z9" s="110"/>
    </row>
    <row r="10" spans="1:28" s="14" customFormat="1" ht="18.75" x14ac:dyDescent="0.2">
      <c r="A10" s="370" t="s">
        <v>6</v>
      </c>
      <c r="B10" s="370"/>
      <c r="C10" s="370"/>
      <c r="D10" s="370"/>
      <c r="E10" s="370"/>
      <c r="F10" s="370"/>
      <c r="G10" s="370"/>
      <c r="H10" s="370"/>
      <c r="I10" s="370"/>
      <c r="J10" s="370"/>
      <c r="K10" s="370"/>
      <c r="L10" s="370"/>
      <c r="M10" s="370"/>
      <c r="N10" s="370"/>
      <c r="O10" s="370"/>
      <c r="P10" s="110"/>
      <c r="Q10" s="110"/>
      <c r="R10" s="110"/>
      <c r="S10" s="110"/>
      <c r="T10" s="110"/>
      <c r="U10" s="110"/>
      <c r="V10" s="110"/>
      <c r="W10" s="110"/>
      <c r="X10" s="110"/>
      <c r="Y10" s="110"/>
      <c r="Z10" s="110"/>
    </row>
    <row r="11" spans="1:28" s="14" customFormat="1" ht="18.75" x14ac:dyDescent="0.2">
      <c r="A11" s="366"/>
      <c r="B11" s="366"/>
      <c r="C11" s="366"/>
      <c r="D11" s="366"/>
      <c r="E11" s="366"/>
      <c r="F11" s="366"/>
      <c r="G11" s="366"/>
      <c r="H11" s="366"/>
      <c r="I11" s="366"/>
      <c r="J11" s="366"/>
      <c r="K11" s="366"/>
      <c r="L11" s="366"/>
      <c r="M11" s="366"/>
      <c r="N11" s="366"/>
      <c r="O11" s="366"/>
      <c r="P11" s="110"/>
      <c r="Q11" s="110"/>
      <c r="R11" s="110"/>
      <c r="S11" s="110"/>
      <c r="T11" s="110"/>
      <c r="U11" s="110"/>
      <c r="V11" s="110"/>
      <c r="W11" s="110"/>
      <c r="X11" s="110"/>
      <c r="Y11" s="110"/>
      <c r="Z11" s="110"/>
    </row>
    <row r="12" spans="1:28" s="14" customFormat="1" ht="18.75" x14ac:dyDescent="0.2">
      <c r="A12" s="371" t="str">
        <f>'1. паспорт местоположение'!A12:C12</f>
        <v>O_24-06</v>
      </c>
      <c r="B12" s="371"/>
      <c r="C12" s="371"/>
      <c r="D12" s="371"/>
      <c r="E12" s="371"/>
      <c r="F12" s="371"/>
      <c r="G12" s="371"/>
      <c r="H12" s="371"/>
      <c r="I12" s="371"/>
      <c r="J12" s="371"/>
      <c r="K12" s="371"/>
      <c r="L12" s="371"/>
      <c r="M12" s="371"/>
      <c r="N12" s="371"/>
      <c r="O12" s="371"/>
      <c r="P12" s="110"/>
      <c r="Q12" s="110"/>
      <c r="R12" s="110"/>
      <c r="S12" s="110"/>
      <c r="T12" s="110"/>
      <c r="U12" s="110"/>
      <c r="V12" s="110"/>
      <c r="W12" s="110"/>
      <c r="X12" s="110"/>
      <c r="Y12" s="110"/>
      <c r="Z12" s="110"/>
    </row>
    <row r="13" spans="1:28" s="14" customFormat="1" ht="18.75" x14ac:dyDescent="0.2">
      <c r="A13" s="370" t="s">
        <v>5</v>
      </c>
      <c r="B13" s="370"/>
      <c r="C13" s="370"/>
      <c r="D13" s="370"/>
      <c r="E13" s="370"/>
      <c r="F13" s="370"/>
      <c r="G13" s="370"/>
      <c r="H13" s="370"/>
      <c r="I13" s="370"/>
      <c r="J13" s="370"/>
      <c r="K13" s="370"/>
      <c r="L13" s="370"/>
      <c r="M13" s="370"/>
      <c r="N13" s="370"/>
      <c r="O13" s="370"/>
      <c r="P13" s="110"/>
      <c r="Q13" s="110"/>
      <c r="R13" s="110"/>
      <c r="S13" s="110"/>
      <c r="T13" s="110"/>
      <c r="U13" s="110"/>
      <c r="V13" s="110"/>
      <c r="W13" s="110"/>
      <c r="X13" s="110"/>
      <c r="Y13" s="110"/>
      <c r="Z13" s="110"/>
    </row>
    <row r="14" spans="1:28" s="14" customFormat="1" ht="15.75" customHeight="1" x14ac:dyDescent="0.2">
      <c r="A14" s="372"/>
      <c r="B14" s="372"/>
      <c r="C14" s="372"/>
      <c r="D14" s="372"/>
      <c r="E14" s="372"/>
      <c r="F14" s="372"/>
      <c r="G14" s="372"/>
      <c r="H14" s="372"/>
      <c r="I14" s="372"/>
      <c r="J14" s="372"/>
      <c r="K14" s="372"/>
      <c r="L14" s="372"/>
      <c r="M14" s="372"/>
      <c r="N14" s="372"/>
      <c r="O14" s="372"/>
      <c r="P14" s="111"/>
      <c r="Q14" s="111"/>
      <c r="R14" s="111"/>
      <c r="S14" s="111"/>
      <c r="T14" s="111"/>
      <c r="U14" s="111"/>
      <c r="V14" s="111"/>
      <c r="W14" s="111"/>
      <c r="X14" s="111"/>
      <c r="Y14" s="111"/>
      <c r="Z14" s="111"/>
    </row>
    <row r="15" spans="1:28" s="109" customFormat="1" ht="15.75" x14ac:dyDescent="0.2">
      <c r="A15" s="364" t="str">
        <f>'1. паспорт местоположение'!A15:C15</f>
        <v>Реконструкция трансформаторной подстанции 10/0,4 кВ (ТП-997) по адресу: г Калининград, бульвар Ф. Лефорта замена РУ 10 кВ</v>
      </c>
      <c r="B15" s="364"/>
      <c r="C15" s="364"/>
      <c r="D15" s="364"/>
      <c r="E15" s="364"/>
      <c r="F15" s="364"/>
      <c r="G15" s="364"/>
      <c r="H15" s="364"/>
      <c r="I15" s="364"/>
      <c r="J15" s="364"/>
      <c r="K15" s="364"/>
      <c r="L15" s="364"/>
      <c r="M15" s="364"/>
      <c r="N15" s="364"/>
      <c r="O15" s="364"/>
      <c r="P15" s="112"/>
      <c r="Q15" s="112"/>
      <c r="R15" s="112"/>
      <c r="S15" s="112"/>
      <c r="T15" s="112"/>
      <c r="U15" s="112"/>
      <c r="V15" s="112"/>
      <c r="W15" s="112"/>
      <c r="X15" s="112"/>
      <c r="Y15" s="112"/>
      <c r="Z15" s="112"/>
    </row>
    <row r="16" spans="1:28" s="109" customFormat="1" ht="15" customHeight="1" x14ac:dyDescent="0.2">
      <c r="A16" s="370" t="s">
        <v>4</v>
      </c>
      <c r="B16" s="370"/>
      <c r="C16" s="370"/>
      <c r="D16" s="370"/>
      <c r="E16" s="370"/>
      <c r="F16" s="370"/>
      <c r="G16" s="370"/>
      <c r="H16" s="370"/>
      <c r="I16" s="370"/>
      <c r="J16" s="370"/>
      <c r="K16" s="370"/>
      <c r="L16" s="370"/>
      <c r="M16" s="370"/>
      <c r="N16" s="370"/>
      <c r="O16" s="370"/>
      <c r="P16" s="113"/>
      <c r="Q16" s="113"/>
      <c r="R16" s="113"/>
      <c r="S16" s="113"/>
      <c r="T16" s="113"/>
      <c r="U16" s="113"/>
      <c r="V16" s="113"/>
      <c r="W16" s="113"/>
      <c r="X16" s="113"/>
      <c r="Y16" s="113"/>
      <c r="Z16" s="113"/>
    </row>
    <row r="17" spans="1:26" s="109" customFormat="1" ht="15" customHeight="1" x14ac:dyDescent="0.2">
      <c r="A17" s="372"/>
      <c r="B17" s="372"/>
      <c r="C17" s="372"/>
      <c r="D17" s="372"/>
      <c r="E17" s="372"/>
      <c r="F17" s="372"/>
      <c r="G17" s="372"/>
      <c r="H17" s="372"/>
      <c r="I17" s="372"/>
      <c r="J17" s="372"/>
      <c r="K17" s="372"/>
      <c r="L17" s="372"/>
      <c r="M17" s="372"/>
      <c r="N17" s="372"/>
      <c r="O17" s="372"/>
      <c r="P17" s="111"/>
      <c r="Q17" s="111"/>
      <c r="R17" s="111"/>
      <c r="S17" s="111"/>
      <c r="T17" s="111"/>
      <c r="U17" s="111"/>
      <c r="V17" s="111"/>
      <c r="W17" s="111"/>
    </row>
    <row r="18" spans="1:26" s="109" customFormat="1" ht="91.5" customHeight="1" x14ac:dyDescent="0.2">
      <c r="A18" s="398" t="s">
        <v>390</v>
      </c>
      <c r="B18" s="398"/>
      <c r="C18" s="398"/>
      <c r="D18" s="398"/>
      <c r="E18" s="398"/>
      <c r="F18" s="398"/>
      <c r="G18" s="398"/>
      <c r="H18" s="398"/>
      <c r="I18" s="398"/>
      <c r="J18" s="398"/>
      <c r="K18" s="398"/>
      <c r="L18" s="398"/>
      <c r="M18" s="398"/>
      <c r="N18" s="398"/>
      <c r="O18" s="398"/>
      <c r="P18" s="114"/>
      <c r="Q18" s="114"/>
      <c r="R18" s="114"/>
      <c r="S18" s="114"/>
      <c r="T18" s="114"/>
      <c r="U18" s="114"/>
      <c r="V18" s="114"/>
      <c r="W18" s="114"/>
      <c r="X18" s="114"/>
      <c r="Y18" s="114"/>
      <c r="Z18" s="114"/>
    </row>
    <row r="19" spans="1:26" s="109"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1"/>
      <c r="Q19" s="111"/>
      <c r="R19" s="111"/>
      <c r="S19" s="111"/>
      <c r="T19" s="111"/>
      <c r="U19" s="111"/>
      <c r="V19" s="111"/>
      <c r="W19" s="111"/>
    </row>
    <row r="20" spans="1:26" s="109" customFormat="1" ht="51" customHeight="1" x14ac:dyDescent="0.2">
      <c r="A20" s="399"/>
      <c r="B20" s="399"/>
      <c r="C20" s="399"/>
      <c r="D20" s="399"/>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619</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26" zoomScale="90" zoomScaleNormal="90" workbookViewId="0">
      <selection activeCell="A98" sqref="A98:XFD179"/>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8" t="str">
        <f>'1. паспорт местоположение'!A5:C5</f>
        <v>Год раскрытия информации: 2024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9" t="s">
        <v>7</v>
      </c>
      <c r="B7" s="419"/>
      <c r="C7" s="419"/>
      <c r="D7" s="419"/>
      <c r="E7" s="419"/>
      <c r="F7" s="419"/>
      <c r="G7" s="419"/>
      <c r="H7" s="41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1" t="s">
        <v>6</v>
      </c>
      <c r="B10" s="421"/>
      <c r="C10" s="421"/>
      <c r="D10" s="421"/>
      <c r="E10" s="421"/>
      <c r="F10" s="421"/>
      <c r="G10" s="421"/>
      <c r="H10" s="421"/>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0" t="str">
        <f>'1. паспорт местоположение'!A12:C12</f>
        <v>O_24-06</v>
      </c>
      <c r="B12" s="420"/>
      <c r="C12" s="420"/>
      <c r="D12" s="420"/>
      <c r="E12" s="420"/>
      <c r="F12" s="420"/>
      <c r="G12" s="420"/>
      <c r="H12" s="420"/>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1" t="s">
        <v>5</v>
      </c>
      <c r="B13" s="421"/>
      <c r="C13" s="421"/>
      <c r="D13" s="421"/>
      <c r="E13" s="421"/>
      <c r="F13" s="421"/>
      <c r="G13" s="421"/>
      <c r="H13" s="421"/>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2" t="str">
        <f>'1. паспорт местоположение'!A15:C15</f>
        <v>Реконструкция трансформаторной подстанции 10/0,4 кВ (ТП-997) по адресу: г Калининград, бульвар Ф. Лефорта замена РУ 10 кВ</v>
      </c>
      <c r="B15" s="422"/>
      <c r="C15" s="422"/>
      <c r="D15" s="422"/>
      <c r="E15" s="422"/>
      <c r="F15" s="422"/>
      <c r="G15" s="422"/>
      <c r="H15" s="42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1" t="s">
        <v>4</v>
      </c>
      <c r="B16" s="421"/>
      <c r="C16" s="421"/>
      <c r="D16" s="421"/>
      <c r="E16" s="421"/>
      <c r="F16" s="421"/>
      <c r="G16" s="421"/>
      <c r="H16" s="421"/>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0" t="s">
        <v>391</v>
      </c>
      <c r="B18" s="420"/>
      <c r="C18" s="420"/>
      <c r="D18" s="420"/>
      <c r="E18" s="420"/>
      <c r="F18" s="420"/>
      <c r="G18" s="420"/>
      <c r="H18" s="420"/>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5" t="s">
        <v>285</v>
      </c>
      <c r="E28" s="406"/>
      <c r="F28" s="407"/>
      <c r="G28" s="416" t="str">
        <f>IF(SUM(B89:L89)=0,"не окупается",SUM(B89:L89))</f>
        <v>не окупается</v>
      </c>
      <c r="H28" s="417"/>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5" t="s">
        <v>283</v>
      </c>
      <c r="E29" s="406"/>
      <c r="F29" s="407"/>
      <c r="G29" s="416" t="str">
        <f>IF(SUM(B90:L90)=0,"не окупается",SUM(B90:L90))</f>
        <v>не окупается</v>
      </c>
      <c r="H29" s="417"/>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5" t="s">
        <v>546</v>
      </c>
      <c r="E30" s="406"/>
      <c r="F30" s="407"/>
      <c r="G30" s="408">
        <f>L87</f>
        <v>-14094177.466539774</v>
      </c>
      <c r="H30" s="409"/>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0"/>
      <c r="E31" s="411"/>
      <c r="F31" s="412"/>
      <c r="G31" s="410"/>
      <c r="H31" s="41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0.64831285861416088</v>
      </c>
      <c r="C49" s="240">
        <f t="shared" ref="C49:M49" si="3">L137</f>
        <v>0.72380487101824365</v>
      </c>
      <c r="D49" s="240">
        <f t="shared" si="3"/>
        <v>0.80275438477410832</v>
      </c>
      <c r="E49" s="240">
        <f t="shared" si="3"/>
        <v>0.88531975194069323</v>
      </c>
      <c r="F49" s="240">
        <f t="shared" si="3"/>
        <v>0.97166657703240045</v>
      </c>
      <c r="G49" s="240">
        <f t="shared" si="3"/>
        <v>1.0619680491784034</v>
      </c>
      <c r="H49" s="240">
        <f t="shared" si="3"/>
        <v>1.1564052894947063</v>
      </c>
      <c r="I49" s="240">
        <f t="shared" si="3"/>
        <v>1.2551677143656939</v>
      </c>
      <c r="J49" s="240">
        <f t="shared" si="3"/>
        <v>1.3584534153638157</v>
      </c>
      <c r="K49" s="240">
        <f t="shared" si="3"/>
        <v>1.4664695565694297</v>
      </c>
      <c r="L49" s="240">
        <f t="shared" si="3"/>
        <v>1.5794327900877199</v>
      </c>
      <c r="M49" s="240">
        <f t="shared" si="3"/>
        <v>1.6975696905961088</v>
      </c>
      <c r="N49" s="240">
        <f t="shared" ref="N49:AP49" si="4">S137</f>
        <v>1.3584534153638157</v>
      </c>
      <c r="O49" s="240">
        <f t="shared" si="4"/>
        <v>1.4664695565694297</v>
      </c>
      <c r="P49" s="240">
        <f t="shared" si="4"/>
        <v>1.5794327900877199</v>
      </c>
      <c r="Q49" s="240">
        <f t="shared" si="4"/>
        <v>1.6975696905961088</v>
      </c>
      <c r="R49" s="240">
        <f t="shared" si="4"/>
        <v>1.8211172097937545</v>
      </c>
      <c r="S49" s="240">
        <f t="shared" si="4"/>
        <v>1.950323151664632</v>
      </c>
      <c r="T49" s="240">
        <f t="shared" si="4"/>
        <v>2.0854466695074634</v>
      </c>
      <c r="U49" s="240">
        <f t="shared" si="4"/>
        <v>2.2267587857293978</v>
      </c>
      <c r="V49" s="240">
        <f t="shared" si="4"/>
        <v>2.3745429354460188</v>
      </c>
      <c r="W49" s="240">
        <f t="shared" si="4"/>
        <v>2.5290955349779942</v>
      </c>
      <c r="X49" s="240">
        <f t="shared" si="4"/>
        <v>2.6907265763846273</v>
      </c>
      <c r="Y49" s="240">
        <f t="shared" si="4"/>
        <v>2.8597602492267837</v>
      </c>
      <c r="Z49" s="240">
        <f t="shared" si="4"/>
        <v>3.0365355908062917</v>
      </c>
      <c r="AA49" s="240">
        <f t="shared" si="4"/>
        <v>3.2214071661860242</v>
      </c>
      <c r="AB49" s="240">
        <f t="shared" si="4"/>
        <v>3.4147457793546039</v>
      </c>
      <c r="AC49" s="240">
        <f t="shared" si="4"/>
        <v>3.6169392169621446</v>
      </c>
      <c r="AD49" s="240">
        <f t="shared" si="4"/>
        <v>3.8283930261187651</v>
      </c>
      <c r="AE49" s="240">
        <f t="shared" si="4"/>
        <v>4.0495313278159353</v>
      </c>
      <c r="AF49" s="240">
        <f t="shared" si="4"/>
        <v>4.2807976676021715</v>
      </c>
      <c r="AG49" s="240">
        <f t="shared" si="4"/>
        <v>4.5226559052193007</v>
      </c>
      <c r="AH49" s="240">
        <f t="shared" si="4"/>
        <v>4.7755911449836885</v>
      </c>
      <c r="AI49" s="240">
        <f t="shared" si="4"/>
        <v>5.0401107087785135</v>
      </c>
      <c r="AJ49" s="240">
        <f t="shared" si="4"/>
        <v>5.3167451536086725</v>
      </c>
      <c r="AK49" s="240">
        <f t="shared" si="4"/>
        <v>5.6060493357592529</v>
      </c>
      <c r="AL49" s="240">
        <f t="shared" si="4"/>
        <v>5.9086035236920047</v>
      </c>
      <c r="AM49" s="240">
        <f t="shared" si="4"/>
        <v>6.2250145619119825</v>
      </c>
      <c r="AN49" s="240">
        <f t="shared" si="4"/>
        <v>6.555917088138778</v>
      </c>
      <c r="AO49" s="240">
        <f t="shared" si="4"/>
        <v>6.9019748062236648</v>
      </c>
      <c r="AP49" s="240">
        <f t="shared" si="4"/>
        <v>7.2638818173657906</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-2.0350334606151117E-2</v>
      </c>
      <c r="F60" s="246">
        <f t="shared" si="14"/>
        <v>-2.1282371084836629E-2</v>
      </c>
      <c r="G60" s="246">
        <f t="shared" si="14"/>
        <v>-2.2257094429090334E-2</v>
      </c>
      <c r="H60" s="246">
        <f t="shared" si="14"/>
        <v>-2.3276459678799297E-2</v>
      </c>
      <c r="I60" s="246">
        <f t="shared" si="14"/>
        <v>-2.4342511413827574E-2</v>
      </c>
      <c r="J60" s="246">
        <f t="shared" si="14"/>
        <v>-2.5457387854908205E-2</v>
      </c>
      <c r="K60" s="246">
        <f t="shared" si="14"/>
        <v>-2.662332515235432E-2</v>
      </c>
      <c r="L60" s="246">
        <f t="shared" si="14"/>
        <v>-2.7842661871191342E-2</v>
      </c>
      <c r="M60" s="246">
        <f t="shared" si="14"/>
        <v>-2.9117843681706276E-2</v>
      </c>
      <c r="N60" s="246">
        <f t="shared" si="14"/>
        <v>-2.5457387854908205E-2</v>
      </c>
      <c r="O60" s="246">
        <f t="shared" si="14"/>
        <v>-2.662332515235432E-2</v>
      </c>
      <c r="P60" s="246">
        <f t="shared" si="14"/>
        <v>-2.7842661871191342E-2</v>
      </c>
      <c r="Q60" s="246">
        <f t="shared" si="14"/>
        <v>-2.9117843681706276E-2</v>
      </c>
      <c r="R60" s="246">
        <f t="shared" si="14"/>
        <v>-3.0451428264822156E-2</v>
      </c>
      <c r="S60" s="246">
        <f t="shared" si="14"/>
        <v>-3.184609044213646E-2</v>
      </c>
      <c r="T60" s="246">
        <f t="shared" si="14"/>
        <v>-3.3304627540913088E-2</v>
      </c>
      <c r="U60" s="246">
        <f t="shared" si="14"/>
        <v>-3.4829965004788625E-2</v>
      </c>
      <c r="V60" s="246">
        <f t="shared" si="14"/>
        <v>-3.6425162261446542E-2</v>
      </c>
      <c r="W60" s="246">
        <f t="shared" si="14"/>
        <v>-3.8093418859028248E-2</v>
      </c>
      <c r="X60" s="246">
        <f t="shared" si="14"/>
        <v>-3.9838080883589227E-2</v>
      </c>
      <c r="Y60" s="246">
        <f t="shared" si="14"/>
        <v>-4.1662647670471738E-2</v>
      </c>
      <c r="Z60" s="246">
        <f t="shared" si="14"/>
        <v>-4.3570778823055566E-2</v>
      </c>
      <c r="AA60" s="246">
        <f t="shared" si="14"/>
        <v>-4.5566301552964456E-2</v>
      </c>
      <c r="AB60" s="246">
        <f t="shared" si="14"/>
        <v>-4.7653218356450838E-2</v>
      </c>
      <c r="AC60" s="246">
        <f t="shared" si="14"/>
        <v>-4.9835715042355622E-2</v>
      </c>
      <c r="AD60" s="246">
        <f t="shared" si="14"/>
        <v>-5.2118169127745063E-2</v>
      </c>
      <c r="AE60" s="246">
        <f t="shared" si="14"/>
        <v>-5.4505158618064146E-2</v>
      </c>
      <c r="AF60" s="246">
        <f t="shared" si="14"/>
        <v>-5.7001471189417181E-2</v>
      </c>
      <c r="AG60" s="246">
        <f t="shared" si="14"/>
        <v>-5.9612113791392855E-2</v>
      </c>
      <c r="AH60" s="246">
        <f t="shared" si="14"/>
        <v>-6.2342322689694515E-2</v>
      </c>
      <c r="AI60" s="246">
        <f t="shared" si="14"/>
        <v>-6.5197573968718489E-2</v>
      </c>
      <c r="AJ60" s="246">
        <f t="shared" si="14"/>
        <v>-6.8183594515146023E-2</v>
      </c>
      <c r="AK60" s="246">
        <f t="shared" si="14"/>
        <v>-7.1306373504578913E-2</v>
      </c>
      <c r="AL60" s="246">
        <f t="shared" si="14"/>
        <v>-7.457217441425798E-2</v>
      </c>
      <c r="AM60" s="246">
        <f t="shared" si="14"/>
        <v>-7.7987547585958966E-2</v>
      </c>
      <c r="AN60" s="246">
        <f t="shared" si="14"/>
        <v>-8.1559343364263542E-2</v>
      </c>
      <c r="AO60" s="246">
        <f t="shared" si="14"/>
        <v>-8.5294725836557339E-2</v>
      </c>
      <c r="AP60" s="246">
        <f t="shared" si="14"/>
        <v>-8.9201187202314042E-2</v>
      </c>
    </row>
    <row r="61" spans="1:45" x14ac:dyDescent="0.2">
      <c r="A61" s="254" t="s">
        <v>260</v>
      </c>
      <c r="B61" s="246"/>
      <c r="C61" s="246">
        <f>-IF(C$47&lt;=$B$30,0,$B$29*(1+C$49)*$B$28)</f>
        <v>0</v>
      </c>
      <c r="D61" s="246">
        <f>-IF(D$47&lt;=$B$30,0,$B$29*(1+D$49)*$B$28)</f>
        <v>0</v>
      </c>
      <c r="E61" s="246">
        <f>-IF(E$47&lt;=$B$30,0,$B$29*(1+E$49)*$B$28)</f>
        <v>-2.0350334606151117E-2</v>
      </c>
      <c r="F61" s="246">
        <f t="shared" ref="F61:AP61" si="15">-IF(F$47&lt;=$B$30,0,$B$29*(1+F$49)*$B$28)</f>
        <v>-2.1282371084836629E-2</v>
      </c>
      <c r="G61" s="246">
        <f t="shared" si="15"/>
        <v>-2.2257094429090334E-2</v>
      </c>
      <c r="H61" s="246">
        <f t="shared" si="15"/>
        <v>-2.3276459678799297E-2</v>
      </c>
      <c r="I61" s="246">
        <f t="shared" si="15"/>
        <v>-2.4342511413827574E-2</v>
      </c>
      <c r="J61" s="246">
        <f t="shared" si="15"/>
        <v>-2.5457387854908205E-2</v>
      </c>
      <c r="K61" s="246">
        <f t="shared" si="15"/>
        <v>-2.662332515235432E-2</v>
      </c>
      <c r="L61" s="246">
        <f t="shared" si="15"/>
        <v>-2.7842661871191342E-2</v>
      </c>
      <c r="M61" s="246">
        <f t="shared" si="15"/>
        <v>-2.9117843681706276E-2</v>
      </c>
      <c r="N61" s="246">
        <f t="shared" si="15"/>
        <v>-2.5457387854908205E-2</v>
      </c>
      <c r="O61" s="246">
        <f t="shared" si="15"/>
        <v>-2.662332515235432E-2</v>
      </c>
      <c r="P61" s="246">
        <f t="shared" si="15"/>
        <v>-2.7842661871191342E-2</v>
      </c>
      <c r="Q61" s="246">
        <f t="shared" si="15"/>
        <v>-2.9117843681706276E-2</v>
      </c>
      <c r="R61" s="246">
        <f t="shared" si="15"/>
        <v>-3.0451428264822156E-2</v>
      </c>
      <c r="S61" s="246">
        <f t="shared" si="15"/>
        <v>-3.184609044213646E-2</v>
      </c>
      <c r="T61" s="246">
        <f t="shared" si="15"/>
        <v>-3.3304627540913088E-2</v>
      </c>
      <c r="U61" s="246">
        <f t="shared" si="15"/>
        <v>-3.4829965004788625E-2</v>
      </c>
      <c r="V61" s="246">
        <f t="shared" si="15"/>
        <v>-3.6425162261446542E-2</v>
      </c>
      <c r="W61" s="246">
        <f t="shared" si="15"/>
        <v>-3.8093418859028248E-2</v>
      </c>
      <c r="X61" s="246">
        <f t="shared" si="15"/>
        <v>-3.9838080883589227E-2</v>
      </c>
      <c r="Y61" s="246">
        <f t="shared" si="15"/>
        <v>-4.1662647670471738E-2</v>
      </c>
      <c r="Z61" s="246">
        <f t="shared" si="15"/>
        <v>-4.3570778823055566E-2</v>
      </c>
      <c r="AA61" s="246">
        <f t="shared" si="15"/>
        <v>-4.5566301552964456E-2</v>
      </c>
      <c r="AB61" s="246">
        <f t="shared" si="15"/>
        <v>-4.7653218356450838E-2</v>
      </c>
      <c r="AC61" s="246">
        <f t="shared" si="15"/>
        <v>-4.9835715042355622E-2</v>
      </c>
      <c r="AD61" s="246">
        <f t="shared" si="15"/>
        <v>-5.2118169127745063E-2</v>
      </c>
      <c r="AE61" s="246">
        <f t="shared" si="15"/>
        <v>-5.4505158618064146E-2</v>
      </c>
      <c r="AF61" s="246">
        <f t="shared" si="15"/>
        <v>-5.7001471189417181E-2</v>
      </c>
      <c r="AG61" s="246">
        <f t="shared" si="15"/>
        <v>-5.9612113791392855E-2</v>
      </c>
      <c r="AH61" s="246">
        <f t="shared" si="15"/>
        <v>-6.2342322689694515E-2</v>
      </c>
      <c r="AI61" s="246">
        <f t="shared" si="15"/>
        <v>-6.5197573968718489E-2</v>
      </c>
      <c r="AJ61" s="246">
        <f t="shared" si="15"/>
        <v>-6.8183594515146023E-2</v>
      </c>
      <c r="AK61" s="246">
        <f t="shared" si="15"/>
        <v>-7.1306373504578913E-2</v>
      </c>
      <c r="AL61" s="246">
        <f t="shared" si="15"/>
        <v>-7.457217441425798E-2</v>
      </c>
      <c r="AM61" s="246">
        <f t="shared" si="15"/>
        <v>-7.7987547585958966E-2</v>
      </c>
      <c r="AN61" s="246">
        <f t="shared" si="15"/>
        <v>-8.1559343364263542E-2</v>
      </c>
      <c r="AO61" s="246">
        <f t="shared" si="15"/>
        <v>-8.5294725836557339E-2</v>
      </c>
      <c r="AP61" s="246">
        <f t="shared" si="15"/>
        <v>-8.9201187202314042E-2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6">B59+B60</f>
        <v>0</v>
      </c>
      <c r="C66" s="253">
        <f t="shared" si="16"/>
        <v>0</v>
      </c>
      <c r="D66" s="253">
        <f t="shared" si="16"/>
        <v>0</v>
      </c>
      <c r="E66" s="253">
        <f t="shared" si="16"/>
        <v>-2.0350334606151117E-2</v>
      </c>
      <c r="F66" s="253">
        <f t="shared" si="16"/>
        <v>-2.1282371084836629E-2</v>
      </c>
      <c r="G66" s="253">
        <f t="shared" si="16"/>
        <v>-2.2257094429090334E-2</v>
      </c>
      <c r="H66" s="253">
        <f t="shared" si="16"/>
        <v>-2.3276459678799297E-2</v>
      </c>
      <c r="I66" s="253">
        <f t="shared" si="16"/>
        <v>-2.4342511413827574E-2</v>
      </c>
      <c r="J66" s="253">
        <f t="shared" si="16"/>
        <v>-2.5457387854908205E-2</v>
      </c>
      <c r="K66" s="253">
        <f t="shared" si="16"/>
        <v>-2.662332515235432E-2</v>
      </c>
      <c r="L66" s="253">
        <f t="shared" si="16"/>
        <v>-2.7842661871191342E-2</v>
      </c>
      <c r="M66" s="253">
        <f t="shared" si="16"/>
        <v>-2.9117843681706276E-2</v>
      </c>
      <c r="N66" s="253">
        <f t="shared" si="16"/>
        <v>-2.5457387854908205E-2</v>
      </c>
      <c r="O66" s="253">
        <f t="shared" si="16"/>
        <v>-2.662332515235432E-2</v>
      </c>
      <c r="P66" s="253">
        <f t="shared" si="16"/>
        <v>-2.7842661871191342E-2</v>
      </c>
      <c r="Q66" s="253">
        <f t="shared" si="16"/>
        <v>-2.9117843681706276E-2</v>
      </c>
      <c r="R66" s="253">
        <f t="shared" si="16"/>
        <v>-3.0451428264822156E-2</v>
      </c>
      <c r="S66" s="253">
        <f t="shared" si="16"/>
        <v>-3.184609044213646E-2</v>
      </c>
      <c r="T66" s="253">
        <f t="shared" si="16"/>
        <v>-3.3304627540913088E-2</v>
      </c>
      <c r="U66" s="253">
        <f t="shared" si="16"/>
        <v>-3.4829965004788625E-2</v>
      </c>
      <c r="V66" s="253">
        <f t="shared" si="16"/>
        <v>-3.6425162261446542E-2</v>
      </c>
      <c r="W66" s="253">
        <f t="shared" si="16"/>
        <v>-3.8093418859028248E-2</v>
      </c>
      <c r="X66" s="253">
        <f t="shared" si="16"/>
        <v>-3.9838080883589227E-2</v>
      </c>
      <c r="Y66" s="253">
        <f t="shared" si="16"/>
        <v>-4.1662647670471738E-2</v>
      </c>
      <c r="Z66" s="253">
        <f t="shared" si="16"/>
        <v>-4.3570778823055566E-2</v>
      </c>
      <c r="AA66" s="253">
        <f t="shared" si="16"/>
        <v>-4.5566301552964456E-2</v>
      </c>
      <c r="AB66" s="253">
        <f t="shared" si="16"/>
        <v>-4.7653218356450838E-2</v>
      </c>
      <c r="AC66" s="253">
        <f t="shared" si="16"/>
        <v>-4.9835715042355622E-2</v>
      </c>
      <c r="AD66" s="253">
        <f t="shared" si="16"/>
        <v>-5.2118169127745063E-2</v>
      </c>
      <c r="AE66" s="253">
        <f t="shared" si="16"/>
        <v>-5.4505158618064146E-2</v>
      </c>
      <c r="AF66" s="253">
        <f t="shared" si="16"/>
        <v>-5.7001471189417181E-2</v>
      </c>
      <c r="AG66" s="253">
        <f t="shared" si="16"/>
        <v>-5.9612113791392855E-2</v>
      </c>
      <c r="AH66" s="253">
        <f t="shared" si="16"/>
        <v>-6.2342322689694515E-2</v>
      </c>
      <c r="AI66" s="253">
        <f t="shared" si="16"/>
        <v>-6.5197573968718489E-2</v>
      </c>
      <c r="AJ66" s="253">
        <f t="shared" si="16"/>
        <v>-6.8183594515146023E-2</v>
      </c>
      <c r="AK66" s="253">
        <f t="shared" si="16"/>
        <v>-7.1306373504578913E-2</v>
      </c>
      <c r="AL66" s="253">
        <f t="shared" si="16"/>
        <v>-7.457217441425798E-2</v>
      </c>
      <c r="AM66" s="253">
        <f t="shared" si="16"/>
        <v>-7.7987547585958966E-2</v>
      </c>
      <c r="AN66" s="253">
        <f t="shared" si="16"/>
        <v>-8.1559343364263542E-2</v>
      </c>
      <c r="AO66" s="253">
        <f t="shared" si="16"/>
        <v>-8.5294725836557339E-2</v>
      </c>
      <c r="AP66" s="253">
        <f>AP59+AP60</f>
        <v>-8.9201187202314042E-2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550</v>
      </c>
      <c r="B68" s="253">
        <f t="shared" ref="B68:J68" si="19">B66+B67</f>
        <v>0</v>
      </c>
      <c r="C68" s="253">
        <f>C66+C67</f>
        <v>-359803.41593166662</v>
      </c>
      <c r="D68" s="253">
        <f>D66+D67</f>
        <v>-359803.41593166662</v>
      </c>
      <c r="E68" s="253">
        <f t="shared" si="19"/>
        <v>-359803.4362820012</v>
      </c>
      <c r="F68" s="253">
        <f>F66+C67</f>
        <v>-359803.43721403769</v>
      </c>
      <c r="G68" s="253">
        <f t="shared" si="19"/>
        <v>-359803.43818876107</v>
      </c>
      <c r="H68" s="253">
        <f t="shared" si="19"/>
        <v>-359803.43920812628</v>
      </c>
      <c r="I68" s="253">
        <f t="shared" si="19"/>
        <v>-359803.44027417805</v>
      </c>
      <c r="J68" s="253">
        <f t="shared" si="19"/>
        <v>-359803.44138905447</v>
      </c>
      <c r="K68" s="253">
        <f>K66+K67</f>
        <v>-359803.44255499175</v>
      </c>
      <c r="L68" s="253">
        <f>L66+L67</f>
        <v>-359803.44377432851</v>
      </c>
      <c r="M68" s="253">
        <f t="shared" ref="M68:AO68" si="20">M66+M67</f>
        <v>-359803.44504951028</v>
      </c>
      <c r="N68" s="253">
        <f t="shared" si="20"/>
        <v>-359803.44138905447</v>
      </c>
      <c r="O68" s="253">
        <f t="shared" si="20"/>
        <v>-359803.44255499175</v>
      </c>
      <c r="P68" s="253">
        <f t="shared" si="20"/>
        <v>-359803.44377432851</v>
      </c>
      <c r="Q68" s="253">
        <f t="shared" si="20"/>
        <v>-359803.44504951028</v>
      </c>
      <c r="R68" s="253">
        <f t="shared" si="20"/>
        <v>-359803.44638309488</v>
      </c>
      <c r="S68" s="253">
        <f t="shared" si="20"/>
        <v>-359803.44777775707</v>
      </c>
      <c r="T68" s="253">
        <f t="shared" si="20"/>
        <v>-359803.44923629414</v>
      </c>
      <c r="U68" s="253">
        <f t="shared" si="20"/>
        <v>-359803.4507616316</v>
      </c>
      <c r="V68" s="253">
        <f t="shared" si="20"/>
        <v>-359803.4523568289</v>
      </c>
      <c r="W68" s="253">
        <f t="shared" si="20"/>
        <v>-359803.45402508549</v>
      </c>
      <c r="X68" s="253">
        <f t="shared" si="20"/>
        <v>-359803.4557697475</v>
      </c>
      <c r="Y68" s="253">
        <f t="shared" si="20"/>
        <v>-359803.4575943143</v>
      </c>
      <c r="Z68" s="253">
        <f t="shared" si="20"/>
        <v>-359803.45950244542</v>
      </c>
      <c r="AA68" s="253">
        <f t="shared" si="20"/>
        <v>-359803.46149796818</v>
      </c>
      <c r="AB68" s="253">
        <f t="shared" si="20"/>
        <v>-359803.463584885</v>
      </c>
      <c r="AC68" s="253">
        <f t="shared" si="20"/>
        <v>-359803.46576738165</v>
      </c>
      <c r="AD68" s="253">
        <f t="shared" si="20"/>
        <v>-359803.46804983576</v>
      </c>
      <c r="AE68" s="253">
        <f t="shared" si="20"/>
        <v>-359803.47043682524</v>
      </c>
      <c r="AF68" s="253">
        <f t="shared" si="20"/>
        <v>-359803.47293313779</v>
      </c>
      <c r="AG68" s="253">
        <f t="shared" si="20"/>
        <v>-359803.47554378043</v>
      </c>
      <c r="AH68" s="253">
        <f t="shared" si="20"/>
        <v>-359803.47827398928</v>
      </c>
      <c r="AI68" s="253">
        <f t="shared" si="20"/>
        <v>-359803.48112924059</v>
      </c>
      <c r="AJ68" s="253">
        <f t="shared" si="20"/>
        <v>-359803.48411526112</v>
      </c>
      <c r="AK68" s="253">
        <f t="shared" si="20"/>
        <v>-359803.48723804014</v>
      </c>
      <c r="AL68" s="253">
        <f t="shared" si="20"/>
        <v>-359803.49050384102</v>
      </c>
      <c r="AM68" s="253">
        <f t="shared" si="20"/>
        <v>-359803.49391921423</v>
      </c>
      <c r="AN68" s="253">
        <f t="shared" si="20"/>
        <v>-359803.49749101</v>
      </c>
      <c r="AO68" s="253">
        <f t="shared" si="20"/>
        <v>-359803.50122639246</v>
      </c>
      <c r="AP68" s="253">
        <f>AP66+AP67</f>
        <v>-359803.50513285381</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-359803.4362820012</v>
      </c>
      <c r="F70" s="253">
        <f t="shared" si="22"/>
        <v>-359803.43721403769</v>
      </c>
      <c r="G70" s="253">
        <f t="shared" si="22"/>
        <v>-359803.43818876107</v>
      </c>
      <c r="H70" s="253">
        <f t="shared" si="22"/>
        <v>-359803.43920812628</v>
      </c>
      <c r="I70" s="253">
        <f t="shared" si="22"/>
        <v>-359803.44027417805</v>
      </c>
      <c r="J70" s="253">
        <f t="shared" si="22"/>
        <v>-359803.44138905447</v>
      </c>
      <c r="K70" s="253">
        <f t="shared" si="22"/>
        <v>-359803.44255499175</v>
      </c>
      <c r="L70" s="253">
        <f t="shared" si="22"/>
        <v>-359803.44377432851</v>
      </c>
      <c r="M70" s="253">
        <f t="shared" si="22"/>
        <v>-359803.44504951028</v>
      </c>
      <c r="N70" s="253">
        <f t="shared" si="22"/>
        <v>-359803.44138905447</v>
      </c>
      <c r="O70" s="253">
        <f t="shared" si="22"/>
        <v>-359803.44255499175</v>
      </c>
      <c r="P70" s="253">
        <f t="shared" si="22"/>
        <v>-359803.44377432851</v>
      </c>
      <c r="Q70" s="253">
        <f t="shared" si="22"/>
        <v>-359803.44504951028</v>
      </c>
      <c r="R70" s="253">
        <f t="shared" si="22"/>
        <v>-359803.44638309488</v>
      </c>
      <c r="S70" s="253">
        <f t="shared" si="22"/>
        <v>-359803.44777775707</v>
      </c>
      <c r="T70" s="253">
        <f t="shared" si="22"/>
        <v>-359803.44923629414</v>
      </c>
      <c r="U70" s="253">
        <f t="shared" si="22"/>
        <v>-359803.4507616316</v>
      </c>
      <c r="V70" s="253">
        <f t="shared" si="22"/>
        <v>-359803.4523568289</v>
      </c>
      <c r="W70" s="253">
        <f t="shared" si="22"/>
        <v>-359803.45402508549</v>
      </c>
      <c r="X70" s="253">
        <f t="shared" si="22"/>
        <v>-359803.4557697475</v>
      </c>
      <c r="Y70" s="253">
        <f t="shared" si="22"/>
        <v>-359803.4575943143</v>
      </c>
      <c r="Z70" s="253">
        <f t="shared" si="22"/>
        <v>-359803.45950244542</v>
      </c>
      <c r="AA70" s="253">
        <f t="shared" si="22"/>
        <v>-359803.46149796818</v>
      </c>
      <c r="AB70" s="253">
        <f t="shared" si="22"/>
        <v>-359803.463584885</v>
      </c>
      <c r="AC70" s="253">
        <f t="shared" si="22"/>
        <v>-359803.46576738165</v>
      </c>
      <c r="AD70" s="253">
        <f t="shared" si="22"/>
        <v>-359803.46804983576</v>
      </c>
      <c r="AE70" s="253">
        <f t="shared" si="22"/>
        <v>-359803.47043682524</v>
      </c>
      <c r="AF70" s="253">
        <f t="shared" si="22"/>
        <v>-359803.47293313779</v>
      </c>
      <c r="AG70" s="253">
        <f t="shared" si="22"/>
        <v>-359803.47554378043</v>
      </c>
      <c r="AH70" s="253">
        <f t="shared" si="22"/>
        <v>-359803.47827398928</v>
      </c>
      <c r="AI70" s="253">
        <f t="shared" si="22"/>
        <v>-359803.48112924059</v>
      </c>
      <c r="AJ70" s="253">
        <f t="shared" si="22"/>
        <v>-359803.48411526112</v>
      </c>
      <c r="AK70" s="253">
        <f t="shared" si="22"/>
        <v>-359803.48723804014</v>
      </c>
      <c r="AL70" s="253">
        <f t="shared" si="22"/>
        <v>-359803.49050384102</v>
      </c>
      <c r="AM70" s="253">
        <f t="shared" si="22"/>
        <v>-359803.49391921423</v>
      </c>
      <c r="AN70" s="253">
        <f t="shared" si="22"/>
        <v>-359803.49749101</v>
      </c>
      <c r="AO70" s="253">
        <f t="shared" si="22"/>
        <v>-359803.50122639246</v>
      </c>
      <c r="AP70" s="253">
        <f>AP68+AP69</f>
        <v>-359803.50513285381</v>
      </c>
    </row>
    <row r="71" spans="1:45" x14ac:dyDescent="0.2">
      <c r="A71" s="254" t="s">
        <v>253</v>
      </c>
      <c r="B71" s="246">
        <f t="shared" ref="B71:AP71" si="23">-B70*$B$36</f>
        <v>0</v>
      </c>
      <c r="C71" s="246">
        <f t="shared" si="23"/>
        <v>71960.683186333321</v>
      </c>
      <c r="D71" s="246">
        <f t="shared" si="23"/>
        <v>71960.683186333321</v>
      </c>
      <c r="E71" s="246">
        <f t="shared" si="23"/>
        <v>71960.687256400241</v>
      </c>
      <c r="F71" s="246">
        <f t="shared" si="23"/>
        <v>71960.687442807539</v>
      </c>
      <c r="G71" s="246">
        <f t="shared" si="23"/>
        <v>71960.687637752213</v>
      </c>
      <c r="H71" s="246">
        <f t="shared" si="23"/>
        <v>71960.687841625258</v>
      </c>
      <c r="I71" s="246">
        <f t="shared" si="23"/>
        <v>71960.688054835613</v>
      </c>
      <c r="J71" s="246">
        <f t="shared" si="23"/>
        <v>71960.688277810899</v>
      </c>
      <c r="K71" s="246">
        <f t="shared" si="23"/>
        <v>71960.688510998356</v>
      </c>
      <c r="L71" s="246">
        <f t="shared" si="23"/>
        <v>71960.688754865711</v>
      </c>
      <c r="M71" s="246">
        <f t="shared" si="23"/>
        <v>71960.689009902053</v>
      </c>
      <c r="N71" s="246">
        <f t="shared" si="23"/>
        <v>71960.688277810899</v>
      </c>
      <c r="O71" s="246">
        <f t="shared" si="23"/>
        <v>71960.688510998356</v>
      </c>
      <c r="P71" s="246">
        <f t="shared" si="23"/>
        <v>71960.688754865711</v>
      </c>
      <c r="Q71" s="246">
        <f t="shared" si="23"/>
        <v>71960.689009902053</v>
      </c>
      <c r="R71" s="246">
        <f t="shared" si="23"/>
        <v>71960.689276618985</v>
      </c>
      <c r="S71" s="246">
        <f t="shared" si="23"/>
        <v>71960.68955555142</v>
      </c>
      <c r="T71" s="246">
        <f t="shared" si="23"/>
        <v>71960.689847258836</v>
      </c>
      <c r="U71" s="246">
        <f t="shared" si="23"/>
        <v>71960.690152326322</v>
      </c>
      <c r="V71" s="246">
        <f t="shared" si="23"/>
        <v>71960.690471365786</v>
      </c>
      <c r="W71" s="246">
        <f t="shared" si="23"/>
        <v>71960.690805017104</v>
      </c>
      <c r="X71" s="246">
        <f t="shared" si="23"/>
        <v>71960.691153949505</v>
      </c>
      <c r="Y71" s="246">
        <f t="shared" si="23"/>
        <v>71960.691518862863</v>
      </c>
      <c r="Z71" s="246">
        <f t="shared" si="23"/>
        <v>71960.691900489081</v>
      </c>
      <c r="AA71" s="246">
        <f t="shared" si="23"/>
        <v>71960.692299593633</v>
      </c>
      <c r="AB71" s="246">
        <f t="shared" si="23"/>
        <v>71960.692716977006</v>
      </c>
      <c r="AC71" s="246">
        <f t="shared" si="23"/>
        <v>71960.693153476328</v>
      </c>
      <c r="AD71" s="246">
        <f t="shared" si="23"/>
        <v>71960.693609967158</v>
      </c>
      <c r="AE71" s="246">
        <f t="shared" si="23"/>
        <v>71960.694087365046</v>
      </c>
      <c r="AF71" s="246">
        <f t="shared" si="23"/>
        <v>71960.694586627564</v>
      </c>
      <c r="AG71" s="246">
        <f t="shared" si="23"/>
        <v>71960.695108756088</v>
      </c>
      <c r="AH71" s="246">
        <f t="shared" si="23"/>
        <v>71960.695654797863</v>
      </c>
      <c r="AI71" s="246">
        <f t="shared" si="23"/>
        <v>71960.696225848122</v>
      </c>
      <c r="AJ71" s="246">
        <f t="shared" si="23"/>
        <v>71960.696823052233</v>
      </c>
      <c r="AK71" s="246">
        <f t="shared" si="23"/>
        <v>71960.697447608036</v>
      </c>
      <c r="AL71" s="246">
        <f t="shared" si="23"/>
        <v>71960.698100768204</v>
      </c>
      <c r="AM71" s="246">
        <f t="shared" si="23"/>
        <v>71960.698783842847</v>
      </c>
      <c r="AN71" s="246">
        <f t="shared" si="23"/>
        <v>71960.699498201997</v>
      </c>
      <c r="AO71" s="246">
        <f t="shared" si="23"/>
        <v>71960.700245278495</v>
      </c>
      <c r="AP71" s="246">
        <f t="shared" si="23"/>
        <v>71960.701026570765</v>
      </c>
    </row>
    <row r="72" spans="1:45" ht="15" thickBot="1" x14ac:dyDescent="0.25">
      <c r="A72" s="259" t="s">
        <v>257</v>
      </c>
      <c r="B72" s="260">
        <f t="shared" ref="B72:AO72" si="24">B70+B71</f>
        <v>0</v>
      </c>
      <c r="C72" s="260">
        <f t="shared" si="24"/>
        <v>-287842.73274533328</v>
      </c>
      <c r="D72" s="260">
        <f t="shared" si="24"/>
        <v>-287842.73274533328</v>
      </c>
      <c r="E72" s="260">
        <f t="shared" si="24"/>
        <v>-287842.74902560096</v>
      </c>
      <c r="F72" s="260">
        <f t="shared" si="24"/>
        <v>-287842.74977123016</v>
      </c>
      <c r="G72" s="260">
        <f t="shared" si="24"/>
        <v>-287842.75055100885</v>
      </c>
      <c r="H72" s="260">
        <f t="shared" si="24"/>
        <v>-287842.75136650103</v>
      </c>
      <c r="I72" s="260">
        <f t="shared" si="24"/>
        <v>-287842.75221934245</v>
      </c>
      <c r="J72" s="260">
        <f t="shared" si="24"/>
        <v>-287842.7531112436</v>
      </c>
      <c r="K72" s="260">
        <f t="shared" si="24"/>
        <v>-287842.75404399342</v>
      </c>
      <c r="L72" s="260">
        <f t="shared" si="24"/>
        <v>-287842.75501946278</v>
      </c>
      <c r="M72" s="260">
        <f t="shared" si="24"/>
        <v>-287842.75603960821</v>
      </c>
      <c r="N72" s="260">
        <f t="shared" si="24"/>
        <v>-287842.7531112436</v>
      </c>
      <c r="O72" s="260">
        <f t="shared" si="24"/>
        <v>-287842.75404399342</v>
      </c>
      <c r="P72" s="260">
        <f t="shared" si="24"/>
        <v>-287842.75501946278</v>
      </c>
      <c r="Q72" s="260">
        <f t="shared" si="24"/>
        <v>-287842.75603960821</v>
      </c>
      <c r="R72" s="260">
        <f t="shared" si="24"/>
        <v>-287842.75710647588</v>
      </c>
      <c r="S72" s="260">
        <f t="shared" si="24"/>
        <v>-287842.75822220568</v>
      </c>
      <c r="T72" s="260">
        <f t="shared" si="24"/>
        <v>-287842.75938903529</v>
      </c>
      <c r="U72" s="260">
        <f t="shared" si="24"/>
        <v>-287842.76060930529</v>
      </c>
      <c r="V72" s="260">
        <f t="shared" si="24"/>
        <v>-287842.76188546314</v>
      </c>
      <c r="W72" s="260">
        <f t="shared" si="24"/>
        <v>-287842.76322006842</v>
      </c>
      <c r="X72" s="260">
        <f t="shared" si="24"/>
        <v>-287842.76461579802</v>
      </c>
      <c r="Y72" s="260">
        <f t="shared" si="24"/>
        <v>-287842.76607545145</v>
      </c>
      <c r="Z72" s="260">
        <f t="shared" si="24"/>
        <v>-287842.76760195632</v>
      </c>
      <c r="AA72" s="260">
        <f t="shared" si="24"/>
        <v>-287842.76919837453</v>
      </c>
      <c r="AB72" s="260">
        <f t="shared" si="24"/>
        <v>-287842.77086790802</v>
      </c>
      <c r="AC72" s="260">
        <f t="shared" si="24"/>
        <v>-287842.77261390531</v>
      </c>
      <c r="AD72" s="260">
        <f t="shared" si="24"/>
        <v>-287842.77443986863</v>
      </c>
      <c r="AE72" s="260">
        <f t="shared" si="24"/>
        <v>-287842.77634946018</v>
      </c>
      <c r="AF72" s="260">
        <f t="shared" si="24"/>
        <v>-287842.77834651025</v>
      </c>
      <c r="AG72" s="260">
        <f t="shared" si="24"/>
        <v>-287842.78043502435</v>
      </c>
      <c r="AH72" s="260">
        <f t="shared" si="24"/>
        <v>-287842.78261919145</v>
      </c>
      <c r="AI72" s="260">
        <f t="shared" si="24"/>
        <v>-287842.78490339249</v>
      </c>
      <c r="AJ72" s="260">
        <f t="shared" si="24"/>
        <v>-287842.78729220887</v>
      </c>
      <c r="AK72" s="260">
        <f t="shared" si="24"/>
        <v>-287842.78979043209</v>
      </c>
      <c r="AL72" s="260">
        <f t="shared" si="24"/>
        <v>-287842.79240307282</v>
      </c>
      <c r="AM72" s="260">
        <f t="shared" si="24"/>
        <v>-287842.79513537139</v>
      </c>
      <c r="AN72" s="260">
        <f t="shared" si="24"/>
        <v>-287842.79799280799</v>
      </c>
      <c r="AO72" s="260">
        <f t="shared" si="24"/>
        <v>-287842.80098111398</v>
      </c>
      <c r="AP72" s="260">
        <f>AP70+AP71</f>
        <v>-287842.80410628306</v>
      </c>
    </row>
    <row r="73" spans="1:45" s="355" customFormat="1" ht="16.5" thickBot="1" x14ac:dyDescent="0.25">
      <c r="A73" s="353"/>
      <c r="B73" s="354">
        <f>K141</f>
        <v>0.5</v>
      </c>
      <c r="C73" s="354">
        <f t="shared" ref="C73:AP73" si="25">L141</f>
        <v>1.5</v>
      </c>
      <c r="D73" s="354">
        <f t="shared" si="25"/>
        <v>2.5</v>
      </c>
      <c r="E73" s="354">
        <f t="shared" si="25"/>
        <v>3.5</v>
      </c>
      <c r="F73" s="354">
        <f t="shared" si="25"/>
        <v>4.5</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550</v>
      </c>
      <c r="B75" s="253">
        <f t="shared" ref="B75:AO75" si="27">B68</f>
        <v>0</v>
      </c>
      <c r="C75" s="253">
        <f t="shared" si="27"/>
        <v>-359803.41593166662</v>
      </c>
      <c r="D75" s="253">
        <f>D68</f>
        <v>-359803.41593166662</v>
      </c>
      <c r="E75" s="253">
        <f t="shared" si="27"/>
        <v>-359803.4362820012</v>
      </c>
      <c r="F75" s="253">
        <f t="shared" si="27"/>
        <v>-359803.43721403769</v>
      </c>
      <c r="G75" s="253">
        <f t="shared" si="27"/>
        <v>-359803.43818876107</v>
      </c>
      <c r="H75" s="253">
        <f t="shared" si="27"/>
        <v>-359803.43920812628</v>
      </c>
      <c r="I75" s="253">
        <f t="shared" si="27"/>
        <v>-359803.44027417805</v>
      </c>
      <c r="J75" s="253">
        <f t="shared" si="27"/>
        <v>-359803.44138905447</v>
      </c>
      <c r="K75" s="253">
        <f t="shared" si="27"/>
        <v>-359803.44255499175</v>
      </c>
      <c r="L75" s="253">
        <f t="shared" si="27"/>
        <v>-359803.44377432851</v>
      </c>
      <c r="M75" s="253">
        <f t="shared" si="27"/>
        <v>-359803.44504951028</v>
      </c>
      <c r="N75" s="253">
        <f t="shared" si="27"/>
        <v>-359803.44138905447</v>
      </c>
      <c r="O75" s="253">
        <f t="shared" si="27"/>
        <v>-359803.44255499175</v>
      </c>
      <c r="P75" s="253">
        <f t="shared" si="27"/>
        <v>-359803.44377432851</v>
      </c>
      <c r="Q75" s="253">
        <f t="shared" si="27"/>
        <v>-359803.44504951028</v>
      </c>
      <c r="R75" s="253">
        <f t="shared" si="27"/>
        <v>-359803.44638309488</v>
      </c>
      <c r="S75" s="253">
        <f t="shared" si="27"/>
        <v>-359803.44777775707</v>
      </c>
      <c r="T75" s="253">
        <f t="shared" si="27"/>
        <v>-359803.44923629414</v>
      </c>
      <c r="U75" s="253">
        <f t="shared" si="27"/>
        <v>-359803.4507616316</v>
      </c>
      <c r="V75" s="253">
        <f t="shared" si="27"/>
        <v>-359803.4523568289</v>
      </c>
      <c r="W75" s="253">
        <f t="shared" si="27"/>
        <v>-359803.45402508549</v>
      </c>
      <c r="X75" s="253">
        <f t="shared" si="27"/>
        <v>-359803.4557697475</v>
      </c>
      <c r="Y75" s="253">
        <f t="shared" si="27"/>
        <v>-359803.4575943143</v>
      </c>
      <c r="Z75" s="253">
        <f t="shared" si="27"/>
        <v>-359803.45950244542</v>
      </c>
      <c r="AA75" s="253">
        <f t="shared" si="27"/>
        <v>-359803.46149796818</v>
      </c>
      <c r="AB75" s="253">
        <f t="shared" si="27"/>
        <v>-359803.463584885</v>
      </c>
      <c r="AC75" s="253">
        <f t="shared" si="27"/>
        <v>-359803.46576738165</v>
      </c>
      <c r="AD75" s="253">
        <f t="shared" si="27"/>
        <v>-359803.46804983576</v>
      </c>
      <c r="AE75" s="253">
        <f t="shared" si="27"/>
        <v>-359803.47043682524</v>
      </c>
      <c r="AF75" s="253">
        <f t="shared" si="27"/>
        <v>-359803.47293313779</v>
      </c>
      <c r="AG75" s="253">
        <f t="shared" si="27"/>
        <v>-359803.47554378043</v>
      </c>
      <c r="AH75" s="253">
        <f t="shared" si="27"/>
        <v>-359803.47827398928</v>
      </c>
      <c r="AI75" s="253">
        <f t="shared" si="27"/>
        <v>-359803.48112924059</v>
      </c>
      <c r="AJ75" s="253">
        <f t="shared" si="27"/>
        <v>-359803.48411526112</v>
      </c>
      <c r="AK75" s="253">
        <f t="shared" si="27"/>
        <v>-359803.48723804014</v>
      </c>
      <c r="AL75" s="253">
        <f t="shared" si="27"/>
        <v>-359803.49050384102</v>
      </c>
      <c r="AM75" s="253">
        <f t="shared" si="27"/>
        <v>-359803.49391921423</v>
      </c>
      <c r="AN75" s="253">
        <f t="shared" si="27"/>
        <v>-359803.49749101</v>
      </c>
      <c r="AO75" s="253">
        <f t="shared" si="27"/>
        <v>-359803.50122639246</v>
      </c>
      <c r="AP75" s="253">
        <f>AP68</f>
        <v>-359803.50513285381</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-4.0700668469071388E-3</v>
      </c>
      <c r="F79" s="246">
        <f>IF(((SUM($B$59:F59)+SUM($B$61:F64))+SUM($B$81:F81))&lt;0,((SUM($B$59:F59)+SUM($B$61:F64))+SUM($B$81:F81))*0.2-SUM($A$79:E79),IF(SUM($B$79:E79)&lt;0,0-SUM($B$79:E79),0))</f>
        <v>-4.256474319845438E-3</v>
      </c>
      <c r="G79" s="246">
        <f>IF(((SUM($B$59:G59)+SUM($B$61:G64))+SUM($B$81:G81))&lt;0,((SUM($B$59:G59)+SUM($B$61:G64))+SUM($B$81:G81))*0.18-SUM($A$79:F79),IF(SUM($B$79:F79)&lt;0,0-SUM($B$79:F79),0))</f>
        <v>259058.45629717736</v>
      </c>
      <c r="H79" s="246">
        <f>IF(((SUM($B$59:H59)+SUM($B$61:H64))+SUM($B$81:H81))&lt;0,((SUM($B$59:H59)+SUM($B$61:H64))+SUM($B$81:H81))*0.18-SUM($A$79:G79),IF(SUM($B$79:G79)&lt;0,0-SUM($B$79:G79),0))</f>
        <v>-4.1897627525031567E-3</v>
      </c>
      <c r="I79" s="246">
        <f>IF(((SUM($B$59:I59)+SUM($B$61:I64))+SUM($B$81:I81))&lt;0,((SUM($B$59:I59)+SUM($B$61:I64))+SUM($B$81:I81))*0.18-SUM($A$79:H79),IF(SUM($B$79:H79)&lt;0,0-SUM($B$79:H79),0))</f>
        <v>-4.3816519901156425E-3</v>
      </c>
      <c r="J79" s="246">
        <f>IF(((SUM($B$59:J59)+SUM($B$61:J64))+SUM($B$81:J81))&lt;0,((SUM($B$59:J59)+SUM($B$61:J64))+SUM($B$81:J81))*0.18-SUM($A$79:I79),IF(SUM($B$79:I79)&lt;0,0-SUM($B$79:I79),0))</f>
        <v>-4.5823296532034874E-3</v>
      </c>
      <c r="K79" s="246">
        <f>IF(((SUM($B$59:K59)+SUM($B$61:K64))+SUM($B$81:K81))&lt;0,((SUM($B$59:K59)+SUM($B$61:K64))+SUM($B$81:K81))*0.18-SUM($A$79:J79),IF(SUM($B$79:J79)&lt;0,0-SUM($B$79:J79),0))</f>
        <v>-4.7921990044414997E-3</v>
      </c>
      <c r="L79" s="246">
        <f>IF(((SUM($B$59:L59)+SUM($B$61:L64))+SUM($B$81:L81))&lt;0,((SUM($B$59:L59)+SUM($B$61:L64))+SUM($B$81:L81))*0.18-SUM($A$79:K79),IF(SUM($B$79:K79)&lt;0,0-SUM($B$79:K79),0))</f>
        <v>-5.0116786733269691E-3</v>
      </c>
      <c r="M79" s="246">
        <f>IF(((SUM($B$59:M59)+SUM($B$61:M64))+SUM($B$81:M81))&lt;0,((SUM($B$59:M59)+SUM($B$61:M64))+SUM($B$81:M81))*0.18-SUM($A$79:L79),IF(SUM($B$79:L79)&lt;0,0-SUM($B$79:L79),0))</f>
        <v>-5.2412119694054127E-3</v>
      </c>
      <c r="N79" s="246">
        <f>IF(((SUM($B$59:N59)+SUM($B$61:N64))+SUM($B$81:N81))&lt;0,((SUM($B$59:N59)+SUM($B$61:N64))+SUM($B$81:N81))*0.18-SUM($A$79:M79),IF(SUM($B$79:M79)&lt;0,0-SUM($B$79:M79),0))</f>
        <v>-4.5823296532034874E-3</v>
      </c>
      <c r="O79" s="246">
        <f>IF(((SUM($B$59:O59)+SUM($B$61:O64))+SUM($B$81:O81))&lt;0,((SUM($B$59:O59)+SUM($B$61:O64))+SUM($B$81:O81))*0.18-SUM($A$79:N79),IF(SUM($B$79:N79)&lt;0,0-SUM($B$79:N79),0))</f>
        <v>-4.7921985387802124E-3</v>
      </c>
      <c r="P79" s="246">
        <f>IF(((SUM($B$59:P59)+SUM($B$61:P64))+SUM($B$81:P81))&lt;0,((SUM($B$59:P59)+SUM($B$61:P64))+SUM($B$81:P81))*0.18-SUM($A$79:O79),IF(SUM($B$79:O79)&lt;0,0-SUM($B$79:O79),0))</f>
        <v>-5.0116791389882565E-3</v>
      </c>
      <c r="Q79" s="246">
        <f>IF(((SUM($B$59:Q59)+SUM($B$61:Q64))+SUM($B$81:Q81))&lt;0,((SUM($B$59:Q59)+SUM($B$61:Q64))+SUM($B$81:Q81))*0.18-SUM($A$79:P79),IF(SUM($B$79:P79)&lt;0,0-SUM($B$79:P79),0))</f>
        <v>-5.2412119694054127E-3</v>
      </c>
      <c r="R79" s="246">
        <f>IF(((SUM($B$59:R59)+SUM($B$61:R64))+SUM($B$81:R81))&lt;0,((SUM($B$59:R59)+SUM($B$61:R64))+SUM($B$81:R81))*0.18-SUM($A$79:Q79),IF(SUM($B$79:Q79)&lt;0,0-SUM($B$79:Q79),0))</f>
        <v>-5.4812571033835411E-3</v>
      </c>
      <c r="S79" s="246">
        <f>IF(((SUM($B$59:S59)+SUM($B$61:S64))+SUM($B$81:S81))&lt;0,((SUM($B$59:S59)+SUM($B$61:S64))+SUM($B$81:S81))*0.18-SUM($A$79:R79),IF(SUM($B$79:R79)&lt;0,0-SUM($B$79:R79),0))</f>
        <v>-5.732296034693718E-3</v>
      </c>
      <c r="T79" s="246">
        <f>IF(((SUM($B$59:T59)+SUM($B$61:T64))+SUM($B$81:T81))&lt;0,((SUM($B$59:T59)+SUM($B$61:T64))+SUM($B$81:T81))*0.18-SUM($A$79:S79),IF(SUM($B$79:S79)&lt;0,0-SUM($B$79:S79),0))</f>
        <v>-5.9948330745100975E-3</v>
      </c>
      <c r="U79" s="246">
        <f>IF(((SUM($B$59:U59)+SUM($B$61:U64))+SUM($B$81:U81))&lt;0,((SUM($B$59:U59)+SUM($B$61:U64))+SUM($B$81:U81))*0.18-SUM($A$79:T79),IF(SUM($B$79:T79)&lt;0,0-SUM($B$79:T79),0))</f>
        <v>-6.2693939544260502E-3</v>
      </c>
      <c r="V79" s="246">
        <f>IF(((SUM($B$59:V59)+SUM($B$61:V64))+SUM($B$81:V81))&lt;0,((SUM($B$59:V59)+SUM($B$61:V64))+SUM($B$81:V81))*0.18-SUM($A$79:U79),IF(SUM($B$79:U79)&lt;0,0-SUM($B$79:U79),0))</f>
        <v>-6.5565290860831738E-3</v>
      </c>
      <c r="W79" s="246">
        <f>IF(((SUM($B$59:W59)+SUM($B$61:W64))+SUM($B$81:W81))&lt;0,((SUM($B$59:W59)+SUM($B$61:W64))+SUM($B$81:W81))*0.18-SUM($A$79:V79),IF(SUM($B$79:V79)&lt;0,0-SUM($B$79:V79),0))</f>
        <v>-6.8568154238164425E-3</v>
      </c>
      <c r="X79" s="246">
        <f>IF(((SUM($B$59:X59)+SUM($B$61:X64))+SUM($B$81:X81))&lt;0,((SUM($B$59:X59)+SUM($B$61:X64))+SUM($B$81:X81))*0.18-SUM($A$79:W79),IF(SUM($B$79:W79)&lt;0,0-SUM($B$79:W79),0))</f>
        <v>-7.170854602009058E-3</v>
      </c>
      <c r="Y79" s="246">
        <f>IF(((SUM($B$59:Y59)+SUM($B$61:Y64))+SUM($B$81:Y81))&lt;0,((SUM($B$59:Y59)+SUM($B$61:Y64))+SUM($B$81:Y81))*0.18-SUM($A$79:X79),IF(SUM($B$79:X79)&lt;0,0-SUM($B$79:X79),0))</f>
        <v>-7.4992766603827477E-3</v>
      </c>
      <c r="Z79" s="246">
        <f>IF(((SUM($B$59:Z59)+SUM($B$61:Z64))+SUM($B$81:Z81))&lt;0,((SUM($B$59:Z59)+SUM($B$61:Z64))+SUM($B$81:Z81))*0.18-SUM($A$79:Y79),IF(SUM($B$79:Y79)&lt;0,0-SUM($B$79:Y79),0))</f>
        <v>-7.8427400439977646E-3</v>
      </c>
      <c r="AA79" s="246">
        <f>IF(((SUM($B$59:AA59)+SUM($B$61:AA64))+SUM($B$81:AA81))&lt;0,((SUM($B$59:AA59)+SUM($B$61:AA64))+SUM($B$81:AA81))*0.18-SUM($A$79:Z79),IF(SUM($B$79:Z79)&lt;0,0-SUM($B$79:Z79),0))</f>
        <v>-8.2019343972206116E-3</v>
      </c>
      <c r="AB79" s="246">
        <f>IF(((SUM($B$59:AB59)+SUM($B$61:AB64))+SUM($B$81:AB81))&lt;0,((SUM($B$59:AB59)+SUM($B$61:AB64))+SUM($B$81:AB81))*0.18-SUM($A$79:AA79),IF(SUM($B$79:AA79)&lt;0,0-SUM($B$79:AA79),0))</f>
        <v>-8.5775791667401791E-3</v>
      </c>
      <c r="AC79" s="246">
        <f>IF(((SUM($B$59:AC59)+SUM($B$61:AC64))+SUM($B$81:AC81))&lt;0,((SUM($B$59:AC59)+SUM($B$61:AC64))+SUM($B$81:AC81))*0.18-SUM($A$79:AB79),IF(SUM($B$79:AB79)&lt;0,0-SUM($B$79:AB79),0))</f>
        <v>-8.9704287238419056E-3</v>
      </c>
      <c r="AD79" s="246">
        <f>IF(((SUM($B$59:AD59)+SUM($B$61:AD64))+SUM($B$81:AD81))&lt;0,((SUM($B$59:AD59)+SUM($B$61:AD64))+SUM($B$81:AD81))*0.18-SUM($A$79:AC79),IF(SUM($B$79:AC79)&lt;0,0-SUM($B$79:AC79),0))</f>
        <v>-9.3812705017626286E-3</v>
      </c>
      <c r="AE79" s="246">
        <f>IF(((SUM($B$59:AE59)+SUM($B$61:AE64))+SUM($B$81:AE81))&lt;0,((SUM($B$59:AE59)+SUM($B$61:AE64))+SUM($B$81:AE81))*0.18-SUM($A$79:AD79),IF(SUM($B$79:AD79)&lt;0,0-SUM($B$79:AD79),0))</f>
        <v>-9.8109287209808826E-3</v>
      </c>
      <c r="AF79" s="246">
        <f>IF(((SUM($B$59:AF59)+SUM($B$61:AF64))+SUM($B$81:AF81))&lt;0,((SUM($B$59:AF59)+SUM($B$61:AF64))+SUM($B$81:AF81))*0.18-SUM($A$79:AE79),IF(SUM($B$79:AE79)&lt;0,0-SUM($B$79:AE79),0))</f>
        <v>-1.02602643892169E-2</v>
      </c>
      <c r="AG79" s="246">
        <f>IF(((SUM($B$59:AG59)+SUM($B$61:AG64))+SUM($B$81:AG81))&lt;0,((SUM($B$59:AG59)+SUM($B$61:AG64))+SUM($B$81:AG81))*0.18-SUM($A$79:AF79),IF(SUM($B$79:AF79)&lt;0,0-SUM($B$79:AF79),0))</f>
        <v>-1.073018042370677E-2</v>
      </c>
      <c r="AH79" s="246">
        <f>IF(((SUM($B$59:AH59)+SUM($B$61:AH64))+SUM($B$81:AH81))&lt;0,((SUM($B$59:AH59)+SUM($B$61:AH64))+SUM($B$81:AH81))*0.18-SUM($A$79:AG79),IF(SUM($B$79:AG79)&lt;0,0-SUM($B$79:AG79),0))</f>
        <v>-1.1221618391573429E-2</v>
      </c>
      <c r="AI79" s="246">
        <f>IF(((SUM($B$59:AI59)+SUM($B$61:AI64))+SUM($B$81:AI81))&lt;0,((SUM($B$59:AI59)+SUM($B$61:AI64))+SUM($B$81:AI81))*0.18-SUM($A$79:AH79),IF(SUM($B$79:AH79)&lt;0,0-SUM($B$79:AH79),0))</f>
        <v>-1.1735563166439533E-2</v>
      </c>
      <c r="AJ79" s="246">
        <f>IF(((SUM($B$59:AJ59)+SUM($B$61:AJ64))+SUM($B$81:AJ81))&lt;0,((SUM($B$59:AJ59)+SUM($B$61:AJ64))+SUM($B$81:AJ81))*0.18-SUM($A$79:AI79),IF(SUM($B$79:AI79)&lt;0,0-SUM($B$79:AI79),0))</f>
        <v>-1.2273047119379044E-2</v>
      </c>
      <c r="AK79" s="246">
        <f>IF(((SUM($B$59:AK59)+SUM($B$61:AK64))+SUM($B$81:AK81))&lt;0,((SUM($B$59:AK59)+SUM($B$61:AK64))+SUM($B$81:AK81))*0.18-SUM($A$79:AJ79),IF(SUM($B$79:AJ79)&lt;0,0-SUM($B$79:AJ79),0))</f>
        <v>-1.2835147324949503E-2</v>
      </c>
      <c r="AL79" s="246">
        <f>IF(((SUM($B$59:AL59)+SUM($B$61:AL64))+SUM($B$81:AL81))&lt;0,((SUM($B$59:AL59)+SUM($B$61:AL64))+SUM($B$81:AL81))*0.18-SUM($A$79:AK79),IF(SUM($B$79:AK79)&lt;0,0-SUM($B$79:AK79),0))</f>
        <v>-1.3422991614788771E-2</v>
      </c>
      <c r="AM79" s="246">
        <f>IF(((SUM($B$59:AM59)+SUM($B$61:AM64))+SUM($B$81:AM81))&lt;0,((SUM($B$59:AM59)+SUM($B$61:AM64))+SUM($B$81:AM81))*0.18-SUM($A$79:AL79),IF(SUM($B$79:AL79)&lt;0,0-SUM($B$79:AL79),0))</f>
        <v>-1.4037758111953735E-2</v>
      </c>
      <c r="AN79" s="246">
        <f>IF(((SUM($B$59:AN59)+SUM($B$61:AN64))+SUM($B$81:AN81))&lt;0,((SUM($B$59:AN59)+SUM($B$61:AN64))+SUM($B$81:AN81))*0.18-SUM($A$79:AM79),IF(SUM($B$79:AM79)&lt;0,0-SUM($B$79:AM79),0))</f>
        <v>-1.4680681750178337E-2</v>
      </c>
      <c r="AO79" s="246">
        <f>IF(((SUM($B$59:AO59)+SUM($B$61:AO64))+SUM($B$81:AO81))&lt;0,((SUM($B$59:AO59)+SUM($B$61:AO64))+SUM($B$81:AO81))*0.18-SUM($A$79:AN79),IF(SUM($B$79:AN79)&lt;0,0-SUM($B$79:AN79),0))</f>
        <v>-1.5353051014244556E-2</v>
      </c>
      <c r="AP79" s="246">
        <f>IF(((SUM($B$59:AP59)+SUM($B$61:AP64))+SUM($B$81:AP81))&lt;0,((SUM($B$59:AP59)+SUM($B$61:AP64))+SUM($B$81:AP81))*0.18-SUM($A$79:AO79),IF(SUM($B$79:AO79)&lt;0,0-SUM($B$79:AO79),0))</f>
        <v>-1.6056213527917862E-2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-2.4420401430688798E-2</v>
      </c>
      <c r="F83" s="253">
        <f t="shared" si="32"/>
        <v>-2.553884539520368E-2</v>
      </c>
      <c r="G83" s="253">
        <f t="shared" si="32"/>
        <v>259058.43404008291</v>
      </c>
      <c r="H83" s="253">
        <f t="shared" si="32"/>
        <v>-2.746622241102159E-2</v>
      </c>
      <c r="I83" s="253">
        <f t="shared" si="32"/>
        <v>-2.8724163421429694E-2</v>
      </c>
      <c r="J83" s="253">
        <f t="shared" si="32"/>
        <v>-3.0039717501495034E-2</v>
      </c>
      <c r="K83" s="253">
        <f t="shared" si="32"/>
        <v>-3.1415524135809392E-2</v>
      </c>
      <c r="L83" s="253">
        <f t="shared" si="32"/>
        <v>-3.2854340563062578E-2</v>
      </c>
      <c r="M83" s="253">
        <f t="shared" si="32"/>
        <v>-3.4359055629465729E-2</v>
      </c>
      <c r="N83" s="253">
        <f t="shared" si="32"/>
        <v>-3.0039717501495034E-2</v>
      </c>
      <c r="O83" s="253">
        <f t="shared" si="32"/>
        <v>-3.1415523670148104E-2</v>
      </c>
      <c r="P83" s="253">
        <f t="shared" si="32"/>
        <v>-3.2854341028723866E-2</v>
      </c>
      <c r="Q83" s="253">
        <f t="shared" si="32"/>
        <v>-3.4359055629465729E-2</v>
      </c>
      <c r="R83" s="253">
        <f t="shared" si="32"/>
        <v>-3.5932685364969075E-2</v>
      </c>
      <c r="S83" s="253">
        <f t="shared" si="32"/>
        <v>-3.7578386487439275E-2</v>
      </c>
      <c r="T83" s="253">
        <f t="shared" si="32"/>
        <v>-3.9299460593611002E-2</v>
      </c>
      <c r="U83" s="253">
        <f t="shared" si="32"/>
        <v>-4.1099358932115138E-2</v>
      </c>
      <c r="V83" s="253">
        <f t="shared" si="32"/>
        <v>-4.2981691367458552E-2</v>
      </c>
      <c r="W83" s="253">
        <f>SUM(W75:W82)</f>
        <v>-4.495023429626599E-2</v>
      </c>
      <c r="X83" s="253">
        <f>SUM(X75:X82)</f>
        <v>-4.7008935478515923E-2</v>
      </c>
      <c r="Y83" s="253">
        <f>SUM(Y75:Y82)</f>
        <v>-4.9161924340296537E-2</v>
      </c>
      <c r="Z83" s="253">
        <f>SUM(Z75:Z82)</f>
        <v>-5.1413518842309713E-2</v>
      </c>
      <c r="AA83" s="253">
        <f t="shared" ref="AA83:AP83" si="33">SUM(AA75:AA82)</f>
        <v>-5.3768235957249999E-2</v>
      </c>
      <c r="AB83" s="253">
        <f t="shared" si="33"/>
        <v>-5.6230797548778355E-2</v>
      </c>
      <c r="AC83" s="253">
        <f t="shared" si="33"/>
        <v>-5.8806143759284168E-2</v>
      </c>
      <c r="AD83" s="253">
        <f t="shared" si="33"/>
        <v>-6.1499439645558596E-2</v>
      </c>
      <c r="AE83" s="253">
        <f t="shared" si="33"/>
        <v>-6.4316087344195694E-2</v>
      </c>
      <c r="AF83" s="253">
        <f t="shared" si="33"/>
        <v>-6.7261735559441149E-2</v>
      </c>
      <c r="AG83" s="253">
        <f t="shared" si="33"/>
        <v>-7.0342294231522828E-2</v>
      </c>
      <c r="AH83" s="253">
        <f t="shared" si="33"/>
        <v>-7.3563941055908799E-2</v>
      </c>
      <c r="AI83" s="253">
        <f t="shared" si="33"/>
        <v>-7.6933137141168118E-2</v>
      </c>
      <c r="AJ83" s="253">
        <f t="shared" si="33"/>
        <v>-8.0456641619093716E-2</v>
      </c>
      <c r="AK83" s="253">
        <f t="shared" si="33"/>
        <v>-8.4141520841512829E-2</v>
      </c>
      <c r="AL83" s="253">
        <f t="shared" si="33"/>
        <v>-8.7995166017208248E-2</v>
      </c>
      <c r="AM83" s="253">
        <f t="shared" si="33"/>
        <v>-9.2025305726565421E-2</v>
      </c>
      <c r="AN83" s="253">
        <f t="shared" si="33"/>
        <v>-9.6240025130100548E-2</v>
      </c>
      <c r="AO83" s="253">
        <f t="shared" si="33"/>
        <v>-0.10064777685329318</v>
      </c>
      <c r="AP83" s="253">
        <f t="shared" si="33"/>
        <v>-0.10525740071898326</v>
      </c>
    </row>
    <row r="84" spans="1:44" ht="14.25" x14ac:dyDescent="0.2">
      <c r="A84" s="255" t="s">
        <v>551</v>
      </c>
      <c r="B84" s="253">
        <f>SUM($B$83:B83)</f>
        <v>-15543507.568248</v>
      </c>
      <c r="C84" s="253">
        <f>SUM($B$83:C83)</f>
        <v>-15543507.568248</v>
      </c>
      <c r="D84" s="253">
        <f>SUM($B$83:D83)</f>
        <v>-15543507.568248</v>
      </c>
      <c r="E84" s="253">
        <f>SUM($B$83:E83)</f>
        <v>-15543507.592668401</v>
      </c>
      <c r="F84" s="253">
        <f>SUM($B$83:F83)</f>
        <v>-15543507.618207246</v>
      </c>
      <c r="G84" s="253">
        <f>SUM($B$83:G83)</f>
        <v>-15284449.184167163</v>
      </c>
      <c r="H84" s="253">
        <f>SUM($B$83:H83)</f>
        <v>-15284449.211633386</v>
      </c>
      <c r="I84" s="253">
        <f>SUM($B$83:I83)</f>
        <v>-15284449.24035755</v>
      </c>
      <c r="J84" s="253">
        <f>SUM($B$83:J83)</f>
        <v>-15284449.270397268</v>
      </c>
      <c r="K84" s="253">
        <f>SUM($B$83:K83)</f>
        <v>-15284449.301812792</v>
      </c>
      <c r="L84" s="253">
        <f>SUM($B$83:L83)</f>
        <v>-15284449.334667133</v>
      </c>
      <c r="M84" s="253">
        <f>SUM($B$83:M83)</f>
        <v>-15284449.36902619</v>
      </c>
      <c r="N84" s="253">
        <f>SUM($B$83:N83)</f>
        <v>-15284449.399065908</v>
      </c>
      <c r="O84" s="253">
        <f>SUM($B$83:O83)</f>
        <v>-15284449.430481432</v>
      </c>
      <c r="P84" s="253">
        <f>SUM($B$83:P83)</f>
        <v>-15284449.463335773</v>
      </c>
      <c r="Q84" s="253">
        <f>SUM($B$83:Q83)</f>
        <v>-15284449.497694829</v>
      </c>
      <c r="R84" s="253">
        <f>SUM($B$83:R83)</f>
        <v>-15284449.533627516</v>
      </c>
      <c r="S84" s="253">
        <f>SUM($B$83:S83)</f>
        <v>-15284449.571205903</v>
      </c>
      <c r="T84" s="253">
        <f>SUM($B$83:T83)</f>
        <v>-15284449.610505363</v>
      </c>
      <c r="U84" s="253">
        <f>SUM($B$83:U83)</f>
        <v>-15284449.651604721</v>
      </c>
      <c r="V84" s="253">
        <f>SUM($B$83:V83)</f>
        <v>-15284449.694586413</v>
      </c>
      <c r="W84" s="253">
        <f>SUM($B$83:W83)</f>
        <v>-15284449.739536647</v>
      </c>
      <c r="X84" s="253">
        <f>SUM($B$83:X83)</f>
        <v>-15284449.786545582</v>
      </c>
      <c r="Y84" s="253">
        <f>SUM($B$83:Y83)</f>
        <v>-15284449.835707506</v>
      </c>
      <c r="Z84" s="253">
        <f>SUM($B$83:Z83)</f>
        <v>-15284449.887121025</v>
      </c>
      <c r="AA84" s="253">
        <f>SUM($B$83:AA83)</f>
        <v>-15284449.940889262</v>
      </c>
      <c r="AB84" s="253">
        <f>SUM($B$83:AB83)</f>
        <v>-15284449.99712006</v>
      </c>
      <c r="AC84" s="253">
        <f>SUM($B$83:AC83)</f>
        <v>-15284450.055926204</v>
      </c>
      <c r="AD84" s="253">
        <f>SUM($B$83:AD83)</f>
        <v>-15284450.117425643</v>
      </c>
      <c r="AE84" s="253">
        <f>SUM($B$83:AE83)</f>
        <v>-15284450.181741729</v>
      </c>
      <c r="AF84" s="253">
        <f>SUM($B$83:AF83)</f>
        <v>-15284450.249003464</v>
      </c>
      <c r="AG84" s="253">
        <f>SUM($B$83:AG83)</f>
        <v>-15284450.319345759</v>
      </c>
      <c r="AH84" s="253">
        <f>SUM($B$83:AH83)</f>
        <v>-15284450.3929097</v>
      </c>
      <c r="AI84" s="253">
        <f>SUM($B$83:AI83)</f>
        <v>-15284450.469842836</v>
      </c>
      <c r="AJ84" s="253">
        <f>SUM($B$83:AJ83)</f>
        <v>-15284450.550299479</v>
      </c>
      <c r="AK84" s="253">
        <f>SUM($B$83:AK83)</f>
        <v>-15284450.634440999</v>
      </c>
      <c r="AL84" s="253">
        <f>SUM($B$83:AL83)</f>
        <v>-15284450.722436165</v>
      </c>
      <c r="AM84" s="253">
        <f>SUM($B$83:AM83)</f>
        <v>-15284450.814461472</v>
      </c>
      <c r="AN84" s="253">
        <f>SUM($B$83:AN83)</f>
        <v>-15284450.910701497</v>
      </c>
      <c r="AO84" s="253">
        <f>SUM($B$83:AO83)</f>
        <v>-15284451.011349274</v>
      </c>
      <c r="AP84" s="253">
        <f>SUM($B$83:AP83)</f>
        <v>-15284451.116606675</v>
      </c>
    </row>
    <row r="85" spans="1:44" x14ac:dyDescent="0.2">
      <c r="A85" s="254" t="s">
        <v>434</v>
      </c>
      <c r="B85" s="336">
        <f>1/POWER((1+$B$44),B73)</f>
        <v>0.9128709291752769</v>
      </c>
      <c r="C85" s="336">
        <f t="shared" ref="C85:AP85" si="34">1/POWER((1+$B$44),C73)</f>
        <v>0.7607257743127307</v>
      </c>
      <c r="D85" s="336">
        <f t="shared" si="34"/>
        <v>0.63393814526060899</v>
      </c>
      <c r="E85" s="336">
        <f t="shared" si="34"/>
        <v>0.52828178771717416</v>
      </c>
      <c r="F85" s="336">
        <f t="shared" si="34"/>
        <v>0.44023482309764517</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552</v>
      </c>
      <c r="B86" s="253">
        <f>B83*B85</f>
        <v>-14189216.196469501</v>
      </c>
      <c r="C86" s="253">
        <f>C83*C85</f>
        <v>0</v>
      </c>
      <c r="D86" s="253">
        <f t="shared" ref="D86:AO86" si="35">D83*D85</f>
        <v>0</v>
      </c>
      <c r="E86" s="253">
        <f t="shared" si="35"/>
        <v>-1.2900853324575317E-2</v>
      </c>
      <c r="F86" s="253">
        <f t="shared" si="35"/>
        <v>-1.1243089084675601E-2</v>
      </c>
      <c r="G86" s="253">
        <f t="shared" si="35"/>
        <v>95038.786567990755</v>
      </c>
      <c r="H86" s="253">
        <f t="shared" si="35"/>
        <v>-8.3969358085254648E-3</v>
      </c>
      <c r="I86" s="253">
        <f t="shared" si="35"/>
        <v>-7.3179265060537907E-3</v>
      </c>
      <c r="J86" s="253">
        <f t="shared" si="35"/>
        <v>-6.3775702740036192E-3</v>
      </c>
      <c r="K86" s="253">
        <f t="shared" si="35"/>
        <v>-5.5580502951581194E-3</v>
      </c>
      <c r="L86" s="253">
        <f t="shared" si="35"/>
        <v>-4.8438386829164678E-3</v>
      </c>
      <c r="M86" s="253">
        <f t="shared" si="35"/>
        <v>-4.221403725103684E-3</v>
      </c>
      <c r="N86" s="253">
        <f t="shared" si="35"/>
        <v>-3.0756029484971161E-3</v>
      </c>
      <c r="O86" s="253">
        <f t="shared" si="35"/>
        <v>-2.6803868695857887E-3</v>
      </c>
      <c r="P86" s="253">
        <f t="shared" si="35"/>
        <v>-2.3359561880645541E-3</v>
      </c>
      <c r="Q86" s="253">
        <f t="shared" si="35"/>
        <v>-2.0357849754550949E-3</v>
      </c>
      <c r="R86" s="253">
        <f t="shared" si="35"/>
        <v>-1.77418586487153E-3</v>
      </c>
      <c r="S86" s="253">
        <f t="shared" si="35"/>
        <v>-1.5462023283609996E-3</v>
      </c>
      <c r="T86" s="253">
        <f t="shared" si="35"/>
        <v>-1.3475147807256087E-3</v>
      </c>
      <c r="U86" s="253">
        <f t="shared" si="35"/>
        <v>-1.1743586468880561E-3</v>
      </c>
      <c r="V86" s="253">
        <f t="shared" si="35"/>
        <v>-1.0234531273067026E-3</v>
      </c>
      <c r="W86" s="253">
        <f t="shared" si="35"/>
        <v>-8.9193903264496368E-4</v>
      </c>
      <c r="X86" s="253">
        <f t="shared" si="35"/>
        <v>-7.7732454370210116E-4</v>
      </c>
      <c r="Y86" s="253">
        <f t="shared" si="35"/>
        <v>-6.7743805896227228E-4</v>
      </c>
      <c r="Z86" s="253">
        <f t="shared" si="35"/>
        <v>-5.9038701997414533E-4</v>
      </c>
      <c r="AA86" s="253">
        <f t="shared" si="35"/>
        <v>-5.1452207692412734E-4</v>
      </c>
      <c r="AB86" s="253">
        <f t="shared" si="35"/>
        <v>-4.4840580172186872E-4</v>
      </c>
      <c r="AC86" s="253">
        <f t="shared" si="35"/>
        <v>-3.9078549460490683E-4</v>
      </c>
      <c r="AD86" s="253">
        <f t="shared" si="35"/>
        <v>-3.4056941734680521E-4</v>
      </c>
      <c r="AE86" s="253">
        <f t="shared" si="35"/>
        <v>-2.9680612429261428E-4</v>
      </c>
      <c r="AF86" s="253">
        <f t="shared" si="35"/>
        <v>-2.5866642739208457E-4</v>
      </c>
      <c r="AG86" s="253">
        <f t="shared" si="35"/>
        <v>-2.2542769912311733E-4</v>
      </c>
      <c r="AH86" s="253">
        <f t="shared" si="35"/>
        <v>-1.9646015899623786E-4</v>
      </c>
      <c r="AI86" s="253">
        <f t="shared" si="35"/>
        <v>-1.7121495642530402E-4</v>
      </c>
      <c r="AJ86" s="253">
        <f t="shared" si="35"/>
        <v>-1.4921377294656912E-4</v>
      </c>
      <c r="AK86" s="253">
        <f t="shared" si="35"/>
        <v>-1.3003974908688557E-4</v>
      </c>
      <c r="AL86" s="253">
        <f t="shared" si="35"/>
        <v>-1.1332959434785821E-4</v>
      </c>
      <c r="AM86" s="253">
        <f t="shared" si="35"/>
        <v>-9.8766699730696653E-5</v>
      </c>
      <c r="AN86" s="253">
        <f t="shared" si="35"/>
        <v>-8.6075143398983841E-5</v>
      </c>
      <c r="AO86" s="253">
        <f t="shared" si="35"/>
        <v>-7.501445659541371E-5</v>
      </c>
      <c r="AP86" s="253">
        <f>AP83*AP85</f>
        <v>-6.5375071399485543E-5</v>
      </c>
    </row>
    <row r="87" spans="1:44" ht="14.25" x14ac:dyDescent="0.2">
      <c r="A87" s="252" t="s">
        <v>553</v>
      </c>
      <c r="B87" s="253">
        <f>SUM($B$86:B86)</f>
        <v>-14189216.196469501</v>
      </c>
      <c r="C87" s="253">
        <f>SUM($B$86:C86)</f>
        <v>-14189216.196469501</v>
      </c>
      <c r="D87" s="253">
        <f>SUM($B$86:D86)</f>
        <v>-14189216.196469501</v>
      </c>
      <c r="E87" s="253">
        <f>SUM($B$86:E86)</f>
        <v>-14189216.209370354</v>
      </c>
      <c r="F87" s="253">
        <f>SUM($B$86:F86)</f>
        <v>-14189216.220613442</v>
      </c>
      <c r="G87" s="253">
        <f>SUM($B$86:G86)</f>
        <v>-14094177.434045451</v>
      </c>
      <c r="H87" s="253">
        <f>SUM($B$86:H86)</f>
        <v>-14094177.442442387</v>
      </c>
      <c r="I87" s="253">
        <f>SUM($B$86:I86)</f>
        <v>-14094177.449760314</v>
      </c>
      <c r="J87" s="253">
        <f>SUM($B$86:J86)</f>
        <v>-14094177.456137884</v>
      </c>
      <c r="K87" s="253">
        <f>SUM($B$86:K86)</f>
        <v>-14094177.461695936</v>
      </c>
      <c r="L87" s="253">
        <f>SUM($B$86:L86)</f>
        <v>-14094177.466539774</v>
      </c>
      <c r="M87" s="253">
        <f>SUM($B$86:M86)</f>
        <v>-14094177.470761178</v>
      </c>
      <c r="N87" s="253">
        <f>SUM($B$86:N86)</f>
        <v>-14094177.473836781</v>
      </c>
      <c r="O87" s="253">
        <f>SUM($B$86:O86)</f>
        <v>-14094177.476517169</v>
      </c>
      <c r="P87" s="253">
        <f>SUM($B$86:P86)</f>
        <v>-14094177.478853125</v>
      </c>
      <c r="Q87" s="253">
        <f>SUM($B$86:Q86)</f>
        <v>-14094177.480888911</v>
      </c>
      <c r="R87" s="253">
        <f>SUM($B$86:R86)</f>
        <v>-14094177.482663097</v>
      </c>
      <c r="S87" s="253">
        <f>SUM($B$86:S86)</f>
        <v>-14094177.484209299</v>
      </c>
      <c r="T87" s="253">
        <f>SUM($B$86:T86)</f>
        <v>-14094177.485556813</v>
      </c>
      <c r="U87" s="253">
        <f>SUM($B$86:U86)</f>
        <v>-14094177.486731172</v>
      </c>
      <c r="V87" s="253">
        <f>SUM($B$86:V86)</f>
        <v>-14094177.487754624</v>
      </c>
      <c r="W87" s="253">
        <f>SUM($B$86:W86)</f>
        <v>-14094177.488646563</v>
      </c>
      <c r="X87" s="253">
        <f>SUM($B$86:X86)</f>
        <v>-14094177.489423888</v>
      </c>
      <c r="Y87" s="253">
        <f>SUM($B$86:Y86)</f>
        <v>-14094177.490101326</v>
      </c>
      <c r="Z87" s="253">
        <f>SUM($B$86:Z86)</f>
        <v>-14094177.490691714</v>
      </c>
      <c r="AA87" s="253">
        <f>SUM($B$86:AA86)</f>
        <v>-14094177.491206236</v>
      </c>
      <c r="AB87" s="253">
        <f>SUM($B$86:AB86)</f>
        <v>-14094177.491654642</v>
      </c>
      <c r="AC87" s="253">
        <f>SUM($B$86:AC86)</f>
        <v>-14094177.492045427</v>
      </c>
      <c r="AD87" s="253">
        <f>SUM($B$86:AD86)</f>
        <v>-14094177.492385997</v>
      </c>
      <c r="AE87" s="253">
        <f>SUM($B$86:AE86)</f>
        <v>-14094177.492682803</v>
      </c>
      <c r="AF87" s="253">
        <f>SUM($B$86:AF86)</f>
        <v>-14094177.492941469</v>
      </c>
      <c r="AG87" s="253">
        <f>SUM($B$86:AG86)</f>
        <v>-14094177.493166897</v>
      </c>
      <c r="AH87" s="253">
        <f>SUM($B$86:AH86)</f>
        <v>-14094177.493363358</v>
      </c>
      <c r="AI87" s="253">
        <f>SUM($B$86:AI86)</f>
        <v>-14094177.493534572</v>
      </c>
      <c r="AJ87" s="253">
        <f>SUM($B$86:AJ86)</f>
        <v>-14094177.493683787</v>
      </c>
      <c r="AK87" s="253">
        <f>SUM($B$86:AK86)</f>
        <v>-14094177.493813828</v>
      </c>
      <c r="AL87" s="253">
        <f>SUM($B$86:AL86)</f>
        <v>-14094177.493927157</v>
      </c>
      <c r="AM87" s="253">
        <f>SUM($B$86:AM86)</f>
        <v>-14094177.494025923</v>
      </c>
      <c r="AN87" s="253">
        <f>SUM($B$86:AN86)</f>
        <v>-14094177.494111998</v>
      </c>
      <c r="AO87" s="253">
        <f>SUM($B$86:AO86)</f>
        <v>-14094177.494187012</v>
      </c>
      <c r="AP87" s="253">
        <f>SUM($B$86:AP86)</f>
        <v>-14094177.494252387</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556</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557</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2.25" customHeight="1" x14ac:dyDescent="0.2">
      <c r="A97" s="413" t="s">
        <v>562</v>
      </c>
      <c r="B97" s="413"/>
      <c r="C97" s="413"/>
      <c r="D97" s="413"/>
      <c r="E97" s="413"/>
      <c r="F97" s="413"/>
      <c r="G97" s="413"/>
      <c r="H97" s="413"/>
      <c r="I97" s="413"/>
      <c r="J97" s="413"/>
      <c r="K97" s="413"/>
      <c r="L97" s="41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-14094177.494252387</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-0.1919624564823452</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-14.094177466539774</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4" t="s">
        <v>575</v>
      </c>
      <c r="C116" s="415"/>
      <c r="D116" s="414" t="s">
        <v>576</v>
      </c>
      <c r="E116" s="415"/>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12.95292297354</v>
      </c>
      <c r="C122" s="194"/>
      <c r="D122" s="403" t="s">
        <v>284</v>
      </c>
      <c r="E122" s="303" t="s">
        <v>583</v>
      </c>
      <c r="F122" s="304">
        <v>35</v>
      </c>
      <c r="G122" s="40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3"/>
      <c r="E123" s="303" t="s">
        <v>584</v>
      </c>
      <c r="F123" s="304">
        <v>30</v>
      </c>
      <c r="G123" s="40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3"/>
      <c r="E124" s="303" t="s">
        <v>587</v>
      </c>
      <c r="F124" s="304">
        <v>30</v>
      </c>
      <c r="G124" s="40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3"/>
      <c r="E125" s="303" t="s">
        <v>588</v>
      </c>
      <c r="F125" s="304">
        <v>30</v>
      </c>
      <c r="G125" s="40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650</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628</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593</v>
      </c>
      <c r="B136" s="317"/>
      <c r="C136" s="318"/>
      <c r="D136" s="318">
        <v>4.5999999999999999E-2</v>
      </c>
      <c r="E136" s="318">
        <v>4.3999999999999997E-2</v>
      </c>
      <c r="F136" s="318">
        <v>6.2E-2</v>
      </c>
      <c r="G136" s="318">
        <v>5.0999999999999997E-2</v>
      </c>
      <c r="H136" s="318">
        <v>0.14631427330593999</v>
      </c>
      <c r="I136" s="318">
        <v>6.9688748240430004E-2</v>
      </c>
      <c r="J136" s="318">
        <v>5.2726091890100003E-2</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4.6000000000000041E-2</v>
      </c>
      <c r="E137" s="320">
        <f>(1+D137)*(1+E136)-1</f>
        <v>9.2024000000000106E-2</v>
      </c>
      <c r="F137" s="320">
        <f t="shared" ref="F137:AY137" si="45">(1+E137)*(1+F136)-1</f>
        <v>0.1597294880000002</v>
      </c>
      <c r="G137" s="320">
        <f>(1+F137)*(1+G136)-1</f>
        <v>0.21887569188800016</v>
      </c>
      <c r="H137" s="320">
        <f t="shared" si="45"/>
        <v>0.39721460299686773</v>
      </c>
      <c r="I137" s="320">
        <f t="shared" si="45"/>
        <v>0.49458473970296879</v>
      </c>
      <c r="J137" s="320">
        <f t="shared" si="45"/>
        <v>0.57338835202608873</v>
      </c>
      <c r="K137" s="320">
        <f t="shared" si="45"/>
        <v>0.64831285861416088</v>
      </c>
      <c r="L137" s="320">
        <f t="shared" si="45"/>
        <v>0.72380487101824365</v>
      </c>
      <c r="M137" s="320">
        <f t="shared" si="45"/>
        <v>0.80275438477410832</v>
      </c>
      <c r="N137" s="320">
        <f t="shared" si="45"/>
        <v>0.88531975194069323</v>
      </c>
      <c r="O137" s="320">
        <f t="shared" si="45"/>
        <v>0.97166657703240045</v>
      </c>
      <c r="P137" s="320">
        <f t="shared" si="45"/>
        <v>1.0619680491784034</v>
      </c>
      <c r="Q137" s="320">
        <f t="shared" si="45"/>
        <v>1.1564052894947063</v>
      </c>
      <c r="R137" s="320">
        <f t="shared" si="45"/>
        <v>1.2551677143656939</v>
      </c>
      <c r="S137" s="320">
        <f t="shared" si="45"/>
        <v>1.3584534153638157</v>
      </c>
      <c r="T137" s="320">
        <f t="shared" si="45"/>
        <v>1.4664695565694297</v>
      </c>
      <c r="U137" s="320">
        <f t="shared" si="45"/>
        <v>1.5794327900877199</v>
      </c>
      <c r="V137" s="320">
        <f t="shared" si="45"/>
        <v>1.6975696905961088</v>
      </c>
      <c r="W137" s="320">
        <f t="shared" si="45"/>
        <v>1.8211172097937545</v>
      </c>
      <c r="X137" s="320">
        <f t="shared" si="45"/>
        <v>1.950323151664632</v>
      </c>
      <c r="Y137" s="320">
        <f t="shared" si="45"/>
        <v>2.0854466695074634</v>
      </c>
      <c r="Z137" s="320">
        <f t="shared" si="45"/>
        <v>2.2267587857293978</v>
      </c>
      <c r="AA137" s="320">
        <f t="shared" si="45"/>
        <v>2.3745429354460188</v>
      </c>
      <c r="AB137" s="320">
        <f t="shared" si="45"/>
        <v>2.5290955349779942</v>
      </c>
      <c r="AC137" s="320">
        <f t="shared" si="45"/>
        <v>2.6907265763846273</v>
      </c>
      <c r="AD137" s="320">
        <f t="shared" si="45"/>
        <v>2.8597602492267837</v>
      </c>
      <c r="AE137" s="320">
        <f t="shared" si="45"/>
        <v>3.0365355908062917</v>
      </c>
      <c r="AF137" s="320">
        <f t="shared" si="45"/>
        <v>3.2214071661860242</v>
      </c>
      <c r="AG137" s="320">
        <f t="shared" si="45"/>
        <v>3.4147457793546039</v>
      </c>
      <c r="AH137" s="320">
        <f t="shared" si="45"/>
        <v>3.6169392169621446</v>
      </c>
      <c r="AI137" s="320">
        <f t="shared" si="45"/>
        <v>3.8283930261187651</v>
      </c>
      <c r="AJ137" s="320">
        <f t="shared" si="45"/>
        <v>4.0495313278159353</v>
      </c>
      <c r="AK137" s="320">
        <f t="shared" si="45"/>
        <v>4.2807976676021715</v>
      </c>
      <c r="AL137" s="320">
        <f t="shared" si="45"/>
        <v>4.5226559052193007</v>
      </c>
      <c r="AM137" s="320">
        <f t="shared" si="45"/>
        <v>4.7755911449836885</v>
      </c>
      <c r="AN137" s="320">
        <f t="shared" si="45"/>
        <v>5.0401107087785135</v>
      </c>
      <c r="AO137" s="320">
        <f t="shared" si="45"/>
        <v>5.3167451536086725</v>
      </c>
      <c r="AP137" s="320">
        <f t="shared" si="45"/>
        <v>5.6060493357592529</v>
      </c>
      <c r="AQ137" s="320">
        <f t="shared" si="45"/>
        <v>5.9086035236920047</v>
      </c>
      <c r="AR137" s="320">
        <f t="shared" si="45"/>
        <v>6.2250145619119825</v>
      </c>
      <c r="AS137" s="320">
        <f t="shared" si="45"/>
        <v>6.555917088138778</v>
      </c>
      <c r="AT137" s="320">
        <f t="shared" si="45"/>
        <v>6.9019748062236648</v>
      </c>
      <c r="AU137" s="320">
        <f t="shared" si="45"/>
        <v>7.2638818173657906</v>
      </c>
      <c r="AV137" s="320">
        <f t="shared" si="45"/>
        <v>7.6423640122975023</v>
      </c>
      <c r="AW137" s="320">
        <f>(1+AV137)*(1+AW136)-1</f>
        <v>8.0381805272311411</v>
      </c>
      <c r="AX137" s="320">
        <f t="shared" si="45"/>
        <v>8.4521252664875792</v>
      </c>
      <c r="AY137" s="320">
        <f t="shared" si="45"/>
        <v>8.8850284948604727</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f t="shared" si="46"/>
        <v>2</v>
      </c>
      <c r="M140" s="323">
        <f t="shared" si="46"/>
        <v>3</v>
      </c>
      <c r="N140" s="323">
        <f t="shared" si="46"/>
        <v>4</v>
      </c>
      <c r="O140" s="323">
        <f t="shared" si="46"/>
        <v>5</v>
      </c>
      <c r="P140" s="323">
        <f t="shared" si="46"/>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AO140+1</f>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3.5</v>
      </c>
      <c r="O141" s="324">
        <f t="shared" si="49"/>
        <v>4.5</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9" t="str">
        <f>'1. паспорт местоположение'!A5:C5</f>
        <v>Год раскрытия информации: 2024 год</v>
      </c>
      <c r="B5" s="359"/>
      <c r="C5" s="359"/>
      <c r="D5" s="359"/>
      <c r="E5" s="359"/>
      <c r="F5" s="359"/>
      <c r="G5" s="359"/>
      <c r="H5" s="359"/>
      <c r="I5" s="359"/>
      <c r="J5" s="359"/>
      <c r="K5" s="359"/>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O_24-06</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4" t="str">
        <f>'1. паспорт местоположение'!A15:C15</f>
        <v>Реконструкция трансформаторной подстанции 10/0,4 кВ (ТП-997) по адресу: г Калининград, бульвар Ф. Лефорта замена РУ 10 кВ</v>
      </c>
      <c r="B15" s="364"/>
      <c r="C15" s="364"/>
      <c r="D15" s="364"/>
      <c r="E15" s="364"/>
      <c r="F15" s="364"/>
      <c r="G15" s="364"/>
      <c r="H15" s="364"/>
      <c r="I15" s="364"/>
      <c r="J15" s="364"/>
      <c r="K15" s="364"/>
    </row>
    <row r="16" spans="1:43" x14ac:dyDescent="0.25">
      <c r="A16" s="360" t="s">
        <v>4</v>
      </c>
      <c r="B16" s="360"/>
      <c r="C16" s="360"/>
      <c r="D16" s="360"/>
      <c r="E16" s="360"/>
      <c r="F16" s="360"/>
      <c r="G16" s="360"/>
      <c r="H16" s="360"/>
      <c r="I16" s="360"/>
      <c r="J16" s="360"/>
      <c r="K16" s="360"/>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9" t="s">
        <v>196</v>
      </c>
      <c r="D23" s="159" t="s">
        <v>195</v>
      </c>
      <c r="E23" s="159" t="s">
        <v>196</v>
      </c>
      <c r="F23" s="159" t="s">
        <v>195</v>
      </c>
      <c r="G23" s="159" t="s">
        <v>196</v>
      </c>
      <c r="H23" s="159" t="s">
        <v>195</v>
      </c>
      <c r="I23" s="423"/>
      <c r="J23" s="426"/>
      <c r="K23" s="423"/>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2024-04-20T09:41:30Z</dcterms:modified>
</cp:coreProperties>
</file>