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CA24B1B1-8636-4D99-AB15-C2812C2C993A}"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26" i="30" l="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W25" i="29" l="1"/>
  <c r="W26" i="29"/>
  <c r="W28" i="29"/>
  <c r="W29" i="29"/>
  <c r="W33" i="29"/>
  <c r="W35" i="29"/>
  <c r="W36" i="29"/>
  <c r="W37" i="29"/>
  <c r="W38" i="29"/>
  <c r="W39" i="29"/>
  <c r="W40" i="29"/>
  <c r="W41" i="29"/>
  <c r="W42" i="29"/>
  <c r="W43" i="29"/>
  <c r="W44" i="29"/>
  <c r="W45" i="29"/>
  <c r="W46" i="29"/>
  <c r="W47" i="29"/>
  <c r="W48" i="29"/>
  <c r="W49" i="29"/>
  <c r="W50" i="29"/>
  <c r="W51" i="29"/>
  <c r="W53" i="29"/>
  <c r="W54" i="29"/>
  <c r="W55" i="29"/>
  <c r="W56" i="29"/>
  <c r="W58" i="29"/>
  <c r="W59" i="29"/>
  <c r="W60" i="29"/>
  <c r="W61" i="29"/>
  <c r="W62" i="29"/>
  <c r="W63" i="29"/>
  <c r="W64" i="29"/>
  <c r="W24" i="29"/>
  <c r="B25" i="26" l="1"/>
  <c r="M92" i="30"/>
  <c r="C51" i="30"/>
  <c r="D51" i="30" s="1"/>
  <c r="E51" i="30" s="1"/>
  <c r="F51" i="30" s="1"/>
  <c r="G51" i="30" s="1"/>
  <c r="H51" i="30" s="1"/>
  <c r="I51" i="30" s="1"/>
  <c r="J51" i="30" s="1"/>
  <c r="K51" i="30" s="1"/>
  <c r="L51" i="30" s="1"/>
  <c r="M51" i="30" s="1"/>
  <c r="B118" i="30" l="1"/>
  <c r="C58" i="30"/>
  <c r="C126" i="30"/>
  <c r="B122"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25" i="29"/>
  <c r="AA26" i="29"/>
  <c r="AA28" i="29"/>
  <c r="AA29" i="29"/>
  <c r="M24" i="29"/>
  <c r="AA50" i="29"/>
  <c r="C27" i="29"/>
  <c r="W27" i="29" s="1"/>
  <c r="W30" i="29" l="1"/>
  <c r="C25" i="6"/>
  <c r="B25" i="30"/>
  <c r="C57" i="29"/>
  <c r="AA30" i="29"/>
  <c r="C52" i="29"/>
  <c r="AA27" i="29"/>
  <c r="AA24" i="29"/>
  <c r="D92" i="30"/>
  <c r="E92" i="30" s="1"/>
  <c r="F92" i="30" s="1"/>
  <c r="G92" i="30" s="1"/>
  <c r="H92" i="30" s="1"/>
  <c r="I92" i="30" s="1"/>
  <c r="J92" i="30" s="1"/>
  <c r="K92" i="30" s="1"/>
  <c r="L92" i="30" s="1"/>
  <c r="C92" i="30"/>
  <c r="W57" i="29" l="1"/>
  <c r="AA57" i="29" s="1"/>
  <c r="W34" i="29"/>
  <c r="AA34" i="29" s="1"/>
  <c r="W52" i="29"/>
  <c r="AA52" i="29" s="1"/>
  <c r="W32" i="29"/>
  <c r="AA32" i="29" s="1"/>
  <c r="W31" i="29"/>
  <c r="AA31"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Y140" i="30"/>
  <c r="AY141" i="30" s="1"/>
  <c r="AL73" i="30" s="1"/>
  <c r="AL85" i="30" s="1"/>
  <c r="AL99" i="30" s="1"/>
  <c r="AN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0" i="30"/>
  <c r="L66" i="30" s="1"/>
  <c r="Q61" i="30"/>
  <c r="W61" i="30"/>
  <c r="AC61" i="30"/>
  <c r="AG60" i="30"/>
  <c r="AG66" i="30" s="1"/>
  <c r="AH60" i="30"/>
  <c r="AH66" i="30" s="1"/>
  <c r="AI61" i="30"/>
  <c r="AI60" i="30" s="1"/>
  <c r="AI66" i="30" s="1"/>
  <c r="AJ60" i="30"/>
  <c r="AJ66" i="30" s="1"/>
  <c r="AL60" i="30"/>
  <c r="AL66" i="30" s="1"/>
  <c r="AK60" i="30"/>
  <c r="AK66" i="30" s="1"/>
  <c r="AM60" i="30"/>
  <c r="AM66" i="30" s="1"/>
  <c r="AN60" i="30"/>
  <c r="AN66" i="30" s="1"/>
  <c r="AO61" i="30"/>
  <c r="AO60" i="30" s="1"/>
  <c r="AO66" i="30" s="1"/>
  <c r="AP60" i="30"/>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<sst xmlns="http://schemas.openxmlformats.org/spreadsheetml/2006/main" count="1638" uniqueCount="639">
  <si>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</si>
  <si>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</si>
  <si>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</si>
  <si>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</si>
  <si>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</si>
  <si>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</si>
  <si>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</si>
  <si>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</si>
  <si>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</si>
  <si>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</si>
  <si>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</si>
  <si>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</si>
  <si>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</si>
  <si>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</si>
  <si>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</si>
  <si>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</si>
  <si>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</si>
  <si>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</si>
  <si>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</si>
  <si>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</si>
  <si>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</si>
  <si>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</si>
  <si>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</si>
  <si>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</si>
  <si>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</si>
  <si>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</si>
  <si>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</si>
  <si>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</si>
  <si>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</si>
  <si>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</si>
  <si>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</si>
  <si>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</si>
  <si>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</si>
  <si>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</si>
  <si>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</si>
  <si>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</si>
  <si>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</si>
  <si>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</si>
  <si>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</si>
  <si>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</si>
  <si>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</si>
  <si>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</si>
  <si>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</si>
  <si>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</si>
  <si>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</si>
  <si>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</si>
  <si>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</si>
  <si>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</si>
  <si>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</si>
  <si>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</si>
  <si>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</si>
  <si>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</si>
  <si>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</si>
  <si>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</si>
  <si>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</si>
  <si>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</si>
  <si>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</si>
  <si>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</si>
  <si>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</si>
  <si>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</si>
  <si>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</si>
  <si>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</si>
  <si>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</si>
  <si>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</si>
  <si>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</si>
  <si>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</si>
  <si>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</si>
  <si>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</si>
  <si>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</si>
  <si>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</si>
  <si>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</si>
  <si>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</si>
  <si>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</si>
  <si>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</si>
  <si>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</si>
  <si>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</si>
  <si>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</si>
  <si>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</si>
  <si>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</si>
  <si>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</si>
  <si>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</si>
  <si>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</si>
  <si>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</si>
  <si>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</si>
  <si>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</si>
  <si>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</si>
  <si>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</si>
  <si>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</si>
  <si>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</si>
  <si>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</si>
  <si>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</si>
  <si>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</si>
  <si>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</si>
  <si>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</si>
  <si>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</si>
  <si>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</si>
  <si>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</si>
  <si>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</si>
  <si>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</si>
  <si>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</si>
  <si>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</si>
  <si>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</si>
  <si>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</si>
  <si>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</si>
  <si>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</si>
  <si>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</si>
  <si>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</si>
  <si>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</si>
  <si>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</si>
  <si>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</si>
  <si>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</si>
  <si>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</si>
  <si>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</si>
  <si>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</si>
  <si>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</si>
  <si>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</si>
  <si>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</si>
  <si>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</si>
  <si>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</si>
  <si>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</si>
  <si>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</si>
  <si>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</si>
  <si>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</si>
  <si>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</si>
  <si>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</si>
  <si>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</si>
  <si>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</si>
  <si>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</si>
  <si>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</si>
  <si>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</si>
  <si>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</si>
  <si>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</si>
  <si>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</si>
  <si>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</si>
  <si>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</si>
  <si>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</si>
  <si>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</si>
  <si>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</si>
  <si>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</si>
  <si>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</si>
  <si>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</si>
  <si>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</si>
  <si>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</si>
  <si>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</si>
  <si>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</si>
  <si>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</si>
  <si>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</si>
  <si>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</si>
  <si>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</si>
  <si>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</si>
  <si>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</si>
  <si>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</si>
  <si>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</si>
  <si>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</si>
  <si>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</si>
  <si>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</si>
  <si>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</si>
  <si>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</si>
  <si>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</si>
  <si>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</si>
  <si>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</si>
  <si>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</si>
  <si>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</si>
  <si>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</si>
  <si>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</si>
  <si>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</si>
  <si>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</si>
  <si>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</si>
  <si>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</si>
  <si>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</si>
  <si>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</si>
  <si>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</si>
  <si>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</si>
  <si>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</si>
  <si>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</si>
  <si>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</si>
  <si>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</si>
  <si>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</si>
  <si>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</si>
  <si>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</si>
  <si>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</si>
  <si>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</si>
  <si>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</si>
  <si>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</si>
  <si>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</si>
  <si>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</si>
  <si>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</si>
  <si>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</si>
  <si>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</si>
  <si>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</si>
  <si>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</si>
  <si>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</si>
  <si>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</si>
  <si>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</si>
  <si>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</si>
  <si>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</si>
  <si>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</si>
  <si>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</si>
  <si>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</si>
  <si>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</si>
  <si>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</si>
  <si>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</si>
  <si>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</si>
  <si>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</si>
  <si>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</si>
  <si>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</si>
  <si>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</si>
  <si>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</si>
  <si>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</si>
  <si>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</si>
  <si>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</si>
  <si>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</si>
  <si>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</si>
  <si>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</si>
  <si>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</si>
  <si>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</si>
  <si>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</si>
  <si>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</si>
  <si>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</si>
  <si>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</si>
  <si>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</si>
  <si>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</si>
  <si>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</si>
  <si>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</si>
  <si>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</si>
  <si>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</si>
  <si>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</si>
  <si>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</si>
  <si>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</si>
  <si>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</si>
  <si>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</si>
  <si>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</si>
  <si>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</si>
  <si>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</si>
  <si>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</si>
  <si>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</si>
  <si>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</si>
  <si>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</si>
  <si>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</si>
  <si>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</si>
  <si>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</si>
  <si>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</si>
  <si>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</si>
  <si>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</si>
  <si>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</si>
  <si>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</si>
  <si>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</si>
  <si>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</si>
  <si>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</si>
  <si>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</si>
  <si>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</si>
  <si>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</si>
  <si>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</si>
  <si>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</si>
  <si>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</si>
  <si>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</si>
  <si>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</si>
  <si>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</si>
  <si>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</si>
  <si>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</si>
  <si>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</si>
  <si>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</si>
  <si>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</si>
  <si>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</si>
  <si>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</si>
  <si>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</si>
  <si>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</si>
  <si>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</si>
  <si>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</si>
  <si>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</si>
  <si>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</si>
  <si>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</si>
  <si>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</si>
  <si>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</si>
  <si>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</si>
  <si>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</si>
  <si>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</si>
  <si>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</si>
  <si>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</si>
  <si>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</si>
  <si>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</si>
  <si>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</si>
  <si>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</si>
  <si>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</si>
  <si>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</si>
  <si>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</si>
  <si>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</si>
  <si>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</si>
  <si>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</si>
  <si>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</si>
  <si>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</si>
  <si>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</si>
  <si>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</si>
  <si>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</si>
  <si>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</si>
  <si>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</si>
  <si>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</si>
  <si>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</si>
  <si>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</si>
  <si>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</si>
  <si>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</si>
  <si>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</si>
  <si>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</si>
  <si>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</si>
  <si>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</si>
  <si>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</si>
  <si>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</si>
  <si>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</si>
  <si>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</si>
  <si>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</si>
  <si>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</si>
  <si>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</si>
  <si>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</si>
  <si>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</si>
  <si>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</si>
  <si>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</si>
  <si>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</si>
  <si>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</si>
  <si>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</si>
  <si>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</si>
  <si>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</si>
  <si>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</si>
  <si>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</si>
  <si>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</si>
  <si>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</si>
  <si>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</si>
  <si>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</si>
  <si>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</si>
  <si>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</si>
  <si>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</si>
  <si>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</si>
  <si>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</si>
  <si>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</si>
  <si>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</si>
  <si>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</si>
  <si>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</si>
  <si>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</si>
  <si>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</si>
  <si>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</si>
  <si>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</si>
  <si>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</si>
  <si>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</si>
  <si>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</si>
  <si>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</si>
  <si>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</si>
  <si>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</si>
  <si>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</si>
  <si>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</si>
  <si>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</si>
  <si>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</si>
  <si>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</si>
  <si>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</si>
  <si>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</si>
  <si>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</si>
  <si>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</si>
  <si>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</si>
  <si>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</si>
  <si>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</si>
  <si>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</si>
  <si>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</si>
  <si>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</si>
  <si>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</si>
  <si>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</si>
  <si>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</si>
  <si>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</si>
  <si>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</si>
  <si>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</si>
  <si>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</si>
  <si>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</si>
  <si>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</si>
  <si>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</si>
  <si>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</si>
  <si>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</si>
  <si>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</si>
  <si>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</si>
  <si>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</si>
  <si>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</si>
  <si>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</si>
  <si>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</si>
  <si>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</si>
  <si>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</si>
  <si>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</si>
  <si>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</si>
  <si>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</si>
  <si>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</si>
  <si>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</si>
  <si>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</si>
  <si>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</si>
  <si>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</si>
  <si>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</si>
  <si>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</si>
  <si>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</si>
  <si>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</si>
  <si>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</si>
  <si>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</si>
  <si>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</si>
  <si>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</si>
  <si>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</si>
  <si>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</si>
  <si>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</si>
  <si>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</si>
  <si>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</si>
  <si>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</si>
  <si>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</si>
  <si>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</si>
  <si>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</si>
  <si>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</si>
  <si>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</si>
  <si>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</si>
  <si>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</si>
  <si>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</si>
  <si>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</si>
  <si>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</si>
  <si>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</si>
  <si>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</si>
  <si>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</si>
  <si>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</si>
  <si>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</si>
  <si>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</si>
  <si>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</si>
  <si>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</si>
  <si>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</si>
  <si>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</si>
  <si>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</si>
  <si>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</si>
  <si>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</si>
  <si>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</si>
  <si>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</si>
  <si>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</si>
  <si>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</si>
  <si>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</si>
  <si>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</si>
  <si>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</si>
  <si>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</si>
  <si>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</si>
  <si>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</si>
  <si>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</si>
  <si>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</si>
  <si>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</si>
  <si>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</si>
  <si>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</si>
  <si>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</si>
  <si>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</si>
  <si>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</si>
  <si>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</si>
  <si>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</si>
  <si>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</si>
  <si>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</si>
  <si>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</si>
  <si>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</si>
  <si>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</si>
  <si>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</si>
  <si>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</si>
  <si>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</si>
  <si>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</si>
  <si>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</si>
  <si>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</si>
  <si>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</si>
  <si>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</si>
  <si>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</si>
  <si>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</si>
  <si>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</si>
  <si>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</si>
  <si>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</si>
  <si>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</si>
  <si>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</si>
  <si>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</si>
  <si>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</si>
  <si>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</si>
  <si>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</si>
  <si>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</si>
  <si>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</si>
  <si>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</si>
  <si>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</si>
  <si>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</si>
  <si>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</si>
  <si>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</si>
  <si>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</si>
  <si>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</si>
  <si>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</si>
  <si>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</si>
  <si>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</si>
  <si>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</si>
  <si>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</si>
  <si>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</si>
  <si>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</si>
  <si>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</si>
  <si>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</si>
  <si>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</si>
  <si>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</si>
  <si>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</si>
  <si>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</si>
  <si>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</si>
  <si>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</si>
  <si>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</si>
  <si>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</si>
  <si>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</si>
  <si>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</si>
  <si>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</si>
  <si>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</si>
  <si>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</si>
  <si>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</si>
  <si>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</si>
  <si>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</si>
  <si>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</si>
  <si>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</si>
  <si>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</si>
  <si>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</si>
  <si>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</si>
  <si>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</si>
  <si>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</si>
  <si>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</si>
  <si>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</si>
  <si>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</si>
  <si>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</si>
  <si>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</si>
  <si>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</si>
  <si>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</si>
  <si>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</si>
  <si>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</si>
  <si>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</si>
  <si>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</si>
  <si>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</si>
  <si>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</si>
  <si>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</si>
  <si>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</si>
  <si>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</si>
  <si>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</si>
  <si>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</si>
  <si>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</si>
  <si>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</si>
  <si>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</si>
  <si>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</si>
  <si>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</si>
  <si>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</si>
  <si>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</si>
  <si>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</si>
  <si>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</si>
  <si>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</si>
  <si>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</si>
  <si>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</si>
  <si>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</si>
  <si>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</si>
  <si>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</si>
  <si>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</si>
  <si>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</si>
  <si>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</si>
  <si>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</si>
  <si>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</si>
  <si>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</si>
  <si>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</si>
  <si>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</si>
  <si>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</si>
  <si>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</si>
  <si>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</si>
  <si>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</si>
  <si>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</si>
  <si>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</si>
  <si>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</si>
  <si>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</si>
  <si>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</si>
  <si>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</si>
  <si>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</si>
  <si>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</si>
  <si>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</si>
  <si>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</si>
  <si>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</si>
  <si>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</si>
  <si>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</si>
  <si>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</si>
  <si>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</si>
  <si>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</si>
  <si>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</si>
  <si>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</si>
  <si>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</si>
  <si>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</si>
  <si>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</si>
  <si>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</si>
  <si>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</si>
  <si>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</si>
  <si>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</si>
  <si>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</si>
  <si>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</si>
  <si>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</si>
  <si>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</si>
  <si>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</si>
  <si>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</si>
  <si>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</si>
  <si>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</si>
  <si>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</si>
  <si>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</si>
  <si>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</si>
  <si>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</si>
  <si>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</si>
  <si>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</si>
  <si>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</si>
  <si>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</si>
  <si>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</si>
  <si>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</si>
  <si>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</si>
  <si>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</si>
  <si>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</si>
  <si>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</si>
  <si>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</si>
  <si>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</si>
  <si>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</si>
  <si>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</si>
  <si>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</si>
  <si>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</si>
  <si>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</si>
  <si>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</si>
  <si>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</si>
  <si>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</si>
  <si>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</si>
  <si>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</si>
  <si>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</si>
  <si>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</si>
  <si>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</si>
  <si>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</si>
  <si>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</si>
  <si>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</si>
  <si>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</si>
  <si>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</si>
  <si>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</si>
  <si>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</si>
  <si>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</si>
  <si>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</si>
  <si>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</si>
  <si>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</si>
  <si>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</si>
  <si>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O_24-27</t>
  </si>
  <si>
    <t>г. Калининград, ул. Заводская, 27Г. ЗУ 39:15:151305:51</t>
  </si>
  <si>
    <t>показатель замены выключателей 15 кВ Вз -6 шт.</t>
  </si>
  <si>
    <t>ячейки РУ-15 кВ 6 шт</t>
  </si>
  <si>
    <t xml:space="preserve"> РУ-15 кВ с элегазовыми выключателями нагрузки 6 ячеек</t>
  </si>
  <si>
    <t xml:space="preserve">  Показатель замены выключателей 6 шт., выработавших нормативный срок</t>
  </si>
  <si>
    <t xml:space="preserve">Реконструкция трансформаторной подстанции 15/0,4 кВ (ТП-9) по адресу:г. Калининград, ул Заводская, д 27Г. </t>
  </si>
  <si>
    <t>ТП 9</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</si>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</sst>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621</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630</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636</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632</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8" t="str">
        <f>'1. паспорт местоположение'!A12:C12</f>
        <v>O_24-27</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9" t="str">
        <f>'1. паспорт местоположение'!A15:C15</f>
        <v xml:space="preserve">Реконструкция трансформаторной подстанции 15/0,4 кВ (ТП-9) по адресу:г. Калининград, ул Заводская, д 27Г. </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20" spans="1:32" ht="33" customHeight="1" x14ac:dyDescent="0.25">
      <c r="A20" s="431" t="s">
        <v>183</v>
      </c>
      <c r="B20" s="431" t="s">
        <v>182</v>
      </c>
      <c r="C20" s="426" t="s">
        <v>181</v>
      </c>
      <c r="D20" s="426"/>
      <c r="E20" s="434" t="s">
        <v>180</v>
      </c>
      <c r="F20" s="434"/>
      <c r="G20" s="431"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36" t="s">
        <v>179</v>
      </c>
      <c r="AC20" s="436"/>
      <c r="AD20" s="49"/>
      <c r="AE20" s="49"/>
      <c r="AF20" s="49"/>
    </row>
    <row r="21" spans="1:32" ht="99.75" customHeight="1" x14ac:dyDescent="0.25">
      <c r="A21" s="432"/>
      <c r="B21" s="432"/>
      <c r="C21" s="426"/>
      <c r="D21" s="426"/>
      <c r="E21" s="434"/>
      <c r="F21" s="434"/>
      <c r="G21" s="432"/>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1"/>
      <c r="C66" s="441"/>
      <c r="D66" s="441"/>
      <c r="E66" s="441"/>
      <c r="F66" s="441"/>
      <c r="G66" s="441"/>
      <c r="H66" s="441"/>
      <c r="I66" s="44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1"/>
      <c r="C68" s="441"/>
      <c r="D68" s="441"/>
      <c r="E68" s="441"/>
      <c r="F68" s="441"/>
      <c r="G68" s="441"/>
      <c r="H68" s="441"/>
      <c r="I68" s="441"/>
      <c r="J68" s="35"/>
      <c r="K68" s="35"/>
    </row>
    <row r="70" spans="1:28" ht="36.75" customHeight="1" x14ac:dyDescent="0.25">
      <c r="B70" s="441"/>
      <c r="C70" s="441"/>
      <c r="D70" s="441"/>
      <c r="E70" s="441"/>
      <c r="F70" s="441"/>
      <c r="G70" s="441"/>
      <c r="H70" s="441"/>
      <c r="I70" s="441"/>
      <c r="J70" s="35"/>
      <c r="K70" s="35"/>
    </row>
    <row r="71" spans="1:28" x14ac:dyDescent="0.25">
      <c r="N71" s="36"/>
      <c r="V71" s="36"/>
    </row>
    <row r="72" spans="1:28" ht="51" customHeight="1" x14ac:dyDescent="0.25">
      <c r="B72" s="441"/>
      <c r="C72" s="441"/>
      <c r="D72" s="441"/>
      <c r="E72" s="441"/>
      <c r="F72" s="441"/>
      <c r="G72" s="441"/>
      <c r="H72" s="441"/>
      <c r="I72" s="441"/>
      <c r="J72" s="35"/>
      <c r="K72" s="35"/>
      <c r="N72" s="36"/>
      <c r="V72" s="36"/>
    </row>
    <row r="73" spans="1:28" ht="32.25" customHeight="1" x14ac:dyDescent="0.25">
      <c r="B73" s="441"/>
      <c r="C73" s="441"/>
      <c r="D73" s="441"/>
      <c r="E73" s="441"/>
      <c r="F73" s="441"/>
      <c r="G73" s="441"/>
      <c r="H73" s="441"/>
      <c r="I73" s="441"/>
      <c r="J73" s="35"/>
      <c r="K73" s="35"/>
    </row>
    <row r="74" spans="1:28" ht="51.75" customHeight="1" x14ac:dyDescent="0.25">
      <c r="B74" s="441"/>
      <c r="C74" s="441"/>
      <c r="D74" s="441"/>
      <c r="E74" s="441"/>
      <c r="F74" s="441"/>
      <c r="G74" s="441"/>
      <c r="H74" s="441"/>
      <c r="I74" s="441"/>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40"/>
      <c r="C77" s="440"/>
      <c r="D77" s="440"/>
      <c r="E77" s="440"/>
      <c r="F77" s="440"/>
      <c r="G77" s="440"/>
      <c r="H77" s="440"/>
      <c r="I77" s="44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D45" sqref="D4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O_24-27</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 xml:space="preserve">Реконструкция трансформаторной подстанции 15/0,4 кВ (ТП-9) по адресу:г. Калининград, ул Заводская, д 27Г.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row>
    <row r="16" spans="1:28"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row>
    <row r="18" spans="1:34"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row>
    <row r="19" spans="1:34" ht="49.5" hidden="1" customHeight="1" x14ac:dyDescent="0.25">
      <c r="E19" s="48" t="s">
        <v>594</v>
      </c>
      <c r="F19" s="48" t="s">
        <v>595</v>
      </c>
      <c r="G19" s="32" t="s">
        <v>596</v>
      </c>
      <c r="K19" s="32" t="s">
        <v>597</v>
      </c>
      <c r="O19" s="32" t="s">
        <v>598</v>
      </c>
    </row>
    <row r="20" spans="1:34" ht="33" customHeight="1" x14ac:dyDescent="0.25">
      <c r="A20" s="431" t="s">
        <v>183</v>
      </c>
      <c r="B20" s="431" t="s">
        <v>182</v>
      </c>
      <c r="C20" s="426" t="s">
        <v>181</v>
      </c>
      <c r="D20" s="426"/>
      <c r="E20" s="434" t="s">
        <v>180</v>
      </c>
      <c r="F20" s="431">
        <v>2024</v>
      </c>
      <c r="G20" s="437">
        <v>2025</v>
      </c>
      <c r="H20" s="438"/>
      <c r="I20" s="438"/>
      <c r="J20" s="442"/>
      <c r="K20" s="437">
        <v>2026</v>
      </c>
      <c r="L20" s="438"/>
      <c r="M20" s="438"/>
      <c r="N20" s="442"/>
      <c r="O20" s="437">
        <v>2027</v>
      </c>
      <c r="P20" s="438"/>
      <c r="Q20" s="438"/>
      <c r="R20" s="442"/>
      <c r="S20" s="437">
        <v>2028</v>
      </c>
      <c r="T20" s="438"/>
      <c r="U20" s="438"/>
      <c r="V20" s="442"/>
      <c r="W20" s="437">
        <v>2029</v>
      </c>
      <c r="X20" s="438"/>
      <c r="Y20" s="438"/>
      <c r="Z20" s="442"/>
      <c r="AA20" s="436" t="s">
        <v>179</v>
      </c>
      <c r="AB20" s="436"/>
      <c r="AC20" s="49"/>
      <c r="AD20" s="49"/>
      <c r="AE20" s="49"/>
    </row>
    <row r="21" spans="1:34" ht="99.75" customHeight="1" x14ac:dyDescent="0.25">
      <c r="A21" s="432"/>
      <c r="B21" s="432"/>
      <c r="C21" s="426"/>
      <c r="D21" s="426"/>
      <c r="E21" s="434"/>
      <c r="F21" s="432"/>
      <c r="G21" s="426" t="s">
        <v>2</v>
      </c>
      <c r="H21" s="426"/>
      <c r="I21" s="426" t="s">
        <v>178</v>
      </c>
      <c r="J21" s="426"/>
      <c r="K21" s="426" t="s">
        <v>2</v>
      </c>
      <c r="L21" s="426"/>
      <c r="M21" s="426" t="s">
        <v>178</v>
      </c>
      <c r="N21" s="426"/>
      <c r="O21" s="426" t="s">
        <v>2</v>
      </c>
      <c r="P21" s="426"/>
      <c r="Q21" s="426" t="s">
        <v>178</v>
      </c>
      <c r="R21" s="426"/>
      <c r="S21" s="426" t="s">
        <v>2</v>
      </c>
      <c r="T21" s="426"/>
      <c r="U21" s="426" t="s">
        <v>178</v>
      </c>
      <c r="V21" s="426"/>
      <c r="W21" s="426" t="s">
        <v>2</v>
      </c>
      <c r="X21" s="426"/>
      <c r="Y21" s="426" t="s">
        <v>178</v>
      </c>
      <c r="Z21" s="426"/>
      <c r="AA21" s="436"/>
      <c r="AB21" s="436"/>
    </row>
    <row r="22" spans="1:34" ht="89.25" customHeight="1" x14ac:dyDescent="0.25">
      <c r="A22" s="433"/>
      <c r="B22" s="433"/>
      <c r="C22" s="46" t="s">
        <v>2</v>
      </c>
      <c r="D22" s="46" t="s">
        <v>178</v>
      </c>
      <c r="E22" s="48" t="s">
        <v>624</v>
      </c>
      <c r="F22" s="433"/>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14.831797349663999</v>
      </c>
      <c r="D24" s="100" t="s">
        <v>538</v>
      </c>
      <c r="E24" s="98">
        <f>C24</f>
        <v>14.831797349663999</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v>0</v>
      </c>
      <c r="T24" s="100">
        <v>0</v>
      </c>
      <c r="U24" s="100" t="s">
        <v>538</v>
      </c>
      <c r="V24" s="100" t="s">
        <v>538</v>
      </c>
      <c r="W24" s="100">
        <f>C24</f>
        <v>14.831797349663999</v>
      </c>
      <c r="X24" s="100">
        <v>4</v>
      </c>
      <c r="Y24" s="100" t="s">
        <v>538</v>
      </c>
      <c r="Z24" s="100" t="s">
        <v>538</v>
      </c>
      <c r="AA24" s="98">
        <f>W24+S24+O24+K24+G24</f>
        <v>14.831797349663999</v>
      </c>
      <c r="AB24" s="100" t="s">
        <v>538</v>
      </c>
    </row>
    <row r="25" spans="1:34" ht="24" customHeight="1" x14ac:dyDescent="0.25">
      <c r="A25" s="41" t="s">
        <v>176</v>
      </c>
      <c r="B25" s="25" t="s">
        <v>175</v>
      </c>
      <c r="C25" s="98">
        <v>0</v>
      </c>
      <c r="D25" s="100" t="s">
        <v>538</v>
      </c>
      <c r="E25" s="98">
        <f t="shared" ref="E25:E29" si="1">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v>0</v>
      </c>
      <c r="T25" s="100">
        <v>0</v>
      </c>
      <c r="U25" s="100" t="s">
        <v>538</v>
      </c>
      <c r="V25" s="100" t="s">
        <v>538</v>
      </c>
      <c r="W25" s="100">
        <f t="shared" ref="W25:W64" si="2">C25</f>
        <v>0</v>
      </c>
      <c r="X25" s="100">
        <v>0</v>
      </c>
      <c r="Y25" s="100" t="s">
        <v>538</v>
      </c>
      <c r="Z25" s="100" t="s">
        <v>538</v>
      </c>
      <c r="AA25" s="98">
        <f t="shared" ref="AA25:AA64" si="3">W25+S25+O25+K25+G25</f>
        <v>0</v>
      </c>
      <c r="AB25" s="100" t="s">
        <v>538</v>
      </c>
    </row>
    <row r="26" spans="1:34" x14ac:dyDescent="0.25">
      <c r="A26" s="41" t="s">
        <v>174</v>
      </c>
      <c r="B26" s="25" t="s">
        <v>173</v>
      </c>
      <c r="C26" s="98">
        <v>0</v>
      </c>
      <c r="D26" s="100" t="s">
        <v>538</v>
      </c>
      <c r="E26" s="98">
        <f t="shared" si="1"/>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v>0</v>
      </c>
      <c r="T26" s="100">
        <v>0</v>
      </c>
      <c r="U26" s="100" t="s">
        <v>538</v>
      </c>
      <c r="V26" s="100" t="s">
        <v>538</v>
      </c>
      <c r="W26" s="100">
        <f t="shared" si="2"/>
        <v>0</v>
      </c>
      <c r="X26" s="100">
        <v>0</v>
      </c>
      <c r="Y26" s="100" t="s">
        <v>538</v>
      </c>
      <c r="Z26" s="100" t="s">
        <v>538</v>
      </c>
      <c r="AA26" s="98">
        <f t="shared" si="3"/>
        <v>0</v>
      </c>
      <c r="AB26" s="100" t="s">
        <v>538</v>
      </c>
    </row>
    <row r="27" spans="1:34" ht="31.5" x14ac:dyDescent="0.25">
      <c r="A27" s="41" t="s">
        <v>172</v>
      </c>
      <c r="B27" s="25" t="s">
        <v>356</v>
      </c>
      <c r="C27" s="98">
        <f>C24</f>
        <v>14.831797349663999</v>
      </c>
      <c r="D27" s="100" t="s">
        <v>538</v>
      </c>
      <c r="E27" s="98">
        <f t="shared" si="1"/>
        <v>14.831797349663999</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v>0</v>
      </c>
      <c r="T27" s="100">
        <v>0</v>
      </c>
      <c r="U27" s="100" t="s">
        <v>538</v>
      </c>
      <c r="V27" s="100" t="s">
        <v>538</v>
      </c>
      <c r="W27" s="100">
        <f t="shared" si="2"/>
        <v>14.831797349663999</v>
      </c>
      <c r="X27" s="100">
        <v>4</v>
      </c>
      <c r="Y27" s="100" t="s">
        <v>538</v>
      </c>
      <c r="Z27" s="100" t="s">
        <v>538</v>
      </c>
      <c r="AA27" s="98">
        <f t="shared" si="3"/>
        <v>14.831797349663999</v>
      </c>
      <c r="AB27" s="100" t="s">
        <v>538</v>
      </c>
    </row>
    <row r="28" spans="1:34" x14ac:dyDescent="0.25">
      <c r="A28" s="41" t="s">
        <v>171</v>
      </c>
      <c r="B28" s="25" t="s">
        <v>539</v>
      </c>
      <c r="C28" s="98">
        <v>0</v>
      </c>
      <c r="D28" s="100" t="s">
        <v>538</v>
      </c>
      <c r="E28" s="98">
        <f t="shared" si="1"/>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v>0</v>
      </c>
      <c r="T28" s="100">
        <v>0</v>
      </c>
      <c r="U28" s="100" t="s">
        <v>538</v>
      </c>
      <c r="V28" s="100" t="s">
        <v>538</v>
      </c>
      <c r="W28" s="100">
        <f t="shared" si="2"/>
        <v>0</v>
      </c>
      <c r="X28" s="100">
        <v>0</v>
      </c>
      <c r="Y28" s="100" t="s">
        <v>538</v>
      </c>
      <c r="Z28" s="100" t="s">
        <v>538</v>
      </c>
      <c r="AA28" s="98">
        <f t="shared" si="3"/>
        <v>0</v>
      </c>
      <c r="AB28" s="100" t="s">
        <v>538</v>
      </c>
    </row>
    <row r="29" spans="1:34" x14ac:dyDescent="0.25">
      <c r="A29" s="41" t="s">
        <v>169</v>
      </c>
      <c r="B29" s="45" t="s">
        <v>168</v>
      </c>
      <c r="C29" s="98">
        <v>0</v>
      </c>
      <c r="D29" s="100" t="s">
        <v>538</v>
      </c>
      <c r="E29" s="98">
        <f t="shared" si="1"/>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v>0</v>
      </c>
      <c r="T29" s="100">
        <v>0</v>
      </c>
      <c r="U29" s="100" t="s">
        <v>538</v>
      </c>
      <c r="V29" s="100" t="s">
        <v>538</v>
      </c>
      <c r="W29" s="100">
        <f t="shared" si="2"/>
        <v>0</v>
      </c>
      <c r="X29" s="100">
        <v>0</v>
      </c>
      <c r="Y29" s="100" t="s">
        <v>538</v>
      </c>
      <c r="Z29" s="100" t="s">
        <v>538</v>
      </c>
      <c r="AA29" s="98">
        <f t="shared" si="3"/>
        <v>0</v>
      </c>
      <c r="AB29" s="100" t="s">
        <v>538</v>
      </c>
    </row>
    <row r="30" spans="1:34" s="338" customFormat="1" ht="47.25" x14ac:dyDescent="0.25">
      <c r="A30" s="44" t="s">
        <v>61</v>
      </c>
      <c r="B30" s="43" t="s">
        <v>167</v>
      </c>
      <c r="C30" s="98">
        <f>SUM(C31:C34)</f>
        <v>12.359831124719999</v>
      </c>
      <c r="D30" s="100" t="s">
        <v>538</v>
      </c>
      <c r="E30" s="98">
        <f t="shared" ref="E30" si="4">SUM(E31:E34)</f>
        <v>12.359831124719999</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v>0</v>
      </c>
      <c r="T30" s="100">
        <v>0</v>
      </c>
      <c r="U30" s="100" t="s">
        <v>538</v>
      </c>
      <c r="V30" s="100" t="s">
        <v>538</v>
      </c>
      <c r="W30" s="100">
        <f t="shared" si="2"/>
        <v>12.359831124719999</v>
      </c>
      <c r="X30" s="100">
        <v>0</v>
      </c>
      <c r="Y30" s="100" t="s">
        <v>538</v>
      </c>
      <c r="Z30" s="100" t="s">
        <v>538</v>
      </c>
      <c r="AA30" s="98">
        <f t="shared" si="3"/>
        <v>12.359831124719999</v>
      </c>
      <c r="AB30" s="100" t="s">
        <v>538</v>
      </c>
      <c r="AC30" s="32"/>
      <c r="AD30" s="32"/>
      <c r="AE30" s="32"/>
      <c r="AF30" s="32"/>
      <c r="AG30" s="32"/>
      <c r="AH30" s="32"/>
    </row>
    <row r="31" spans="1:34" x14ac:dyDescent="0.25">
      <c r="A31" s="44" t="s">
        <v>166</v>
      </c>
      <c r="B31" s="25" t="s">
        <v>165</v>
      </c>
      <c r="C31" s="98">
        <v>0.45785512274000001</v>
      </c>
      <c r="D31" s="100" t="s">
        <v>538</v>
      </c>
      <c r="E31" s="98">
        <f t="shared" ref="E31:E34" si="5">C31</f>
        <v>0.45785512274000001</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v>0</v>
      </c>
      <c r="T31" s="100">
        <v>0</v>
      </c>
      <c r="U31" s="100" t="s">
        <v>538</v>
      </c>
      <c r="V31" s="100" t="s">
        <v>538</v>
      </c>
      <c r="W31" s="100">
        <f t="shared" si="2"/>
        <v>0.45785512274000001</v>
      </c>
      <c r="X31" s="100">
        <v>1</v>
      </c>
      <c r="Y31" s="100" t="s">
        <v>538</v>
      </c>
      <c r="Z31" s="100" t="s">
        <v>538</v>
      </c>
      <c r="AA31" s="98">
        <f t="shared" si="3"/>
        <v>0.45785512274000001</v>
      </c>
      <c r="AB31" s="100" t="s">
        <v>538</v>
      </c>
    </row>
    <row r="32" spans="1:34" ht="31.5" x14ac:dyDescent="0.25">
      <c r="A32" s="44" t="s">
        <v>164</v>
      </c>
      <c r="B32" s="25" t="s">
        <v>163</v>
      </c>
      <c r="C32" s="98">
        <v>2.52942216282</v>
      </c>
      <c r="D32" s="100" t="s">
        <v>538</v>
      </c>
      <c r="E32" s="98">
        <f t="shared" si="5"/>
        <v>2.52942216282</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v>0</v>
      </c>
      <c r="T32" s="100">
        <v>0</v>
      </c>
      <c r="U32" s="100" t="s">
        <v>538</v>
      </c>
      <c r="V32" s="100" t="s">
        <v>538</v>
      </c>
      <c r="W32" s="100">
        <f t="shared" si="2"/>
        <v>2.52942216282</v>
      </c>
      <c r="X32" s="100">
        <v>3</v>
      </c>
      <c r="Y32" s="100" t="s">
        <v>538</v>
      </c>
      <c r="Z32" s="100" t="s">
        <v>538</v>
      </c>
      <c r="AA32" s="98">
        <f t="shared" si="3"/>
        <v>2.52942216282</v>
      </c>
      <c r="AB32" s="100" t="s">
        <v>538</v>
      </c>
    </row>
    <row r="33" spans="1:28" x14ac:dyDescent="0.25">
      <c r="A33" s="44" t="s">
        <v>162</v>
      </c>
      <c r="B33" s="25" t="s">
        <v>161</v>
      </c>
      <c r="C33" s="98">
        <v>8.8272812513800005</v>
      </c>
      <c r="D33" s="100" t="s">
        <v>538</v>
      </c>
      <c r="E33" s="98">
        <f t="shared" si="5"/>
        <v>8.8272812513800005</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v>0</v>
      </c>
      <c r="T33" s="100">
        <v>0</v>
      </c>
      <c r="U33" s="100" t="s">
        <v>538</v>
      </c>
      <c r="V33" s="100" t="s">
        <v>538</v>
      </c>
      <c r="W33" s="100">
        <f t="shared" si="2"/>
        <v>8.8272812513800005</v>
      </c>
      <c r="X33" s="100">
        <v>3</v>
      </c>
      <c r="Y33" s="100" t="s">
        <v>538</v>
      </c>
      <c r="Z33" s="100" t="s">
        <v>538</v>
      </c>
      <c r="AA33" s="98">
        <f t="shared" si="3"/>
        <v>8.8272812513800005</v>
      </c>
      <c r="AB33" s="100" t="s">
        <v>538</v>
      </c>
    </row>
    <row r="34" spans="1:28" x14ac:dyDescent="0.25">
      <c r="A34" s="44" t="s">
        <v>160</v>
      </c>
      <c r="B34" s="25" t="s">
        <v>159</v>
      </c>
      <c r="C34" s="98">
        <v>0.54527258777999998</v>
      </c>
      <c r="D34" s="100" t="s">
        <v>538</v>
      </c>
      <c r="E34" s="98">
        <f t="shared" si="5"/>
        <v>0.54527258777999998</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v>0</v>
      </c>
      <c r="T34" s="100">
        <v>0</v>
      </c>
      <c r="U34" s="100" t="s">
        <v>538</v>
      </c>
      <c r="V34" s="100" t="s">
        <v>538</v>
      </c>
      <c r="W34" s="100">
        <f t="shared" si="2"/>
        <v>0.54527258777999998</v>
      </c>
      <c r="X34" s="100">
        <v>4</v>
      </c>
      <c r="Y34" s="100" t="s">
        <v>538</v>
      </c>
      <c r="Z34" s="100" t="s">
        <v>538</v>
      </c>
      <c r="AA34" s="98">
        <f t="shared" si="3"/>
        <v>0.54527258777999998</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v>0</v>
      </c>
      <c r="T35" s="100">
        <v>0</v>
      </c>
      <c r="U35" s="100" t="s">
        <v>538</v>
      </c>
      <c r="V35" s="100" t="s">
        <v>538</v>
      </c>
      <c r="W35" s="100">
        <f t="shared" si="2"/>
        <v>0</v>
      </c>
      <c r="X35" s="100">
        <v>0</v>
      </c>
      <c r="Y35" s="100" t="s">
        <v>538</v>
      </c>
      <c r="Z35" s="100" t="s">
        <v>538</v>
      </c>
      <c r="AA35" s="98">
        <f t="shared" si="3"/>
        <v>0</v>
      </c>
      <c r="AB35" s="100" t="s">
        <v>538</v>
      </c>
    </row>
    <row r="36" spans="1:28" ht="31.5" x14ac:dyDescent="0.25">
      <c r="A36" s="41" t="s">
        <v>157</v>
      </c>
      <c r="B36" s="170" t="s">
        <v>156</v>
      </c>
      <c r="C36" s="98">
        <v>0</v>
      </c>
      <c r="D36" s="100" t="s">
        <v>538</v>
      </c>
      <c r="E36" s="98">
        <f t="shared" ref="E36:E64" si="6">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v>0</v>
      </c>
      <c r="T36" s="100">
        <v>0</v>
      </c>
      <c r="U36" s="100" t="s">
        <v>538</v>
      </c>
      <c r="V36" s="100" t="s">
        <v>538</v>
      </c>
      <c r="W36" s="100">
        <f t="shared" si="2"/>
        <v>0</v>
      </c>
      <c r="X36" s="100">
        <v>0</v>
      </c>
      <c r="Y36" s="100" t="s">
        <v>538</v>
      </c>
      <c r="Z36" s="100" t="s">
        <v>538</v>
      </c>
      <c r="AA36" s="98">
        <f t="shared" si="3"/>
        <v>0</v>
      </c>
      <c r="AB36" s="100" t="s">
        <v>538</v>
      </c>
    </row>
    <row r="37" spans="1:28" x14ac:dyDescent="0.25">
      <c r="A37" s="41" t="s">
        <v>155</v>
      </c>
      <c r="B37" s="170" t="s">
        <v>145</v>
      </c>
      <c r="C37" s="98">
        <v>0</v>
      </c>
      <c r="D37" s="100" t="s">
        <v>538</v>
      </c>
      <c r="E37" s="98">
        <f t="shared" si="6"/>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v>0</v>
      </c>
      <c r="T37" s="100">
        <v>0</v>
      </c>
      <c r="U37" s="100" t="s">
        <v>538</v>
      </c>
      <c r="V37" s="100" t="s">
        <v>538</v>
      </c>
      <c r="W37" s="100">
        <f t="shared" si="2"/>
        <v>0</v>
      </c>
      <c r="X37" s="100">
        <v>0</v>
      </c>
      <c r="Y37" s="100" t="s">
        <v>538</v>
      </c>
      <c r="Z37" s="100" t="s">
        <v>538</v>
      </c>
      <c r="AA37" s="98">
        <f t="shared" si="3"/>
        <v>0</v>
      </c>
      <c r="AB37" s="100" t="s">
        <v>538</v>
      </c>
    </row>
    <row r="38" spans="1:28" x14ac:dyDescent="0.25">
      <c r="A38" s="41" t="s">
        <v>154</v>
      </c>
      <c r="B38" s="170" t="s">
        <v>143</v>
      </c>
      <c r="C38" s="98">
        <v>0</v>
      </c>
      <c r="D38" s="100" t="s">
        <v>538</v>
      </c>
      <c r="E38" s="98">
        <f t="shared" si="6"/>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v>0</v>
      </c>
      <c r="T38" s="100">
        <v>0</v>
      </c>
      <c r="U38" s="100" t="s">
        <v>538</v>
      </c>
      <c r="V38" s="100" t="s">
        <v>538</v>
      </c>
      <c r="W38" s="100">
        <f t="shared" si="2"/>
        <v>0</v>
      </c>
      <c r="X38" s="100">
        <v>0</v>
      </c>
      <c r="Y38" s="100" t="s">
        <v>538</v>
      </c>
      <c r="Z38" s="100" t="s">
        <v>538</v>
      </c>
      <c r="AA38" s="98">
        <f t="shared" si="3"/>
        <v>0</v>
      </c>
      <c r="AB38" s="100" t="s">
        <v>538</v>
      </c>
    </row>
    <row r="39" spans="1:28" ht="31.5" x14ac:dyDescent="0.25">
      <c r="A39" s="41" t="s">
        <v>153</v>
      </c>
      <c r="B39" s="25" t="s">
        <v>141</v>
      </c>
      <c r="C39" s="98">
        <v>0</v>
      </c>
      <c r="D39" s="100" t="s">
        <v>538</v>
      </c>
      <c r="E39" s="98">
        <f t="shared" si="6"/>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v>0</v>
      </c>
      <c r="T39" s="100">
        <v>0</v>
      </c>
      <c r="U39" s="100" t="s">
        <v>538</v>
      </c>
      <c r="V39" s="100" t="s">
        <v>538</v>
      </c>
      <c r="W39" s="100">
        <f t="shared" si="2"/>
        <v>0</v>
      </c>
      <c r="X39" s="100">
        <v>0</v>
      </c>
      <c r="Y39" s="100" t="s">
        <v>538</v>
      </c>
      <c r="Z39" s="100" t="s">
        <v>538</v>
      </c>
      <c r="AA39" s="98">
        <f t="shared" si="3"/>
        <v>0</v>
      </c>
      <c r="AB39" s="100" t="s">
        <v>538</v>
      </c>
    </row>
    <row r="40" spans="1:28" ht="31.5" x14ac:dyDescent="0.25">
      <c r="A40" s="41" t="s">
        <v>152</v>
      </c>
      <c r="B40" s="25" t="s">
        <v>139</v>
      </c>
      <c r="C40" s="98">
        <v>0</v>
      </c>
      <c r="D40" s="100" t="s">
        <v>538</v>
      </c>
      <c r="E40" s="98">
        <f t="shared" si="6"/>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v>0</v>
      </c>
      <c r="T40" s="100">
        <v>0</v>
      </c>
      <c r="U40" s="100" t="s">
        <v>538</v>
      </c>
      <c r="V40" s="100" t="s">
        <v>538</v>
      </c>
      <c r="W40" s="100">
        <f t="shared" si="2"/>
        <v>0</v>
      </c>
      <c r="X40" s="100">
        <v>0</v>
      </c>
      <c r="Y40" s="100" t="s">
        <v>538</v>
      </c>
      <c r="Z40" s="100" t="s">
        <v>538</v>
      </c>
      <c r="AA40" s="98">
        <f t="shared" si="3"/>
        <v>0</v>
      </c>
      <c r="AB40" s="100" t="s">
        <v>538</v>
      </c>
    </row>
    <row r="41" spans="1:28" x14ac:dyDescent="0.25">
      <c r="A41" s="41" t="s">
        <v>151</v>
      </c>
      <c r="B41" s="25" t="s">
        <v>137</v>
      </c>
      <c r="C41" s="98">
        <v>0</v>
      </c>
      <c r="D41" s="100" t="s">
        <v>538</v>
      </c>
      <c r="E41" s="98">
        <f t="shared" si="6"/>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v>0</v>
      </c>
      <c r="T41" s="100">
        <v>0</v>
      </c>
      <c r="U41" s="100" t="s">
        <v>538</v>
      </c>
      <c r="V41" s="100" t="s">
        <v>538</v>
      </c>
      <c r="W41" s="100">
        <f t="shared" si="2"/>
        <v>0</v>
      </c>
      <c r="X41" s="100">
        <v>0</v>
      </c>
      <c r="Y41" s="100" t="s">
        <v>538</v>
      </c>
      <c r="Z41" s="100" t="s">
        <v>538</v>
      </c>
      <c r="AA41" s="98">
        <f t="shared" si="3"/>
        <v>0</v>
      </c>
      <c r="AB41" s="100" t="s">
        <v>538</v>
      </c>
    </row>
    <row r="42" spans="1:28" ht="18.75" x14ac:dyDescent="0.25">
      <c r="A42" s="41" t="s">
        <v>150</v>
      </c>
      <c r="B42" s="170" t="s">
        <v>543</v>
      </c>
      <c r="C42" s="98">
        <v>6</v>
      </c>
      <c r="D42" s="100" t="s">
        <v>538</v>
      </c>
      <c r="E42" s="98">
        <f t="shared" si="6"/>
        <v>6</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v>0</v>
      </c>
      <c r="T42" s="100">
        <v>0</v>
      </c>
      <c r="U42" s="100" t="s">
        <v>538</v>
      </c>
      <c r="V42" s="100" t="s">
        <v>538</v>
      </c>
      <c r="W42" s="100">
        <f t="shared" si="2"/>
        <v>6</v>
      </c>
      <c r="X42" s="100">
        <v>0</v>
      </c>
      <c r="Y42" s="100" t="s">
        <v>538</v>
      </c>
      <c r="Z42" s="100" t="s">
        <v>538</v>
      </c>
      <c r="AA42" s="98">
        <f t="shared" si="3"/>
        <v>6</v>
      </c>
      <c r="AB42" s="100" t="s">
        <v>538</v>
      </c>
    </row>
    <row r="43" spans="1:28" s="338" customFormat="1" x14ac:dyDescent="0.25">
      <c r="A43" s="44" t="s">
        <v>59</v>
      </c>
      <c r="B43" s="43" t="s">
        <v>149</v>
      </c>
      <c r="C43" s="98">
        <v>0</v>
      </c>
      <c r="D43" s="100" t="s">
        <v>538</v>
      </c>
      <c r="E43" s="98">
        <f t="shared" si="6"/>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v>0</v>
      </c>
      <c r="T43" s="100">
        <v>0</v>
      </c>
      <c r="U43" s="100" t="s">
        <v>538</v>
      </c>
      <c r="V43" s="100" t="s">
        <v>538</v>
      </c>
      <c r="W43" s="100">
        <f t="shared" si="2"/>
        <v>0</v>
      </c>
      <c r="X43" s="100">
        <v>0</v>
      </c>
      <c r="Y43" s="100" t="s">
        <v>538</v>
      </c>
      <c r="Z43" s="100" t="s">
        <v>538</v>
      </c>
      <c r="AA43" s="98">
        <f t="shared" si="3"/>
        <v>0</v>
      </c>
      <c r="AB43" s="100" t="s">
        <v>538</v>
      </c>
    </row>
    <row r="44" spans="1:28" x14ac:dyDescent="0.25">
      <c r="A44" s="41" t="s">
        <v>148</v>
      </c>
      <c r="B44" s="25" t="s">
        <v>147</v>
      </c>
      <c r="C44" s="98">
        <v>0</v>
      </c>
      <c r="D44" s="100" t="s">
        <v>538</v>
      </c>
      <c r="E44" s="98">
        <f t="shared" si="6"/>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v>0</v>
      </c>
      <c r="T44" s="100">
        <v>0</v>
      </c>
      <c r="U44" s="100" t="s">
        <v>538</v>
      </c>
      <c r="V44" s="100" t="s">
        <v>538</v>
      </c>
      <c r="W44" s="100">
        <f t="shared" si="2"/>
        <v>0</v>
      </c>
      <c r="X44" s="100">
        <v>0</v>
      </c>
      <c r="Y44" s="100" t="s">
        <v>538</v>
      </c>
      <c r="Z44" s="100" t="s">
        <v>538</v>
      </c>
      <c r="AA44" s="98">
        <f t="shared" si="3"/>
        <v>0</v>
      </c>
      <c r="AB44" s="100" t="s">
        <v>538</v>
      </c>
    </row>
    <row r="45" spans="1:28" x14ac:dyDescent="0.25">
      <c r="A45" s="41" t="s">
        <v>146</v>
      </c>
      <c r="B45" s="25" t="s">
        <v>145</v>
      </c>
      <c r="C45" s="98">
        <v>0</v>
      </c>
      <c r="D45" s="100" t="s">
        <v>538</v>
      </c>
      <c r="E45" s="98">
        <f t="shared" si="6"/>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v>0</v>
      </c>
      <c r="T45" s="100">
        <v>0</v>
      </c>
      <c r="U45" s="100" t="s">
        <v>538</v>
      </c>
      <c r="V45" s="100" t="s">
        <v>538</v>
      </c>
      <c r="W45" s="100">
        <f t="shared" si="2"/>
        <v>0</v>
      </c>
      <c r="X45" s="100">
        <v>0</v>
      </c>
      <c r="Y45" s="100" t="s">
        <v>538</v>
      </c>
      <c r="Z45" s="100" t="s">
        <v>538</v>
      </c>
      <c r="AA45" s="98">
        <f t="shared" si="3"/>
        <v>0</v>
      </c>
      <c r="AB45" s="100" t="s">
        <v>538</v>
      </c>
    </row>
    <row r="46" spans="1:28" x14ac:dyDescent="0.25">
      <c r="A46" s="41" t="s">
        <v>144</v>
      </c>
      <c r="B46" s="25" t="s">
        <v>143</v>
      </c>
      <c r="C46" s="98">
        <v>0</v>
      </c>
      <c r="D46" s="100" t="s">
        <v>538</v>
      </c>
      <c r="E46" s="98">
        <f t="shared" si="6"/>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v>0</v>
      </c>
      <c r="T46" s="100">
        <v>0</v>
      </c>
      <c r="U46" s="100" t="s">
        <v>538</v>
      </c>
      <c r="V46" s="100" t="s">
        <v>538</v>
      </c>
      <c r="W46" s="100">
        <f t="shared" si="2"/>
        <v>0</v>
      </c>
      <c r="X46" s="100">
        <v>0</v>
      </c>
      <c r="Y46" s="100" t="s">
        <v>538</v>
      </c>
      <c r="Z46" s="100" t="s">
        <v>538</v>
      </c>
      <c r="AA46" s="98">
        <f t="shared" si="3"/>
        <v>0</v>
      </c>
      <c r="AB46" s="100" t="s">
        <v>538</v>
      </c>
    </row>
    <row r="47" spans="1:28" ht="31.5" x14ac:dyDescent="0.25">
      <c r="A47" s="41" t="s">
        <v>142</v>
      </c>
      <c r="B47" s="25" t="s">
        <v>141</v>
      </c>
      <c r="C47" s="98">
        <v>0</v>
      </c>
      <c r="D47" s="100" t="s">
        <v>538</v>
      </c>
      <c r="E47" s="98">
        <f t="shared" si="6"/>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v>0</v>
      </c>
      <c r="T47" s="100">
        <v>0</v>
      </c>
      <c r="U47" s="100" t="s">
        <v>538</v>
      </c>
      <c r="V47" s="100" t="s">
        <v>538</v>
      </c>
      <c r="W47" s="100">
        <f t="shared" si="2"/>
        <v>0</v>
      </c>
      <c r="X47" s="100">
        <v>0</v>
      </c>
      <c r="Y47" s="100" t="s">
        <v>538</v>
      </c>
      <c r="Z47" s="100" t="s">
        <v>538</v>
      </c>
      <c r="AA47" s="98">
        <f t="shared" si="3"/>
        <v>0</v>
      </c>
      <c r="AB47" s="100" t="s">
        <v>538</v>
      </c>
    </row>
    <row r="48" spans="1:28" ht="31.5" x14ac:dyDescent="0.25">
      <c r="A48" s="41" t="s">
        <v>140</v>
      </c>
      <c r="B48" s="25" t="s">
        <v>139</v>
      </c>
      <c r="C48" s="98">
        <v>0</v>
      </c>
      <c r="D48" s="100" t="s">
        <v>538</v>
      </c>
      <c r="E48" s="98">
        <f t="shared" si="6"/>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v>0</v>
      </c>
      <c r="T48" s="100">
        <v>0</v>
      </c>
      <c r="U48" s="100" t="s">
        <v>538</v>
      </c>
      <c r="V48" s="100" t="s">
        <v>538</v>
      </c>
      <c r="W48" s="100">
        <f t="shared" si="2"/>
        <v>0</v>
      </c>
      <c r="X48" s="100">
        <v>0</v>
      </c>
      <c r="Y48" s="100" t="s">
        <v>538</v>
      </c>
      <c r="Z48" s="100" t="s">
        <v>538</v>
      </c>
      <c r="AA48" s="98">
        <f t="shared" si="3"/>
        <v>0</v>
      </c>
      <c r="AB48" s="100" t="s">
        <v>538</v>
      </c>
    </row>
    <row r="49" spans="1:28" x14ac:dyDescent="0.25">
      <c r="A49" s="41" t="s">
        <v>138</v>
      </c>
      <c r="B49" s="25" t="s">
        <v>137</v>
      </c>
      <c r="C49" s="98">
        <v>0</v>
      </c>
      <c r="D49" s="100" t="s">
        <v>538</v>
      </c>
      <c r="E49" s="98">
        <f t="shared" si="6"/>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v>0</v>
      </c>
      <c r="T49" s="100">
        <v>0</v>
      </c>
      <c r="U49" s="100" t="s">
        <v>538</v>
      </c>
      <c r="V49" s="100" t="s">
        <v>538</v>
      </c>
      <c r="W49" s="100">
        <f t="shared" si="2"/>
        <v>0</v>
      </c>
      <c r="X49" s="100">
        <v>0</v>
      </c>
      <c r="Y49" s="100" t="s">
        <v>538</v>
      </c>
      <c r="Z49" s="100" t="s">
        <v>538</v>
      </c>
      <c r="AA49" s="98">
        <f t="shared" si="3"/>
        <v>0</v>
      </c>
      <c r="AB49" s="100" t="s">
        <v>538</v>
      </c>
    </row>
    <row r="50" spans="1:28" ht="18.75" x14ac:dyDescent="0.25">
      <c r="A50" s="41" t="s">
        <v>136</v>
      </c>
      <c r="B50" s="170" t="s">
        <v>543</v>
      </c>
      <c r="C50" s="98">
        <v>6</v>
      </c>
      <c r="D50" s="100" t="s">
        <v>538</v>
      </c>
      <c r="E50" s="98">
        <f t="shared" si="6"/>
        <v>6</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v>0</v>
      </c>
      <c r="T50" s="100">
        <v>0</v>
      </c>
      <c r="U50" s="100" t="s">
        <v>538</v>
      </c>
      <c r="V50" s="100" t="s">
        <v>538</v>
      </c>
      <c r="W50" s="100">
        <f t="shared" si="2"/>
        <v>6</v>
      </c>
      <c r="X50" s="100">
        <v>4</v>
      </c>
      <c r="Y50" s="100" t="s">
        <v>538</v>
      </c>
      <c r="Z50" s="100" t="s">
        <v>538</v>
      </c>
      <c r="AA50" s="98">
        <f t="shared" si="3"/>
        <v>6</v>
      </c>
      <c r="AB50" s="100" t="s">
        <v>538</v>
      </c>
    </row>
    <row r="51" spans="1:28" s="338" customFormat="1" ht="35.25" customHeight="1" x14ac:dyDescent="0.25">
      <c r="A51" s="44" t="s">
        <v>57</v>
      </c>
      <c r="B51" s="43" t="s">
        <v>135</v>
      </c>
      <c r="C51" s="98">
        <v>0</v>
      </c>
      <c r="D51" s="100" t="s">
        <v>538</v>
      </c>
      <c r="E51" s="98">
        <f t="shared" si="6"/>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v>0</v>
      </c>
      <c r="T51" s="100">
        <v>0</v>
      </c>
      <c r="U51" s="100" t="s">
        <v>538</v>
      </c>
      <c r="V51" s="100" t="s">
        <v>538</v>
      </c>
      <c r="W51" s="100">
        <f t="shared" si="2"/>
        <v>0</v>
      </c>
      <c r="X51" s="100">
        <v>0</v>
      </c>
      <c r="Y51" s="100" t="s">
        <v>538</v>
      </c>
      <c r="Z51" s="100" t="s">
        <v>538</v>
      </c>
      <c r="AA51" s="98">
        <f t="shared" si="3"/>
        <v>0</v>
      </c>
      <c r="AB51" s="100" t="s">
        <v>538</v>
      </c>
    </row>
    <row r="52" spans="1:28" x14ac:dyDescent="0.25">
      <c r="A52" s="41" t="s">
        <v>134</v>
      </c>
      <c r="B52" s="25" t="s">
        <v>133</v>
      </c>
      <c r="C52" s="98">
        <f>C30</f>
        <v>12.359831124719999</v>
      </c>
      <c r="D52" s="100" t="s">
        <v>538</v>
      </c>
      <c r="E52" s="98">
        <f t="shared" si="6"/>
        <v>12.359831124719999</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v>0</v>
      </c>
      <c r="T52" s="100">
        <v>0</v>
      </c>
      <c r="U52" s="100" t="s">
        <v>538</v>
      </c>
      <c r="V52" s="100" t="s">
        <v>538</v>
      </c>
      <c r="W52" s="100">
        <f t="shared" si="2"/>
        <v>12.359831124719999</v>
      </c>
      <c r="X52" s="100">
        <v>4</v>
      </c>
      <c r="Y52" s="100" t="s">
        <v>538</v>
      </c>
      <c r="Z52" s="100" t="s">
        <v>538</v>
      </c>
      <c r="AA52" s="98">
        <f t="shared" si="3"/>
        <v>12.359831124719999</v>
      </c>
      <c r="AB52" s="100" t="s">
        <v>538</v>
      </c>
    </row>
    <row r="53" spans="1:28" x14ac:dyDescent="0.25">
      <c r="A53" s="41" t="s">
        <v>132</v>
      </c>
      <c r="B53" s="25" t="s">
        <v>126</v>
      </c>
      <c r="C53" s="98">
        <v>0</v>
      </c>
      <c r="D53" s="100" t="s">
        <v>538</v>
      </c>
      <c r="E53" s="98">
        <f t="shared" si="6"/>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v>0</v>
      </c>
      <c r="T53" s="100">
        <v>0</v>
      </c>
      <c r="U53" s="100" t="s">
        <v>538</v>
      </c>
      <c r="V53" s="100" t="s">
        <v>538</v>
      </c>
      <c r="W53" s="100">
        <f t="shared" si="2"/>
        <v>0</v>
      </c>
      <c r="X53" s="100">
        <v>0</v>
      </c>
      <c r="Y53" s="100" t="s">
        <v>538</v>
      </c>
      <c r="Z53" s="100" t="s">
        <v>538</v>
      </c>
      <c r="AA53" s="98">
        <f t="shared" si="3"/>
        <v>0</v>
      </c>
      <c r="AB53" s="100" t="s">
        <v>538</v>
      </c>
    </row>
    <row r="54" spans="1:28" x14ac:dyDescent="0.25">
      <c r="A54" s="41" t="s">
        <v>131</v>
      </c>
      <c r="B54" s="170" t="s">
        <v>125</v>
      </c>
      <c r="C54" s="98">
        <v>0</v>
      </c>
      <c r="D54" s="100" t="s">
        <v>538</v>
      </c>
      <c r="E54" s="98">
        <f t="shared" si="6"/>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v>0</v>
      </c>
      <c r="T54" s="100">
        <v>0</v>
      </c>
      <c r="U54" s="100" t="s">
        <v>538</v>
      </c>
      <c r="V54" s="100" t="s">
        <v>538</v>
      </c>
      <c r="W54" s="100">
        <f t="shared" si="2"/>
        <v>0</v>
      </c>
      <c r="X54" s="100">
        <v>0</v>
      </c>
      <c r="Y54" s="100" t="s">
        <v>538</v>
      </c>
      <c r="Z54" s="100" t="s">
        <v>538</v>
      </c>
      <c r="AA54" s="98">
        <f t="shared" si="3"/>
        <v>0</v>
      </c>
      <c r="AB54" s="100" t="s">
        <v>538</v>
      </c>
    </row>
    <row r="55" spans="1:28" x14ac:dyDescent="0.25">
      <c r="A55" s="41" t="s">
        <v>130</v>
      </c>
      <c r="B55" s="170" t="s">
        <v>124</v>
      </c>
      <c r="C55" s="98">
        <v>0</v>
      </c>
      <c r="D55" s="100" t="s">
        <v>538</v>
      </c>
      <c r="E55" s="98">
        <f t="shared" si="6"/>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v>0</v>
      </c>
      <c r="T55" s="100">
        <v>0</v>
      </c>
      <c r="U55" s="100" t="s">
        <v>538</v>
      </c>
      <c r="V55" s="100" t="s">
        <v>538</v>
      </c>
      <c r="W55" s="100">
        <f t="shared" si="2"/>
        <v>0</v>
      </c>
      <c r="X55" s="100">
        <v>0</v>
      </c>
      <c r="Y55" s="100" t="s">
        <v>538</v>
      </c>
      <c r="Z55" s="100" t="s">
        <v>538</v>
      </c>
      <c r="AA55" s="98">
        <f t="shared" si="3"/>
        <v>0</v>
      </c>
      <c r="AB55" s="100" t="s">
        <v>538</v>
      </c>
    </row>
    <row r="56" spans="1:28" x14ac:dyDescent="0.25">
      <c r="A56" s="41" t="s">
        <v>129</v>
      </c>
      <c r="B56" s="170" t="s">
        <v>123</v>
      </c>
      <c r="C56" s="98">
        <v>0</v>
      </c>
      <c r="D56" s="100" t="s">
        <v>538</v>
      </c>
      <c r="E56" s="98">
        <f t="shared" si="6"/>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v>0</v>
      </c>
      <c r="T56" s="100">
        <v>0</v>
      </c>
      <c r="U56" s="100" t="s">
        <v>538</v>
      </c>
      <c r="V56" s="100" t="s">
        <v>538</v>
      </c>
      <c r="W56" s="100">
        <f t="shared" si="2"/>
        <v>0</v>
      </c>
      <c r="X56" s="100">
        <v>0</v>
      </c>
      <c r="Y56" s="100" t="s">
        <v>538</v>
      </c>
      <c r="Z56" s="100" t="s">
        <v>538</v>
      </c>
      <c r="AA56" s="98">
        <f t="shared" si="3"/>
        <v>0</v>
      </c>
      <c r="AB56" s="100" t="s">
        <v>538</v>
      </c>
    </row>
    <row r="57" spans="1:28" ht="18.75" x14ac:dyDescent="0.25">
      <c r="A57" s="41" t="s">
        <v>128</v>
      </c>
      <c r="B57" s="170" t="s">
        <v>543</v>
      </c>
      <c r="C57" s="98">
        <f>C50</f>
        <v>6</v>
      </c>
      <c r="D57" s="100" t="s">
        <v>538</v>
      </c>
      <c r="E57" s="98">
        <f t="shared" si="6"/>
        <v>6</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v>0</v>
      </c>
      <c r="T57" s="100">
        <v>0</v>
      </c>
      <c r="U57" s="100" t="s">
        <v>538</v>
      </c>
      <c r="V57" s="100" t="s">
        <v>538</v>
      </c>
      <c r="W57" s="100">
        <f t="shared" si="2"/>
        <v>6</v>
      </c>
      <c r="X57" s="100">
        <v>4</v>
      </c>
      <c r="Y57" s="100" t="s">
        <v>538</v>
      </c>
      <c r="Z57" s="100" t="s">
        <v>538</v>
      </c>
      <c r="AA57" s="98">
        <f t="shared" si="3"/>
        <v>6</v>
      </c>
      <c r="AB57" s="100" t="s">
        <v>538</v>
      </c>
    </row>
    <row r="58" spans="1:28" s="338" customFormat="1" ht="36.75" customHeight="1" x14ac:dyDescent="0.25">
      <c r="A58" s="44" t="s">
        <v>56</v>
      </c>
      <c r="B58" s="171" t="s">
        <v>207</v>
      </c>
      <c r="C58" s="98">
        <v>0</v>
      </c>
      <c r="D58" s="100" t="s">
        <v>538</v>
      </c>
      <c r="E58" s="98">
        <f t="shared" si="6"/>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v>0</v>
      </c>
      <c r="T58" s="100">
        <v>0</v>
      </c>
      <c r="U58" s="100" t="s">
        <v>538</v>
      </c>
      <c r="V58" s="100" t="s">
        <v>538</v>
      </c>
      <c r="W58" s="100">
        <f t="shared" si="2"/>
        <v>0</v>
      </c>
      <c r="X58" s="100">
        <v>0</v>
      </c>
      <c r="Y58" s="100" t="s">
        <v>538</v>
      </c>
      <c r="Z58" s="100" t="s">
        <v>538</v>
      </c>
      <c r="AA58" s="98">
        <f t="shared" si="3"/>
        <v>0</v>
      </c>
      <c r="AB58" s="100" t="s">
        <v>538</v>
      </c>
    </row>
    <row r="59" spans="1:28" s="338" customFormat="1" x14ac:dyDescent="0.25">
      <c r="A59" s="44" t="s">
        <v>54</v>
      </c>
      <c r="B59" s="43" t="s">
        <v>127</v>
      </c>
      <c r="C59" s="98">
        <v>0</v>
      </c>
      <c r="D59" s="100" t="s">
        <v>538</v>
      </c>
      <c r="E59" s="98">
        <f t="shared" si="6"/>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v>0</v>
      </c>
      <c r="T59" s="100">
        <v>0</v>
      </c>
      <c r="U59" s="100" t="s">
        <v>538</v>
      </c>
      <c r="V59" s="100" t="s">
        <v>538</v>
      </c>
      <c r="W59" s="100">
        <f t="shared" si="2"/>
        <v>0</v>
      </c>
      <c r="X59" s="100">
        <v>0</v>
      </c>
      <c r="Y59" s="100" t="s">
        <v>538</v>
      </c>
      <c r="Z59" s="100" t="s">
        <v>538</v>
      </c>
      <c r="AA59" s="98">
        <f t="shared" si="3"/>
        <v>0</v>
      </c>
      <c r="AB59" s="100" t="s">
        <v>538</v>
      </c>
    </row>
    <row r="60" spans="1:28" x14ac:dyDescent="0.25">
      <c r="A60" s="41" t="s">
        <v>201</v>
      </c>
      <c r="B60" s="172" t="s">
        <v>147</v>
      </c>
      <c r="C60" s="98">
        <v>0</v>
      </c>
      <c r="D60" s="100" t="s">
        <v>538</v>
      </c>
      <c r="E60" s="98">
        <f t="shared" si="6"/>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v>0</v>
      </c>
      <c r="T60" s="100">
        <v>0</v>
      </c>
      <c r="U60" s="100" t="s">
        <v>538</v>
      </c>
      <c r="V60" s="100" t="s">
        <v>538</v>
      </c>
      <c r="W60" s="100">
        <f t="shared" si="2"/>
        <v>0</v>
      </c>
      <c r="X60" s="100">
        <v>0</v>
      </c>
      <c r="Y60" s="100" t="s">
        <v>538</v>
      </c>
      <c r="Z60" s="100" t="s">
        <v>538</v>
      </c>
      <c r="AA60" s="98">
        <f t="shared" si="3"/>
        <v>0</v>
      </c>
      <c r="AB60" s="100" t="s">
        <v>538</v>
      </c>
    </row>
    <row r="61" spans="1:28" x14ac:dyDescent="0.25">
      <c r="A61" s="41" t="s">
        <v>202</v>
      </c>
      <c r="B61" s="172" t="s">
        <v>145</v>
      </c>
      <c r="C61" s="98">
        <v>0</v>
      </c>
      <c r="D61" s="100" t="s">
        <v>538</v>
      </c>
      <c r="E61" s="98">
        <f t="shared" si="6"/>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v>0</v>
      </c>
      <c r="T61" s="100">
        <v>0</v>
      </c>
      <c r="U61" s="100" t="s">
        <v>538</v>
      </c>
      <c r="V61" s="100" t="s">
        <v>538</v>
      </c>
      <c r="W61" s="100">
        <f t="shared" si="2"/>
        <v>0</v>
      </c>
      <c r="X61" s="100">
        <v>0</v>
      </c>
      <c r="Y61" s="100" t="s">
        <v>538</v>
      </c>
      <c r="Z61" s="100" t="s">
        <v>538</v>
      </c>
      <c r="AA61" s="98">
        <f t="shared" si="3"/>
        <v>0</v>
      </c>
      <c r="AB61" s="100" t="s">
        <v>538</v>
      </c>
    </row>
    <row r="62" spans="1:28" x14ac:dyDescent="0.25">
      <c r="A62" s="41" t="s">
        <v>203</v>
      </c>
      <c r="B62" s="172" t="s">
        <v>143</v>
      </c>
      <c r="C62" s="98">
        <v>0</v>
      </c>
      <c r="D62" s="100" t="s">
        <v>538</v>
      </c>
      <c r="E62" s="98">
        <f t="shared" si="6"/>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v>0</v>
      </c>
      <c r="T62" s="100">
        <v>0</v>
      </c>
      <c r="U62" s="100" t="s">
        <v>538</v>
      </c>
      <c r="V62" s="100" t="s">
        <v>538</v>
      </c>
      <c r="W62" s="100">
        <f t="shared" si="2"/>
        <v>0</v>
      </c>
      <c r="X62" s="100">
        <v>0</v>
      </c>
      <c r="Y62" s="100" t="s">
        <v>538</v>
      </c>
      <c r="Z62" s="100" t="s">
        <v>538</v>
      </c>
      <c r="AA62" s="98">
        <f t="shared" si="3"/>
        <v>0</v>
      </c>
      <c r="AB62" s="100" t="s">
        <v>538</v>
      </c>
    </row>
    <row r="63" spans="1:28" x14ac:dyDescent="0.25">
      <c r="A63" s="41" t="s">
        <v>204</v>
      </c>
      <c r="B63" s="172" t="s">
        <v>206</v>
      </c>
      <c r="C63" s="98">
        <v>0</v>
      </c>
      <c r="D63" s="100" t="s">
        <v>538</v>
      </c>
      <c r="E63" s="98">
        <f t="shared" si="6"/>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v>0</v>
      </c>
      <c r="T63" s="100">
        <v>0</v>
      </c>
      <c r="U63" s="100" t="s">
        <v>538</v>
      </c>
      <c r="V63" s="100" t="s">
        <v>538</v>
      </c>
      <c r="W63" s="100">
        <f t="shared" si="2"/>
        <v>0</v>
      </c>
      <c r="X63" s="100">
        <v>0</v>
      </c>
      <c r="Y63" s="100" t="s">
        <v>538</v>
      </c>
      <c r="Z63" s="100" t="s">
        <v>538</v>
      </c>
      <c r="AA63" s="98">
        <f t="shared" si="3"/>
        <v>0</v>
      </c>
      <c r="AB63" s="100" t="s">
        <v>538</v>
      </c>
    </row>
    <row r="64" spans="1:28" ht="18.75" x14ac:dyDescent="0.25">
      <c r="A64" s="41" t="s">
        <v>205</v>
      </c>
      <c r="B64" s="170" t="s">
        <v>543</v>
      </c>
      <c r="C64" s="98">
        <v>0</v>
      </c>
      <c r="D64" s="100" t="s">
        <v>538</v>
      </c>
      <c r="E64" s="98">
        <f t="shared" si="6"/>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v>0</v>
      </c>
      <c r="T64" s="100">
        <v>0</v>
      </c>
      <c r="U64" s="100" t="s">
        <v>538</v>
      </c>
      <c r="V64" s="100" t="s">
        <v>538</v>
      </c>
      <c r="W64" s="100">
        <f t="shared" si="2"/>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41"/>
      <c r="C66" s="441"/>
      <c r="D66" s="441"/>
      <c r="E66" s="441"/>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41"/>
      <c r="C68" s="441"/>
      <c r="D68" s="441"/>
      <c r="E68" s="441"/>
      <c r="F68" s="35"/>
    </row>
    <row r="70" spans="1:27" ht="36.75" customHeight="1" x14ac:dyDescent="0.25">
      <c r="B70" s="441"/>
      <c r="C70" s="441"/>
      <c r="D70" s="441"/>
      <c r="E70" s="441"/>
      <c r="F70" s="35"/>
    </row>
    <row r="72" spans="1:27" ht="51" customHeight="1" x14ac:dyDescent="0.25">
      <c r="B72" s="441"/>
      <c r="C72" s="441"/>
      <c r="D72" s="441"/>
      <c r="E72" s="441"/>
      <c r="F72" s="35"/>
    </row>
    <row r="73" spans="1:27" ht="32.25" customHeight="1" x14ac:dyDescent="0.25">
      <c r="B73" s="441"/>
      <c r="C73" s="441"/>
      <c r="D73" s="441"/>
      <c r="E73" s="441"/>
      <c r="F73" s="35"/>
    </row>
    <row r="74" spans="1:27" ht="51.75" customHeight="1" x14ac:dyDescent="0.25">
      <c r="B74" s="441"/>
      <c r="C74" s="441"/>
      <c r="D74" s="441"/>
      <c r="E74" s="441"/>
      <c r="F74" s="35"/>
    </row>
    <row r="75" spans="1:27" ht="21.75" customHeight="1" x14ac:dyDescent="0.25">
      <c r="B75" s="439"/>
      <c r="C75" s="439"/>
      <c r="D75" s="439"/>
      <c r="E75" s="439"/>
      <c r="F75" s="34"/>
    </row>
    <row r="76" spans="1:27" ht="23.25" customHeight="1" x14ac:dyDescent="0.25"/>
    <row r="77" spans="1:27" ht="18.75" customHeight="1" x14ac:dyDescent="0.25">
      <c r="B77" s="440"/>
      <c r="C77" s="440"/>
      <c r="D77" s="440"/>
      <c r="E77" s="440"/>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68" t="str">
        <f>'1. паспорт местоположение'!A12:C12</f>
        <v>O_24-27</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62" t="str">
        <f>'1. паспорт местоположение'!A15:C15</f>
        <v xml:space="preserve">Реконструкция трансформаторной подстанции 15/0,4 кВ (ТП-9) по адресу:г. Калининград, ул Заводская, д 27Г.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43" t="s">
        <v>406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ht="58.5" customHeight="1" x14ac:dyDescent="0.25">
      <c r="A22" s="444" t="s">
        <v>50</v>
      </c>
      <c r="B22" s="450" t="s">
        <v>22</v>
      </c>
      <c r="C22" s="447" t="s">
        <v>49</v>
      </c>
      <c r="D22" s="447" t="s">
        <v>48</v>
      </c>
      <c r="E22" s="453" t="s">
        <v>416</v>
      </c>
      <c r="F22" s="454"/>
      <c r="G22" s="454"/>
      <c r="H22" s="454"/>
      <c r="I22" s="454"/>
      <c r="J22" s="454"/>
      <c r="K22" s="454"/>
      <c r="L22" s="455"/>
      <c r="M22" s="447" t="s">
        <v>47</v>
      </c>
      <c r="N22" s="447" t="s">
        <v>46</v>
      </c>
      <c r="O22" s="447" t="s">
        <v>45</v>
      </c>
      <c r="P22" s="456" t="s">
        <v>228</v>
      </c>
      <c r="Q22" s="456" t="s">
        <v>44</v>
      </c>
      <c r="R22" s="456" t="s">
        <v>43</v>
      </c>
      <c r="S22" s="456" t="s">
        <v>42</v>
      </c>
      <c r="T22" s="456"/>
      <c r="U22" s="457" t="s">
        <v>41</v>
      </c>
      <c r="V22" s="457" t="s">
        <v>40</v>
      </c>
      <c r="W22" s="456" t="s">
        <v>39</v>
      </c>
      <c r="X22" s="456" t="s">
        <v>38</v>
      </c>
      <c r="Y22" s="456" t="s">
        <v>37</v>
      </c>
      <c r="Z22" s="457"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58" t="s">
        <v>23</v>
      </c>
    </row>
    <row r="23" spans="1:48" ht="64.5" customHeight="1" x14ac:dyDescent="0.25">
      <c r="A23" s="445"/>
      <c r="B23" s="451"/>
      <c r="C23" s="448"/>
      <c r="D23" s="448"/>
      <c r="E23" s="460" t="s">
        <v>21</v>
      </c>
      <c r="F23" s="462" t="s">
        <v>126</v>
      </c>
      <c r="G23" s="462" t="s">
        <v>125</v>
      </c>
      <c r="H23" s="462" t="s">
        <v>124</v>
      </c>
      <c r="I23" s="466" t="s">
        <v>353</v>
      </c>
      <c r="J23" s="466" t="s">
        <v>354</v>
      </c>
      <c r="K23" s="466" t="s">
        <v>355</v>
      </c>
      <c r="L23" s="462" t="s">
        <v>74</v>
      </c>
      <c r="M23" s="448"/>
      <c r="N23" s="448"/>
      <c r="O23" s="448"/>
      <c r="P23" s="456"/>
      <c r="Q23" s="456"/>
      <c r="R23" s="456"/>
      <c r="S23" s="464" t="s">
        <v>2</v>
      </c>
      <c r="T23" s="464"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47" t="s">
        <v>9</v>
      </c>
      <c r="AR23" s="456"/>
      <c r="AS23" s="456"/>
      <c r="AT23" s="456"/>
      <c r="AU23" s="456"/>
      <c r="AV23" s="459"/>
    </row>
    <row r="24" spans="1:48" ht="96.75" customHeight="1" x14ac:dyDescent="0.25">
      <c r="A24" s="446"/>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42" t="s">
        <v>11</v>
      </c>
      <c r="AG24" s="142" t="s">
        <v>10</v>
      </c>
      <c r="AH24" s="143" t="s">
        <v>2</v>
      </c>
      <c r="AI24" s="143" t="s">
        <v>9</v>
      </c>
      <c r="AJ24" s="449"/>
      <c r="AK24" s="449"/>
      <c r="AL24" s="449"/>
      <c r="AM24" s="449"/>
      <c r="AN24" s="449"/>
      <c r="AO24" s="449"/>
      <c r="AP24" s="449"/>
      <c r="AQ24" s="449"/>
      <c r="AR24" s="456"/>
      <c r="AS24" s="456"/>
      <c r="AT24" s="456"/>
      <c r="AU24" s="456"/>
      <c r="AV24" s="459"/>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8" t="str">
        <f>'1. паспорт местоположение'!A5:C5</f>
        <v>Год раскрытия информации: 2024 год</v>
      </c>
      <c r="B5" s="468"/>
      <c r="C5" s="52"/>
      <c r="D5" s="52"/>
      <c r="E5" s="52"/>
      <c r="F5" s="52"/>
      <c r="G5" s="52"/>
      <c r="H5" s="52"/>
    </row>
    <row r="6" spans="1:8" ht="18.75" x14ac:dyDescent="0.3">
      <c r="A6" s="85"/>
      <c r="B6" s="85"/>
      <c r="C6" s="85"/>
      <c r="D6" s="85"/>
      <c r="E6" s="85"/>
      <c r="F6" s="85"/>
      <c r="G6" s="85"/>
      <c r="H6" s="85"/>
    </row>
    <row r="7" spans="1:8" ht="18.75" x14ac:dyDescent="0.25">
      <c r="A7" s="367" t="s">
        <v>7</v>
      </c>
      <c r="B7" s="367"/>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3" t="s">
        <v>6</v>
      </c>
      <c r="B10" s="36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O_24-27</v>
      </c>
      <c r="B12" s="362"/>
      <c r="C12" s="111"/>
      <c r="D12" s="111"/>
      <c r="E12" s="111"/>
      <c r="F12" s="111"/>
      <c r="G12" s="111"/>
      <c r="H12" s="111"/>
    </row>
    <row r="13" spans="1:8" x14ac:dyDescent="0.25">
      <c r="A13" s="363" t="s">
        <v>5</v>
      </c>
      <c r="B13" s="36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 xml:space="preserve">Реконструкция трансформаторной подстанции 15/0,4 кВ (ТП-9) по адресу:г. Калининград, ул Заводская, д 27Г. </v>
      </c>
      <c r="B15" s="389"/>
      <c r="C15" s="111"/>
      <c r="D15" s="111"/>
      <c r="E15" s="111"/>
      <c r="F15" s="111"/>
      <c r="G15" s="111"/>
      <c r="H15" s="111"/>
    </row>
    <row r="16" spans="1:8" x14ac:dyDescent="0.25">
      <c r="A16" s="363" t="s">
        <v>4</v>
      </c>
      <c r="B16" s="363"/>
      <c r="C16" s="112"/>
      <c r="D16" s="112"/>
      <c r="E16" s="112"/>
      <c r="F16" s="112"/>
      <c r="G16" s="112"/>
      <c r="H16" s="112"/>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(ТП-9) по адресу:г. Калининград, ул Заводская, д 27Г. </v>
      </c>
    </row>
    <row r="22" spans="1:2" ht="30" customHeight="1" thickBot="1" x14ac:dyDescent="0.3">
      <c r="A22" s="61" t="s">
        <v>305</v>
      </c>
      <c r="B22" s="62" t="str">
        <f>'1. паспорт местоположение'!C27</f>
        <v>г. Калининград, ул. Заводская, 27Г. ЗУ 39:15:151305:51</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626</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1" t="s">
        <v>542</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09"/>
      <c r="U6" s="109"/>
      <c r="V6" s="109"/>
      <c r="W6" s="109"/>
      <c r="X6" s="109"/>
      <c r="Y6" s="109"/>
      <c r="Z6" s="109"/>
      <c r="AA6" s="109"/>
      <c r="AB6" s="109"/>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3" t="s">
        <v>6</v>
      </c>
      <c r="B9" s="363"/>
      <c r="C9" s="363"/>
      <c r="D9" s="363"/>
      <c r="E9" s="363"/>
      <c r="F9" s="363"/>
      <c r="G9" s="363"/>
      <c r="H9" s="363"/>
      <c r="I9" s="363"/>
      <c r="J9" s="363"/>
      <c r="K9" s="363"/>
      <c r="L9" s="363"/>
      <c r="M9" s="363"/>
      <c r="N9" s="363"/>
      <c r="O9" s="363"/>
      <c r="P9" s="363"/>
      <c r="Q9" s="363"/>
      <c r="R9" s="363"/>
      <c r="S9" s="363"/>
      <c r="T9" s="109"/>
      <c r="U9" s="109"/>
      <c r="V9" s="109"/>
      <c r="W9" s="109"/>
      <c r="X9" s="109"/>
      <c r="Y9" s="109"/>
      <c r="Z9" s="109"/>
      <c r="AA9" s="109"/>
      <c r="AB9" s="109"/>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09"/>
      <c r="U10" s="109"/>
      <c r="V10" s="109"/>
      <c r="W10" s="109"/>
      <c r="X10" s="109"/>
      <c r="Y10" s="109"/>
      <c r="Z10" s="109"/>
      <c r="AA10" s="109"/>
      <c r="AB10" s="109"/>
    </row>
    <row r="11" spans="1:28" s="14" customFormat="1" ht="18.75" x14ac:dyDescent="0.2">
      <c r="A11" s="368" t="str">
        <f>'1. паспорт местоположение'!A12:C12</f>
        <v>O_24-27</v>
      </c>
      <c r="B11" s="368"/>
      <c r="C11" s="368"/>
      <c r="D11" s="368"/>
      <c r="E11" s="368"/>
      <c r="F11" s="368"/>
      <c r="G11" s="368"/>
      <c r="H11" s="368"/>
      <c r="I11" s="368"/>
      <c r="J11" s="368"/>
      <c r="K11" s="368"/>
      <c r="L11" s="368"/>
      <c r="M11" s="368"/>
      <c r="N11" s="368"/>
      <c r="O11" s="368"/>
      <c r="P11" s="368"/>
      <c r="Q11" s="368"/>
      <c r="R11" s="368"/>
      <c r="S11" s="368"/>
      <c r="T11" s="109"/>
      <c r="U11" s="109"/>
      <c r="V11" s="109"/>
      <c r="W11" s="109"/>
      <c r="X11" s="109"/>
      <c r="Y11" s="109"/>
      <c r="Z11" s="109"/>
      <c r="AA11" s="109"/>
      <c r="AB11" s="109"/>
    </row>
    <row r="12" spans="1:28" s="14"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09"/>
      <c r="U12" s="109"/>
      <c r="V12" s="109"/>
      <c r="W12" s="109"/>
      <c r="X12" s="109"/>
      <c r="Y12" s="109"/>
      <c r="Z12" s="109"/>
      <c r="AA12" s="109"/>
      <c r="AB12" s="109"/>
    </row>
    <row r="13" spans="1:28" s="14"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15/0,4 кВ (ТП-9) по адресу:г. Калининград, ул Заводская, д 27Г.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12"/>
      <c r="U15" s="112"/>
      <c r="V15" s="112"/>
      <c r="W15" s="112"/>
      <c r="X15" s="112"/>
      <c r="Y15" s="112"/>
      <c r="Z15" s="112"/>
      <c r="AA15" s="112"/>
      <c r="AB15" s="112"/>
    </row>
    <row r="16" spans="1:28" s="108"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110"/>
      <c r="U16" s="110"/>
      <c r="V16" s="110"/>
      <c r="W16" s="110"/>
      <c r="X16" s="110"/>
      <c r="Y16" s="110"/>
    </row>
    <row r="17" spans="1:28" s="108" customFormat="1" ht="45.75" customHeight="1" x14ac:dyDescent="0.2">
      <c r="A17" s="365" t="s">
        <v>382</v>
      </c>
      <c r="B17" s="365"/>
      <c r="C17" s="365"/>
      <c r="D17" s="365"/>
      <c r="E17" s="365"/>
      <c r="F17" s="365"/>
      <c r="G17" s="365"/>
      <c r="H17" s="365"/>
      <c r="I17" s="365"/>
      <c r="J17" s="365"/>
      <c r="K17" s="365"/>
      <c r="L17" s="365"/>
      <c r="M17" s="365"/>
      <c r="N17" s="365"/>
      <c r="O17" s="365"/>
      <c r="P17" s="365"/>
      <c r="Q17" s="365"/>
      <c r="R17" s="365"/>
      <c r="S17" s="365"/>
      <c r="T17" s="113"/>
      <c r="U17" s="113"/>
      <c r="V17" s="113"/>
      <c r="W17" s="113"/>
      <c r="X17" s="113"/>
      <c r="Y17" s="113"/>
      <c r="Z17" s="113"/>
      <c r="AA17" s="113"/>
      <c r="AB17" s="113"/>
    </row>
    <row r="18" spans="1:28"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10"/>
      <c r="U18" s="110"/>
      <c r="V18" s="110"/>
      <c r="W18" s="110"/>
      <c r="X18" s="110"/>
      <c r="Y18" s="110"/>
    </row>
    <row r="19" spans="1:28" s="108" customFormat="1" ht="54" customHeight="1" x14ac:dyDescent="0.2">
      <c r="A19" s="369" t="s">
        <v>3</v>
      </c>
      <c r="B19" s="369" t="s">
        <v>94</v>
      </c>
      <c r="C19" s="370" t="s">
        <v>303</v>
      </c>
      <c r="D19" s="369" t="s">
        <v>302</v>
      </c>
      <c r="E19" s="369" t="s">
        <v>93</v>
      </c>
      <c r="F19" s="369" t="s">
        <v>92</v>
      </c>
      <c r="G19" s="369" t="s">
        <v>298</v>
      </c>
      <c r="H19" s="369" t="s">
        <v>91</v>
      </c>
      <c r="I19" s="369" t="s">
        <v>90</v>
      </c>
      <c r="J19" s="369" t="s">
        <v>89</v>
      </c>
      <c r="K19" s="369" t="s">
        <v>88</v>
      </c>
      <c r="L19" s="369" t="s">
        <v>87</v>
      </c>
      <c r="M19" s="369" t="s">
        <v>86</v>
      </c>
      <c r="N19" s="369" t="s">
        <v>85</v>
      </c>
      <c r="O19" s="369" t="s">
        <v>84</v>
      </c>
      <c r="P19" s="369" t="s">
        <v>83</v>
      </c>
      <c r="Q19" s="369" t="s">
        <v>301</v>
      </c>
      <c r="R19" s="369"/>
      <c r="S19" s="372" t="s">
        <v>376</v>
      </c>
      <c r="T19" s="110"/>
      <c r="U19" s="110"/>
      <c r="V19" s="110"/>
      <c r="W19" s="110"/>
      <c r="X19" s="110"/>
      <c r="Y19" s="110"/>
    </row>
    <row r="20" spans="1:28" s="108" customFormat="1" ht="180.75" customHeight="1" x14ac:dyDescent="0.2">
      <c r="A20" s="369"/>
      <c r="B20" s="369"/>
      <c r="C20" s="371"/>
      <c r="D20" s="369"/>
      <c r="E20" s="369"/>
      <c r="F20" s="369"/>
      <c r="G20" s="369"/>
      <c r="H20" s="369"/>
      <c r="I20" s="369"/>
      <c r="J20" s="369"/>
      <c r="K20" s="369"/>
      <c r="L20" s="369"/>
      <c r="M20" s="369"/>
      <c r="N20" s="369"/>
      <c r="O20" s="369"/>
      <c r="P20" s="369"/>
      <c r="Q20" s="114" t="s">
        <v>299</v>
      </c>
      <c r="R20" s="115" t="s">
        <v>300</v>
      </c>
      <c r="S20" s="37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H25" sqref="H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68" t="str">
        <f>'1. паспорт местоположение'!A12:C12</f>
        <v>O_24-27</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4"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08" customFormat="1" x14ac:dyDescent="0.2">
      <c r="A16" s="362" t="str">
        <f>'1. паспорт местоположение'!A15:C15</f>
        <v xml:space="preserve">Реконструкция трансформаторной подстанции 15/0,4 кВ (ТП-9) по адресу:г. Калининград, ул Заводская, д 27Г.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113" s="108"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108"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113" s="27"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3</v>
      </c>
      <c r="B21" s="381" t="s">
        <v>200</v>
      </c>
      <c r="C21" s="382"/>
      <c r="D21" s="385" t="s">
        <v>116</v>
      </c>
      <c r="E21" s="381" t="s">
        <v>415</v>
      </c>
      <c r="F21" s="382"/>
      <c r="G21" s="381" t="s">
        <v>239</v>
      </c>
      <c r="H21" s="382"/>
      <c r="I21" s="381" t="s">
        <v>115</v>
      </c>
      <c r="J21" s="382"/>
      <c r="K21" s="385" t="s">
        <v>114</v>
      </c>
      <c r="L21" s="381" t="s">
        <v>113</v>
      </c>
      <c r="M21" s="382"/>
      <c r="N21" s="381" t="s">
        <v>442</v>
      </c>
      <c r="O21" s="382"/>
      <c r="P21" s="385" t="s">
        <v>112</v>
      </c>
      <c r="Q21" s="373" t="s">
        <v>111</v>
      </c>
      <c r="R21" s="374"/>
      <c r="S21" s="373" t="s">
        <v>110</v>
      </c>
      <c r="T21" s="375"/>
    </row>
    <row r="22" spans="1:113" ht="204.75" customHeight="1" x14ac:dyDescent="0.25">
      <c r="A22" s="379"/>
      <c r="B22" s="383"/>
      <c r="C22" s="384"/>
      <c r="D22" s="388"/>
      <c r="E22" s="383"/>
      <c r="F22" s="384"/>
      <c r="G22" s="383"/>
      <c r="H22" s="384"/>
      <c r="I22" s="383"/>
      <c r="J22" s="384"/>
      <c r="K22" s="386"/>
      <c r="L22" s="383"/>
      <c r="M22" s="384"/>
      <c r="N22" s="383"/>
      <c r="O22" s="384"/>
      <c r="P22" s="386"/>
      <c r="Q22" s="54" t="s">
        <v>109</v>
      </c>
      <c r="R22" s="54" t="s">
        <v>386</v>
      </c>
      <c r="S22" s="54" t="s">
        <v>108</v>
      </c>
      <c r="T22" s="54" t="s">
        <v>107</v>
      </c>
    </row>
    <row r="23" spans="1:113" ht="51.75" customHeight="1" x14ac:dyDescent="0.25">
      <c r="A23" s="380"/>
      <c r="B23" s="54" t="s">
        <v>105</v>
      </c>
      <c r="C23" s="54" t="s">
        <v>106</v>
      </c>
      <c r="D23" s="386"/>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633</v>
      </c>
      <c r="E25" s="95" t="s">
        <v>627</v>
      </c>
      <c r="F25" s="95" t="s">
        <v>612</v>
      </c>
      <c r="G25" s="95" t="s">
        <v>628</v>
      </c>
      <c r="H25" s="95" t="s">
        <v>628</v>
      </c>
      <c r="I25" s="350" t="s">
        <v>619</v>
      </c>
      <c r="J25" s="96" t="s">
        <v>629</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629</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7" t="s">
        <v>421</v>
      </c>
      <c r="C29" s="387"/>
      <c r="D29" s="387"/>
      <c r="E29" s="387"/>
      <c r="F29" s="387"/>
      <c r="G29" s="387"/>
      <c r="H29" s="387"/>
      <c r="I29" s="387"/>
      <c r="J29" s="387"/>
      <c r="K29" s="387"/>
      <c r="L29" s="387"/>
      <c r="M29" s="387"/>
      <c r="N29" s="387"/>
      <c r="O29" s="387"/>
      <c r="P29" s="387"/>
      <c r="Q29" s="387"/>
      <c r="R29" s="387"/>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O_24-27</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15/0,4 кВ (ТП-9) по адресу:г. Калининград, ул Заводская, д 27Г.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27" customFormat="1" ht="21" customHeight="1" x14ac:dyDescent="0.25"/>
    <row r="21" spans="1:27" ht="15.75" customHeight="1" x14ac:dyDescent="0.25">
      <c r="A21" s="385" t="s">
        <v>3</v>
      </c>
      <c r="B21" s="381" t="s">
        <v>396</v>
      </c>
      <c r="C21" s="382"/>
      <c r="D21" s="381" t="s">
        <v>398</v>
      </c>
      <c r="E21" s="382"/>
      <c r="F21" s="373" t="s">
        <v>88</v>
      </c>
      <c r="G21" s="375"/>
      <c r="H21" s="375"/>
      <c r="I21" s="374"/>
      <c r="J21" s="385" t="s">
        <v>399</v>
      </c>
      <c r="K21" s="381" t="s">
        <v>400</v>
      </c>
      <c r="L21" s="382"/>
      <c r="M21" s="381" t="s">
        <v>401</v>
      </c>
      <c r="N21" s="382"/>
      <c r="O21" s="381" t="s">
        <v>388</v>
      </c>
      <c r="P21" s="382"/>
      <c r="Q21" s="381" t="s">
        <v>121</v>
      </c>
      <c r="R21" s="382"/>
      <c r="S21" s="385" t="s">
        <v>120</v>
      </c>
      <c r="T21" s="385" t="s">
        <v>402</v>
      </c>
      <c r="U21" s="385" t="s">
        <v>397</v>
      </c>
      <c r="V21" s="381" t="s">
        <v>119</v>
      </c>
      <c r="W21" s="382"/>
      <c r="X21" s="373" t="s">
        <v>111</v>
      </c>
      <c r="Y21" s="375"/>
      <c r="Z21" s="373" t="s">
        <v>110</v>
      </c>
      <c r="AA21" s="375"/>
    </row>
    <row r="22" spans="1:27" ht="216" customHeight="1" x14ac:dyDescent="0.25">
      <c r="A22" s="388"/>
      <c r="B22" s="383"/>
      <c r="C22" s="384"/>
      <c r="D22" s="383"/>
      <c r="E22" s="384"/>
      <c r="F22" s="373" t="s">
        <v>118</v>
      </c>
      <c r="G22" s="374"/>
      <c r="H22" s="373" t="s">
        <v>117</v>
      </c>
      <c r="I22" s="374"/>
      <c r="J22" s="386"/>
      <c r="K22" s="383"/>
      <c r="L22" s="384"/>
      <c r="M22" s="383"/>
      <c r="N22" s="384"/>
      <c r="O22" s="383"/>
      <c r="P22" s="384"/>
      <c r="Q22" s="383"/>
      <c r="R22" s="384"/>
      <c r="S22" s="386"/>
      <c r="T22" s="386"/>
      <c r="U22" s="386"/>
      <c r="V22" s="383"/>
      <c r="W22" s="384"/>
      <c r="X22" s="54" t="s">
        <v>109</v>
      </c>
      <c r="Y22" s="54" t="s">
        <v>386</v>
      </c>
      <c r="Z22" s="54" t="s">
        <v>108</v>
      </c>
      <c r="AA22" s="54" t="s">
        <v>107</v>
      </c>
    </row>
    <row r="23" spans="1:27" ht="60" customHeight="1" x14ac:dyDescent="0.25">
      <c r="A23" s="386"/>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7" t="s">
        <v>7</v>
      </c>
      <c r="B7" s="367"/>
      <c r="C7" s="367"/>
      <c r="D7" s="109"/>
      <c r="E7" s="109"/>
      <c r="F7" s="109"/>
      <c r="G7" s="109"/>
      <c r="H7" s="109"/>
      <c r="I7" s="109"/>
      <c r="J7" s="109"/>
      <c r="K7" s="109"/>
      <c r="L7" s="109"/>
      <c r="M7" s="109"/>
      <c r="N7" s="109"/>
      <c r="O7" s="109"/>
      <c r="P7" s="109"/>
      <c r="Q7" s="109"/>
      <c r="R7" s="109"/>
      <c r="S7" s="109"/>
      <c r="T7" s="109"/>
      <c r="U7" s="109"/>
    </row>
    <row r="8" spans="1:29" s="14" customFormat="1" ht="18.75" x14ac:dyDescent="0.2">
      <c r="A8" s="367"/>
      <c r="B8" s="367"/>
      <c r="C8" s="367"/>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3" t="s">
        <v>6</v>
      </c>
      <c r="B10" s="363"/>
      <c r="C10" s="36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7"/>
      <c r="B11" s="367"/>
      <c r="C11" s="367"/>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O_24-27</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3" t="s">
        <v>5</v>
      </c>
      <c r="B13" s="363"/>
      <c r="C13" s="36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4"/>
      <c r="B14" s="364"/>
      <c r="C14" s="36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 xml:space="preserve">Реконструкция трансформаторной подстанции 15/0,4 кВ (ТП-9) по адресу:г. Калининград, ул Заводская, д 27Г. </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3" t="s">
        <v>4</v>
      </c>
      <c r="B16" s="363"/>
      <c r="C16" s="36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4"/>
      <c r="B17" s="364"/>
      <c r="C17" s="364"/>
      <c r="D17" s="110"/>
      <c r="E17" s="110"/>
      <c r="F17" s="110"/>
      <c r="G17" s="110"/>
      <c r="H17" s="110"/>
      <c r="I17" s="110"/>
      <c r="J17" s="110"/>
      <c r="K17" s="110"/>
      <c r="L17" s="110"/>
      <c r="M17" s="110"/>
      <c r="N17" s="110"/>
      <c r="O17" s="110"/>
      <c r="P17" s="110"/>
      <c r="Q17" s="110"/>
      <c r="R17" s="110"/>
    </row>
    <row r="18" spans="1:21" s="108" customFormat="1" ht="27.75" customHeight="1" x14ac:dyDescent="0.2">
      <c r="A18" s="365" t="s">
        <v>381</v>
      </c>
      <c r="B18" s="365"/>
      <c r="C18" s="36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622</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89.25" customHeight="1" x14ac:dyDescent="0.25">
      <c r="A24" s="122" t="s">
        <v>60</v>
      </c>
      <c r="B24" s="123" t="s">
        <v>413</v>
      </c>
      <c r="C24" s="124" t="s">
        <v>635</v>
      </c>
    </row>
    <row r="25" spans="1:21" ht="63" customHeight="1" x14ac:dyDescent="0.25">
      <c r="A25" s="122" t="s">
        <v>59</v>
      </c>
      <c r="B25" s="123" t="s">
        <v>414</v>
      </c>
      <c r="C25" s="331">
        <f>'6.2. Паспорт фин осв ввод'!C30/6</f>
        <v>2.0599718541200001</v>
      </c>
    </row>
    <row r="26" spans="1:21" ht="42.75" customHeight="1" x14ac:dyDescent="0.25">
      <c r="A26" s="122" t="s">
        <v>57</v>
      </c>
      <c r="B26" s="123" t="s">
        <v>208</v>
      </c>
      <c r="C26" s="121" t="s">
        <v>436</v>
      </c>
    </row>
    <row r="27" spans="1:21" ht="31.5" x14ac:dyDescent="0.25">
      <c r="A27" s="122" t="s">
        <v>56</v>
      </c>
      <c r="B27" s="123" t="s">
        <v>395</v>
      </c>
      <c r="C27" s="121" t="s">
        <v>623</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09"/>
      <c r="AB6" s="109"/>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12"/>
      <c r="AB9" s="11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09"/>
      <c r="AB10" s="109"/>
    </row>
    <row r="11" spans="1:28" ht="15.75" x14ac:dyDescent="0.25">
      <c r="A11" s="368" t="str">
        <f>'1. паспорт местоположение'!A12:C12</f>
        <v>O_24-27</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1"/>
      <c r="AB11" s="111"/>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12"/>
      <c r="AB12" s="112"/>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26"/>
      <c r="AB13" s="126"/>
    </row>
    <row r="14" spans="1:28" ht="15.75" x14ac:dyDescent="0.25">
      <c r="A14" s="362" t="str">
        <f>'1. паспорт местоположение'!A15:C15</f>
        <v xml:space="preserve">Реконструкция трансформаторной подстанции 15/0,4 кВ (ТП-9) по адресу:г. Калининград, ул Заводская, д 27Г.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7" t="s">
        <v>7</v>
      </c>
      <c r="B7" s="367"/>
      <c r="C7" s="367"/>
      <c r="D7" s="367"/>
      <c r="E7" s="367"/>
      <c r="F7" s="367"/>
      <c r="G7" s="367"/>
      <c r="H7" s="367"/>
      <c r="I7" s="367"/>
      <c r="J7" s="367"/>
      <c r="K7" s="367"/>
      <c r="L7" s="367"/>
      <c r="M7" s="367"/>
      <c r="N7" s="367"/>
      <c r="O7" s="367"/>
      <c r="P7" s="109"/>
      <c r="Q7" s="109"/>
      <c r="R7" s="109"/>
      <c r="S7" s="109"/>
      <c r="T7" s="109"/>
      <c r="U7" s="109"/>
      <c r="V7" s="109"/>
      <c r="W7" s="109"/>
      <c r="X7" s="109"/>
      <c r="Y7" s="109"/>
      <c r="Z7" s="109"/>
    </row>
    <row r="8" spans="1:28" s="14" customFormat="1" ht="18.75" x14ac:dyDescent="0.2">
      <c r="A8" s="367"/>
      <c r="B8" s="367"/>
      <c r="C8" s="367"/>
      <c r="D8" s="367"/>
      <c r="E8" s="367"/>
      <c r="F8" s="367"/>
      <c r="G8" s="367"/>
      <c r="H8" s="367"/>
      <c r="I8" s="367"/>
      <c r="J8" s="367"/>
      <c r="K8" s="367"/>
      <c r="L8" s="367"/>
      <c r="M8" s="367"/>
      <c r="N8" s="367"/>
      <c r="O8" s="367"/>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3" t="s">
        <v>6</v>
      </c>
      <c r="B10" s="363"/>
      <c r="C10" s="363"/>
      <c r="D10" s="363"/>
      <c r="E10" s="363"/>
      <c r="F10" s="363"/>
      <c r="G10" s="363"/>
      <c r="H10" s="363"/>
      <c r="I10" s="363"/>
      <c r="J10" s="363"/>
      <c r="K10" s="363"/>
      <c r="L10" s="363"/>
      <c r="M10" s="363"/>
      <c r="N10" s="363"/>
      <c r="O10" s="363"/>
      <c r="P10" s="109"/>
      <c r="Q10" s="109"/>
      <c r="R10" s="109"/>
      <c r="S10" s="109"/>
      <c r="T10" s="109"/>
      <c r="U10" s="109"/>
      <c r="V10" s="109"/>
      <c r="W10" s="109"/>
      <c r="X10" s="109"/>
      <c r="Y10" s="109"/>
      <c r="Z10" s="109"/>
    </row>
    <row r="11" spans="1:28" s="14" customFormat="1" ht="18.75" x14ac:dyDescent="0.2">
      <c r="A11" s="367"/>
      <c r="B11" s="367"/>
      <c r="C11" s="367"/>
      <c r="D11" s="367"/>
      <c r="E11" s="367"/>
      <c r="F11" s="367"/>
      <c r="G11" s="367"/>
      <c r="H11" s="367"/>
      <c r="I11" s="367"/>
      <c r="J11" s="367"/>
      <c r="K11" s="367"/>
      <c r="L11" s="367"/>
      <c r="M11" s="367"/>
      <c r="N11" s="367"/>
      <c r="O11" s="367"/>
      <c r="P11" s="109"/>
      <c r="Q11" s="109"/>
      <c r="R11" s="109"/>
      <c r="S11" s="109"/>
      <c r="T11" s="109"/>
      <c r="U11" s="109"/>
      <c r="V11" s="109"/>
      <c r="W11" s="109"/>
      <c r="X11" s="109"/>
      <c r="Y11" s="109"/>
      <c r="Z11" s="109"/>
    </row>
    <row r="12" spans="1:28" s="14" customFormat="1" ht="18.75" x14ac:dyDescent="0.2">
      <c r="A12" s="368" t="str">
        <f>'1. паспорт местоположение'!A12:C12</f>
        <v>O_24-27</v>
      </c>
      <c r="B12" s="368"/>
      <c r="C12" s="368"/>
      <c r="D12" s="368"/>
      <c r="E12" s="368"/>
      <c r="F12" s="368"/>
      <c r="G12" s="368"/>
      <c r="H12" s="368"/>
      <c r="I12" s="368"/>
      <c r="J12" s="368"/>
      <c r="K12" s="368"/>
      <c r="L12" s="368"/>
      <c r="M12" s="368"/>
      <c r="N12" s="368"/>
      <c r="O12" s="368"/>
      <c r="P12" s="109"/>
      <c r="Q12" s="109"/>
      <c r="R12" s="109"/>
      <c r="S12" s="109"/>
      <c r="T12" s="109"/>
      <c r="U12" s="109"/>
      <c r="V12" s="109"/>
      <c r="W12" s="109"/>
      <c r="X12" s="109"/>
      <c r="Y12" s="109"/>
      <c r="Z12" s="109"/>
    </row>
    <row r="13" spans="1:28" s="14" customFormat="1" ht="18.75" x14ac:dyDescent="0.2">
      <c r="A13" s="363" t="s">
        <v>5</v>
      </c>
      <c r="B13" s="363"/>
      <c r="C13" s="363"/>
      <c r="D13" s="363"/>
      <c r="E13" s="363"/>
      <c r="F13" s="363"/>
      <c r="G13" s="363"/>
      <c r="H13" s="363"/>
      <c r="I13" s="363"/>
      <c r="J13" s="363"/>
      <c r="K13" s="363"/>
      <c r="L13" s="363"/>
      <c r="M13" s="363"/>
      <c r="N13" s="363"/>
      <c r="O13" s="363"/>
      <c r="P13" s="109"/>
      <c r="Q13" s="109"/>
      <c r="R13" s="109"/>
      <c r="S13" s="109"/>
      <c r="T13" s="109"/>
      <c r="U13" s="109"/>
      <c r="V13" s="109"/>
      <c r="W13" s="109"/>
      <c r="X13" s="109"/>
      <c r="Y13" s="109"/>
      <c r="Z13" s="109"/>
    </row>
    <row r="14" spans="1:28" s="14" customFormat="1" ht="15.75" customHeight="1" x14ac:dyDescent="0.2">
      <c r="A14" s="364"/>
      <c r="B14" s="364"/>
      <c r="C14" s="364"/>
      <c r="D14" s="364"/>
      <c r="E14" s="364"/>
      <c r="F14" s="364"/>
      <c r="G14" s="364"/>
      <c r="H14" s="364"/>
      <c r="I14" s="364"/>
      <c r="J14" s="364"/>
      <c r="K14" s="364"/>
      <c r="L14" s="364"/>
      <c r="M14" s="364"/>
      <c r="N14" s="364"/>
      <c r="O14" s="364"/>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15/0,4 кВ (ТП-9) по адресу:г. Калининград, ул Заводская, д 27Г.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3" t="s">
        <v>4</v>
      </c>
      <c r="B16" s="363"/>
      <c r="C16" s="363"/>
      <c r="D16" s="363"/>
      <c r="E16" s="363"/>
      <c r="F16" s="363"/>
      <c r="G16" s="363"/>
      <c r="H16" s="363"/>
      <c r="I16" s="363"/>
      <c r="J16" s="363"/>
      <c r="K16" s="363"/>
      <c r="L16" s="363"/>
      <c r="M16" s="363"/>
      <c r="N16" s="363"/>
      <c r="O16" s="363"/>
      <c r="P16" s="112"/>
      <c r="Q16" s="112"/>
      <c r="R16" s="112"/>
      <c r="S16" s="112"/>
      <c r="T16" s="112"/>
      <c r="U16" s="112"/>
      <c r="V16" s="112"/>
      <c r="W16" s="112"/>
      <c r="X16" s="112"/>
      <c r="Y16" s="112"/>
      <c r="Z16" s="112"/>
    </row>
    <row r="17" spans="1:26" s="108" customFormat="1" ht="15" customHeight="1" x14ac:dyDescent="0.2">
      <c r="A17" s="364"/>
      <c r="B17" s="364"/>
      <c r="C17" s="364"/>
      <c r="D17" s="364"/>
      <c r="E17" s="364"/>
      <c r="F17" s="364"/>
      <c r="G17" s="364"/>
      <c r="H17" s="364"/>
      <c r="I17" s="364"/>
      <c r="J17" s="364"/>
      <c r="K17" s="364"/>
      <c r="L17" s="364"/>
      <c r="M17" s="364"/>
      <c r="N17" s="364"/>
      <c r="O17" s="364"/>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XA208"/>
  <sheetViews>
    <sheetView zoomScale="90" zoomScaleNormal="90" workbookViewId="0">
      <selection activeCell="A98" sqref="A98:XFD17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6" t="str">
        <f>'1. паспорт местоположение'!A5:C5</f>
        <v>Год раскрытия информации: 2024 год</v>
      </c>
      <c r="B5" s="406"/>
      <c r="C5" s="406"/>
      <c r="D5" s="406"/>
      <c r="E5" s="406"/>
      <c r="F5" s="406"/>
      <c r="G5" s="406"/>
      <c r="H5" s="40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7" t="s">
        <v>7</v>
      </c>
      <c r="B7" s="407"/>
      <c r="C7" s="407"/>
      <c r="D7" s="407"/>
      <c r="E7" s="407"/>
      <c r="F7" s="407"/>
      <c r="G7" s="407"/>
      <c r="H7" s="40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8" t="str">
        <f>'1. паспорт местоположение'!A9:C10</f>
        <v xml:space="preserve">Акционерное общество "Западная энергетическая компания" </v>
      </c>
      <c r="B9" s="408"/>
      <c r="C9" s="408"/>
      <c r="D9" s="408"/>
      <c r="E9" s="408"/>
      <c r="F9" s="408"/>
      <c r="G9" s="408"/>
      <c r="H9" s="40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09" t="s">
        <v>6</v>
      </c>
      <c r="B10" s="409"/>
      <c r="C10" s="409"/>
      <c r="D10" s="409"/>
      <c r="E10" s="409"/>
      <c r="F10" s="409"/>
      <c r="G10" s="409"/>
      <c r="H10" s="40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8" t="str">
        <f>'1. паспорт местоположение'!A12:C12</f>
        <v>O_24-27</v>
      </c>
      <c r="B12" s="408"/>
      <c r="C12" s="408"/>
      <c r="D12" s="408"/>
      <c r="E12" s="408"/>
      <c r="F12" s="408"/>
      <c r="G12" s="408"/>
      <c r="H12" s="40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09" t="s">
        <v>5</v>
      </c>
      <c r="B13" s="409"/>
      <c r="C13" s="409"/>
      <c r="D13" s="409"/>
      <c r="E13" s="409"/>
      <c r="F13" s="409"/>
      <c r="G13" s="409"/>
      <c r="H13" s="40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0" t="str">
        <f>'1. паспорт местоположение'!A15:C15</f>
        <v xml:space="preserve">Реконструкция трансформаторной подстанции 15/0,4 кВ (ТП-9) по адресу:г. Калининград, ул Заводская, д 27Г. </v>
      </c>
      <c r="B15" s="410"/>
      <c r="C15" s="410"/>
      <c r="D15" s="410"/>
      <c r="E15" s="410"/>
      <c r="F15" s="410"/>
      <c r="G15" s="410"/>
      <c r="H15" s="41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09" t="s">
        <v>4</v>
      </c>
      <c r="B16" s="409"/>
      <c r="C16" s="409"/>
      <c r="D16" s="409"/>
      <c r="E16" s="409"/>
      <c r="F16" s="409"/>
      <c r="G16" s="409"/>
      <c r="H16" s="40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8" t="s">
        <v>391</v>
      </c>
      <c r="B18" s="408"/>
      <c r="C18" s="408"/>
      <c r="D18" s="408"/>
      <c r="E18" s="408"/>
      <c r="F18" s="408"/>
      <c r="G18" s="408"/>
      <c r="H18" s="4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12359831.12472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1" t="s">
        <v>285</v>
      </c>
      <c r="E28" s="402"/>
      <c r="F28" s="403"/>
      <c r="G28" s="404" t="str">
        <f>IF(SUM(B89:L89)=0,"не окупается",SUM(B89:L89))</f>
        <v>не окупается</v>
      </c>
      <c r="H28" s="40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12359.83112472</v>
      </c>
      <c r="C29" s="191"/>
      <c r="D29" s="401" t="s">
        <v>283</v>
      </c>
      <c r="E29" s="402"/>
      <c r="F29" s="403"/>
      <c r="G29" s="404" t="str">
        <f>IF(SUM(B90:L90)=0,"не окупается",SUM(B90:L90))</f>
        <v>не окупается</v>
      </c>
      <c r="H29" s="40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1" t="s">
        <v>545</v>
      </c>
      <c r="E30" s="402"/>
      <c r="F30" s="403"/>
      <c r="G30" s="413">
        <f>L87</f>
        <v>-16151897.283179846</v>
      </c>
      <c r="H30" s="414"/>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5"/>
      <c r="E31" s="416"/>
      <c r="F31" s="417"/>
      <c r="G31" s="415"/>
      <c r="H31" s="417"/>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-14784.49057714937</v>
      </c>
      <c r="F60" s="245">
        <f t="shared" si="12"/>
        <v>0</v>
      </c>
      <c r="G60" s="245">
        <f t="shared" si="12"/>
        <v>0</v>
      </c>
      <c r="H60" s="245">
        <f t="shared" si="12"/>
        <v>0</v>
      </c>
      <c r="I60" s="245">
        <f t="shared" si="12"/>
        <v>0</v>
      </c>
      <c r="J60" s="245">
        <f t="shared" si="12"/>
        <v>0</v>
      </c>
      <c r="K60" s="245">
        <f t="shared" si="12"/>
        <v>-19341.809727707994</v>
      </c>
      <c r="L60" s="245">
        <f t="shared" si="12"/>
        <v>0</v>
      </c>
      <c r="M60" s="245">
        <f t="shared" si="12"/>
        <v>0</v>
      </c>
      <c r="N60" s="245">
        <f t="shared" si="12"/>
        <v>0</v>
      </c>
      <c r="O60" s="245">
        <f t="shared" si="12"/>
        <v>0</v>
      </c>
      <c r="P60" s="245">
        <f t="shared" si="12"/>
        <v>0</v>
      </c>
      <c r="Q60" s="245">
        <f t="shared" si="12"/>
        <v>-25303.922484895767</v>
      </c>
      <c r="R60" s="245">
        <f t="shared" si="12"/>
        <v>0</v>
      </c>
      <c r="S60" s="245">
        <f t="shared" si="12"/>
        <v>0</v>
      </c>
      <c r="T60" s="245">
        <f t="shared" si="12"/>
        <v>0</v>
      </c>
      <c r="U60" s="245">
        <f t="shared" si="12"/>
        <v>0</v>
      </c>
      <c r="V60" s="245">
        <f t="shared" si="12"/>
        <v>0</v>
      </c>
      <c r="W60" s="245">
        <f t="shared" si="12"/>
        <v>-33103.856471319334</v>
      </c>
      <c r="X60" s="245">
        <f t="shared" si="12"/>
        <v>0</v>
      </c>
      <c r="Y60" s="245">
        <f t="shared" si="12"/>
        <v>0</v>
      </c>
      <c r="Z60" s="245">
        <f t="shared" si="12"/>
        <v>0</v>
      </c>
      <c r="AA60" s="245">
        <f t="shared" si="12"/>
        <v>0</v>
      </c>
      <c r="AB60" s="245">
        <f t="shared" si="12"/>
        <v>0</v>
      </c>
      <c r="AC60" s="245">
        <f t="shared" si="12"/>
        <v>-43308.120072208054</v>
      </c>
      <c r="AD60" s="245">
        <f t="shared" si="12"/>
        <v>0</v>
      </c>
      <c r="AE60" s="245">
        <f t="shared" si="12"/>
        <v>0</v>
      </c>
      <c r="AF60" s="245">
        <f t="shared" si="12"/>
        <v>0</v>
      </c>
      <c r="AG60" s="245">
        <f t="shared" si="12"/>
        <v>0</v>
      </c>
      <c r="AH60" s="245">
        <f t="shared" si="12"/>
        <v>0</v>
      </c>
      <c r="AI60" s="245">
        <f t="shared" si="12"/>
        <v>-56657.847879861831</v>
      </c>
      <c r="AJ60" s="245">
        <f t="shared" si="12"/>
        <v>0</v>
      </c>
      <c r="AK60" s="245">
        <f t="shared" si="12"/>
        <v>0</v>
      </c>
      <c r="AL60" s="245">
        <f t="shared" si="12"/>
        <v>0</v>
      </c>
      <c r="AM60" s="245">
        <f t="shared" si="12"/>
        <v>0</v>
      </c>
      <c r="AN60" s="245">
        <f t="shared" si="12"/>
        <v>0</v>
      </c>
      <c r="AO60" s="245">
        <f t="shared" si="12"/>
        <v>-12359.83112472</v>
      </c>
      <c r="AP60" s="245">
        <f t="shared" si="12"/>
        <v>0</v>
      </c>
    </row>
    <row r="61" spans="1:45" x14ac:dyDescent="0.2">
      <c r="A61" s="253" t="s">
        <v>260</v>
      </c>
      <c r="B61" s="245"/>
      <c r="C61" s="245">
        <f>-IF(C$47&lt;=$B$30,0,$B$29*(1+C$49)*$B$28)</f>
        <v>0</v>
      </c>
      <c r="D61" s="245">
        <f>-IF(D$47&lt;=$B$30,0,$B$29*(1+D$49)*$B$28)</f>
        <v>0</v>
      </c>
      <c r="E61" s="245">
        <f>-IF(E$47&lt;=$B$30,0,$B$29*(1+E$49)*$B$28)</f>
        <v>-14784.49057714937</v>
      </c>
      <c r="F61" s="245"/>
      <c r="G61" s="245"/>
      <c r="H61" s="245"/>
      <c r="I61" s="245"/>
      <c r="J61" s="245"/>
      <c r="K61" s="245">
        <f t="shared" ref="F61:AP61" si="13">-IF(K$47&lt;=$B$30,0,$B$29*(1+K$49)*$B$28)</f>
        <v>-19341.809727707994</v>
      </c>
      <c r="L61" s="245"/>
      <c r="M61" s="245"/>
      <c r="N61" s="245"/>
      <c r="O61" s="245"/>
      <c r="P61" s="245"/>
      <c r="Q61" s="245">
        <f t="shared" si="13"/>
        <v>-25303.922484895767</v>
      </c>
      <c r="R61" s="245"/>
      <c r="S61" s="245"/>
      <c r="T61" s="245"/>
      <c r="U61" s="245"/>
      <c r="V61" s="245"/>
      <c r="W61" s="245">
        <f t="shared" si="13"/>
        <v>-33103.856471319334</v>
      </c>
      <c r="X61" s="245"/>
      <c r="Y61" s="245"/>
      <c r="Z61" s="245"/>
      <c r="AA61" s="245"/>
      <c r="AB61" s="245"/>
      <c r="AC61" s="245">
        <f t="shared" si="13"/>
        <v>-43308.120072208054</v>
      </c>
      <c r="AD61" s="245"/>
      <c r="AE61" s="245"/>
      <c r="AF61" s="245"/>
      <c r="AG61" s="245"/>
      <c r="AH61" s="245"/>
      <c r="AI61" s="245">
        <f t="shared" si="13"/>
        <v>-56657.847879861831</v>
      </c>
      <c r="AJ61" s="245"/>
      <c r="AK61" s="245"/>
      <c r="AL61" s="245"/>
      <c r="AM61" s="245"/>
      <c r="AN61" s="245"/>
      <c r="AO61" s="245">
        <f t="shared" si="13"/>
        <v>-12359.83112472</v>
      </c>
      <c r="AP61" s="245"/>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-14784.49057714937</v>
      </c>
      <c r="F66" s="252">
        <f t="shared" si="14"/>
        <v>0</v>
      </c>
      <c r="G66" s="252">
        <f t="shared" si="14"/>
        <v>0</v>
      </c>
      <c r="H66" s="252">
        <f t="shared" si="14"/>
        <v>0</v>
      </c>
      <c r="I66" s="252">
        <f t="shared" si="14"/>
        <v>0</v>
      </c>
      <c r="J66" s="252">
        <f t="shared" si="14"/>
        <v>0</v>
      </c>
      <c r="K66" s="252">
        <f t="shared" si="14"/>
        <v>-19341.809727707994</v>
      </c>
      <c r="L66" s="252">
        <f t="shared" si="14"/>
        <v>0</v>
      </c>
      <c r="M66" s="252">
        <f t="shared" si="14"/>
        <v>0</v>
      </c>
      <c r="N66" s="252">
        <f t="shared" si="14"/>
        <v>0</v>
      </c>
      <c r="O66" s="252">
        <f t="shared" si="14"/>
        <v>0</v>
      </c>
      <c r="P66" s="252">
        <f t="shared" si="14"/>
        <v>0</v>
      </c>
      <c r="Q66" s="252">
        <f t="shared" si="14"/>
        <v>-25303.922484895767</v>
      </c>
      <c r="R66" s="252">
        <f t="shared" si="14"/>
        <v>0</v>
      </c>
      <c r="S66" s="252">
        <f t="shared" si="14"/>
        <v>0</v>
      </c>
      <c r="T66" s="252">
        <f t="shared" si="14"/>
        <v>0</v>
      </c>
      <c r="U66" s="252">
        <f t="shared" si="14"/>
        <v>0</v>
      </c>
      <c r="V66" s="252">
        <f t="shared" si="14"/>
        <v>0</v>
      </c>
      <c r="W66" s="252">
        <f t="shared" si="14"/>
        <v>-33103.856471319334</v>
      </c>
      <c r="X66" s="252">
        <f t="shared" si="14"/>
        <v>0</v>
      </c>
      <c r="Y66" s="252">
        <f t="shared" si="14"/>
        <v>0</v>
      </c>
      <c r="Z66" s="252">
        <f t="shared" si="14"/>
        <v>0</v>
      </c>
      <c r="AA66" s="252">
        <f t="shared" si="14"/>
        <v>0</v>
      </c>
      <c r="AB66" s="252">
        <f t="shared" si="14"/>
        <v>0</v>
      </c>
      <c r="AC66" s="252">
        <f t="shared" si="14"/>
        <v>-43308.120072208054</v>
      </c>
      <c r="AD66" s="252">
        <f t="shared" si="14"/>
        <v>0</v>
      </c>
      <c r="AE66" s="252">
        <f t="shared" si="14"/>
        <v>0</v>
      </c>
      <c r="AF66" s="252">
        <f t="shared" si="14"/>
        <v>0</v>
      </c>
      <c r="AG66" s="252">
        <f t="shared" si="14"/>
        <v>0</v>
      </c>
      <c r="AH66" s="252">
        <f t="shared" si="14"/>
        <v>0</v>
      </c>
      <c r="AI66" s="252">
        <f t="shared" si="14"/>
        <v>-56657.847879861831</v>
      </c>
      <c r="AJ66" s="252">
        <f t="shared" si="14"/>
        <v>0</v>
      </c>
      <c r="AK66" s="252">
        <f t="shared" si="14"/>
        <v>0</v>
      </c>
      <c r="AL66" s="252">
        <f t="shared" si="14"/>
        <v>0</v>
      </c>
      <c r="AM66" s="252">
        <f t="shared" si="14"/>
        <v>0</v>
      </c>
      <c r="AN66" s="252">
        <f t="shared" si="14"/>
        <v>0</v>
      </c>
      <c r="AO66" s="252">
        <f t="shared" si="14"/>
        <v>-12359.83112472</v>
      </c>
      <c r="AP66" s="252">
        <f>AP59+AP60</f>
        <v>0</v>
      </c>
    </row>
    <row r="67" spans="1:45" x14ac:dyDescent="0.2">
      <c r="A67" s="253" t="s">
        <v>255</v>
      </c>
      <c r="B67" s="255"/>
      <c r="C67" s="334">
        <f>-($B$25)*$B$28/$B$27</f>
        <v>-411994.37082399998</v>
      </c>
      <c r="D67" s="334">
        <f>C67</f>
        <v>-411994.37082399998</v>
      </c>
      <c r="E67" s="334">
        <f t="shared" ref="E67:L67" si="15">D67</f>
        <v>-411994.37082399998</v>
      </c>
      <c r="F67" s="334">
        <f t="shared" si="15"/>
        <v>-411994.37082399998</v>
      </c>
      <c r="G67" s="334">
        <f t="shared" si="15"/>
        <v>-411994.37082399998</v>
      </c>
      <c r="H67" s="334">
        <f t="shared" si="15"/>
        <v>-411994.37082399998</v>
      </c>
      <c r="I67" s="334">
        <f t="shared" si="15"/>
        <v>-411994.37082399998</v>
      </c>
      <c r="J67" s="334">
        <f t="shared" si="15"/>
        <v>-411994.37082399998</v>
      </c>
      <c r="K67" s="334">
        <f t="shared" si="15"/>
        <v>-411994.37082399998</v>
      </c>
      <c r="L67" s="334">
        <f t="shared" si="15"/>
        <v>-411994.37082399998</v>
      </c>
      <c r="M67" s="245">
        <f t="shared" ref="M67:AP67" si="16">L67</f>
        <v>-411994.37082399998</v>
      </c>
      <c r="N67" s="245">
        <f t="shared" si="16"/>
        <v>-411994.37082399998</v>
      </c>
      <c r="O67" s="245">
        <f t="shared" si="16"/>
        <v>-411994.37082399998</v>
      </c>
      <c r="P67" s="245">
        <f t="shared" si="16"/>
        <v>-411994.37082399998</v>
      </c>
      <c r="Q67" s="245">
        <f t="shared" si="16"/>
        <v>-411994.37082399998</v>
      </c>
      <c r="R67" s="245">
        <f t="shared" si="16"/>
        <v>-411994.37082399998</v>
      </c>
      <c r="S67" s="245">
        <f t="shared" si="16"/>
        <v>-411994.37082399998</v>
      </c>
      <c r="T67" s="245">
        <f t="shared" si="16"/>
        <v>-411994.37082399998</v>
      </c>
      <c r="U67" s="245">
        <f t="shared" si="16"/>
        <v>-411994.37082399998</v>
      </c>
      <c r="V67" s="245">
        <f t="shared" si="16"/>
        <v>-411994.37082399998</v>
      </c>
      <c r="W67" s="245">
        <f t="shared" si="16"/>
        <v>-411994.37082399998</v>
      </c>
      <c r="X67" s="245">
        <f t="shared" si="16"/>
        <v>-411994.37082399998</v>
      </c>
      <c r="Y67" s="245">
        <f t="shared" si="16"/>
        <v>-411994.37082399998</v>
      </c>
      <c r="Z67" s="245">
        <f t="shared" si="16"/>
        <v>-411994.37082399998</v>
      </c>
      <c r="AA67" s="245">
        <f t="shared" si="16"/>
        <v>-411994.37082399998</v>
      </c>
      <c r="AB67" s="245">
        <f t="shared" si="16"/>
        <v>-411994.37082399998</v>
      </c>
      <c r="AC67" s="245">
        <f t="shared" si="16"/>
        <v>-411994.37082399998</v>
      </c>
      <c r="AD67" s="245">
        <f t="shared" si="16"/>
        <v>-411994.37082399998</v>
      </c>
      <c r="AE67" s="245">
        <f t="shared" si="16"/>
        <v>-411994.37082399998</v>
      </c>
      <c r="AF67" s="245">
        <f t="shared" si="16"/>
        <v>-411994.37082399998</v>
      </c>
      <c r="AG67" s="245">
        <f t="shared" si="16"/>
        <v>-411994.37082399998</v>
      </c>
      <c r="AH67" s="245">
        <f t="shared" si="16"/>
        <v>-411994.37082399998</v>
      </c>
      <c r="AI67" s="245">
        <f t="shared" si="16"/>
        <v>-411994.37082399998</v>
      </c>
      <c r="AJ67" s="245">
        <f t="shared" si="16"/>
        <v>-411994.37082399998</v>
      </c>
      <c r="AK67" s="245">
        <f t="shared" si="16"/>
        <v>-411994.37082399998</v>
      </c>
      <c r="AL67" s="245">
        <f t="shared" si="16"/>
        <v>-411994.37082399998</v>
      </c>
      <c r="AM67" s="245">
        <f t="shared" si="16"/>
        <v>-411994.37082399998</v>
      </c>
      <c r="AN67" s="245">
        <f t="shared" si="16"/>
        <v>-411994.37082399998</v>
      </c>
      <c r="AO67" s="245">
        <f t="shared" si="16"/>
        <v>-411994.37082399998</v>
      </c>
      <c r="AP67" s="245">
        <f t="shared" si="16"/>
        <v>-411994.37082399998</v>
      </c>
      <c r="AQ67" s="256"/>
      <c r="AR67" s="257"/>
      <c r="AS67" s="257"/>
    </row>
    <row r="68" spans="1:45" ht="28.5" x14ac:dyDescent="0.2">
      <c r="A68" s="254" t="s">
        <v>549</v>
      </c>
      <c r="B68" s="252">
        <f t="shared" ref="B68:J68" si="17">B66+B67</f>
        <v>0</v>
      </c>
      <c r="C68" s="252">
        <f>C66+C67</f>
        <v>-411994.37082399998</v>
      </c>
      <c r="D68" s="252">
        <f>D66+D67</f>
        <v>-411994.37082399998</v>
      </c>
      <c r="E68" s="252">
        <f t="shared" si="17"/>
        <v>-426778.86140114936</v>
      </c>
      <c r="F68" s="252">
        <f>F66+C67</f>
        <v>-411994.37082399998</v>
      </c>
      <c r="G68" s="252">
        <f t="shared" si="17"/>
        <v>-411994.37082399998</v>
      </c>
      <c r="H68" s="252">
        <f t="shared" si="17"/>
        <v>-411994.37082399998</v>
      </c>
      <c r="I68" s="252">
        <f t="shared" si="17"/>
        <v>-411994.37082399998</v>
      </c>
      <c r="J68" s="252">
        <f t="shared" si="17"/>
        <v>-411994.37082399998</v>
      </c>
      <c r="K68" s="252">
        <f>K66+K67</f>
        <v>-431336.18055170798</v>
      </c>
      <c r="L68" s="252">
        <f>L66+L67</f>
        <v>-411994.37082399998</v>
      </c>
      <c r="M68" s="252">
        <f t="shared" ref="M68:AO68" si="18">M66+M67</f>
        <v>-411994.37082399998</v>
      </c>
      <c r="N68" s="252">
        <f t="shared" si="18"/>
        <v>-411994.37082399998</v>
      </c>
      <c r="O68" s="252">
        <f t="shared" si="18"/>
        <v>-411994.37082399998</v>
      </c>
      <c r="P68" s="252">
        <f t="shared" si="18"/>
        <v>-411994.37082399998</v>
      </c>
      <c r="Q68" s="252">
        <f t="shared" si="18"/>
        <v>-437298.29330889578</v>
      </c>
      <c r="R68" s="252">
        <f t="shared" si="18"/>
        <v>-411994.37082399998</v>
      </c>
      <c r="S68" s="252">
        <f t="shared" si="18"/>
        <v>-411994.37082399998</v>
      </c>
      <c r="T68" s="252">
        <f t="shared" si="18"/>
        <v>-411994.37082399998</v>
      </c>
      <c r="U68" s="252">
        <f t="shared" si="18"/>
        <v>-411994.37082399998</v>
      </c>
      <c r="V68" s="252">
        <f t="shared" si="18"/>
        <v>-411994.37082399998</v>
      </c>
      <c r="W68" s="252">
        <f t="shared" si="18"/>
        <v>-445098.22729531932</v>
      </c>
      <c r="X68" s="252">
        <f t="shared" si="18"/>
        <v>-411994.37082399998</v>
      </c>
      <c r="Y68" s="252">
        <f t="shared" si="18"/>
        <v>-411994.37082399998</v>
      </c>
      <c r="Z68" s="252">
        <f t="shared" si="18"/>
        <v>-411994.37082399998</v>
      </c>
      <c r="AA68" s="252">
        <f t="shared" si="18"/>
        <v>-411994.37082399998</v>
      </c>
      <c r="AB68" s="252">
        <f t="shared" si="18"/>
        <v>-411994.37082399998</v>
      </c>
      <c r="AC68" s="252">
        <f t="shared" si="18"/>
        <v>-455302.49089620804</v>
      </c>
      <c r="AD68" s="252">
        <f t="shared" si="18"/>
        <v>-411994.37082399998</v>
      </c>
      <c r="AE68" s="252">
        <f t="shared" si="18"/>
        <v>-411994.37082399998</v>
      </c>
      <c r="AF68" s="252">
        <f t="shared" si="18"/>
        <v>-411994.37082399998</v>
      </c>
      <c r="AG68" s="252">
        <f t="shared" si="18"/>
        <v>-411994.37082399998</v>
      </c>
      <c r="AH68" s="252">
        <f t="shared" si="18"/>
        <v>-411994.37082399998</v>
      </c>
      <c r="AI68" s="252">
        <f t="shared" si="18"/>
        <v>-468652.21870386181</v>
      </c>
      <c r="AJ68" s="252">
        <f t="shared" si="18"/>
        <v>-411994.37082399998</v>
      </c>
      <c r="AK68" s="252">
        <f t="shared" si="18"/>
        <v>-411994.37082399998</v>
      </c>
      <c r="AL68" s="252">
        <f t="shared" si="18"/>
        <v>-411994.37082399998</v>
      </c>
      <c r="AM68" s="252">
        <f t="shared" si="18"/>
        <v>-411994.37082399998</v>
      </c>
      <c r="AN68" s="252">
        <f t="shared" si="18"/>
        <v>-411994.37082399998</v>
      </c>
      <c r="AO68" s="252">
        <f t="shared" si="18"/>
        <v>-424354.20194871997</v>
      </c>
      <c r="AP68" s="252">
        <f>AP66+AP67</f>
        <v>-411994.37082399998</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-411994.37082399998</v>
      </c>
      <c r="D70" s="252">
        <f t="shared" si="20"/>
        <v>-411994.37082399998</v>
      </c>
      <c r="E70" s="252">
        <f t="shared" si="20"/>
        <v>-426778.86140114936</v>
      </c>
      <c r="F70" s="252">
        <f t="shared" si="20"/>
        <v>-411994.37082399998</v>
      </c>
      <c r="G70" s="252">
        <f t="shared" si="20"/>
        <v>-411994.37082399998</v>
      </c>
      <c r="H70" s="252">
        <f t="shared" si="20"/>
        <v>-411994.37082399998</v>
      </c>
      <c r="I70" s="252">
        <f t="shared" si="20"/>
        <v>-411994.37082399998</v>
      </c>
      <c r="J70" s="252">
        <f t="shared" si="20"/>
        <v>-411994.37082399998</v>
      </c>
      <c r="K70" s="252">
        <f t="shared" si="20"/>
        <v>-431336.18055170798</v>
      </c>
      <c r="L70" s="252">
        <f t="shared" si="20"/>
        <v>-411994.37082399998</v>
      </c>
      <c r="M70" s="252">
        <f t="shared" si="20"/>
        <v>-411994.37082399998</v>
      </c>
      <c r="N70" s="252">
        <f t="shared" si="20"/>
        <v>-411994.37082399998</v>
      </c>
      <c r="O70" s="252">
        <f t="shared" si="20"/>
        <v>-411994.37082399998</v>
      </c>
      <c r="P70" s="252">
        <f t="shared" si="20"/>
        <v>-411994.37082399998</v>
      </c>
      <c r="Q70" s="252">
        <f t="shared" si="20"/>
        <v>-437298.29330889578</v>
      </c>
      <c r="R70" s="252">
        <f t="shared" si="20"/>
        <v>-411994.37082399998</v>
      </c>
      <c r="S70" s="252">
        <f t="shared" si="20"/>
        <v>-411994.37082399998</v>
      </c>
      <c r="T70" s="252">
        <f t="shared" si="20"/>
        <v>-411994.37082399998</v>
      </c>
      <c r="U70" s="252">
        <f t="shared" si="20"/>
        <v>-411994.37082399998</v>
      </c>
      <c r="V70" s="252">
        <f t="shared" si="20"/>
        <v>-411994.37082399998</v>
      </c>
      <c r="W70" s="252">
        <f t="shared" si="20"/>
        <v>-445098.22729531932</v>
      </c>
      <c r="X70" s="252">
        <f t="shared" si="20"/>
        <v>-411994.37082399998</v>
      </c>
      <c r="Y70" s="252">
        <f t="shared" si="20"/>
        <v>-411994.37082399998</v>
      </c>
      <c r="Z70" s="252">
        <f t="shared" si="20"/>
        <v>-411994.37082399998</v>
      </c>
      <c r="AA70" s="252">
        <f t="shared" si="20"/>
        <v>-411994.37082399998</v>
      </c>
      <c r="AB70" s="252">
        <f t="shared" si="20"/>
        <v>-411994.37082399998</v>
      </c>
      <c r="AC70" s="252">
        <f t="shared" si="20"/>
        <v>-455302.49089620804</v>
      </c>
      <c r="AD70" s="252">
        <f t="shared" si="20"/>
        <v>-411994.37082399998</v>
      </c>
      <c r="AE70" s="252">
        <f t="shared" si="20"/>
        <v>-411994.37082399998</v>
      </c>
      <c r="AF70" s="252">
        <f t="shared" si="20"/>
        <v>-411994.37082399998</v>
      </c>
      <c r="AG70" s="252">
        <f t="shared" si="20"/>
        <v>-411994.37082399998</v>
      </c>
      <c r="AH70" s="252">
        <f t="shared" si="20"/>
        <v>-411994.37082399998</v>
      </c>
      <c r="AI70" s="252">
        <f t="shared" si="20"/>
        <v>-468652.21870386181</v>
      </c>
      <c r="AJ70" s="252">
        <f t="shared" si="20"/>
        <v>-411994.37082399998</v>
      </c>
      <c r="AK70" s="252">
        <f t="shared" si="20"/>
        <v>-411994.37082399998</v>
      </c>
      <c r="AL70" s="252">
        <f t="shared" si="20"/>
        <v>-411994.37082399998</v>
      </c>
      <c r="AM70" s="252">
        <f t="shared" si="20"/>
        <v>-411994.37082399998</v>
      </c>
      <c r="AN70" s="252">
        <f t="shared" si="20"/>
        <v>-411994.37082399998</v>
      </c>
      <c r="AO70" s="252">
        <f t="shared" si="20"/>
        <v>-424354.20194871997</v>
      </c>
      <c r="AP70" s="252">
        <f>AP68+AP69</f>
        <v>-411994.37082399998</v>
      </c>
    </row>
    <row r="71" spans="1:45" x14ac:dyDescent="0.2">
      <c r="A71" s="253" t="s">
        <v>253</v>
      </c>
      <c r="B71" s="245">
        <f t="shared" ref="B71:AP71" si="21">-B70*$B$36</f>
        <v>0</v>
      </c>
      <c r="C71" s="245">
        <f t="shared" si="21"/>
        <v>82398.8741648</v>
      </c>
      <c r="D71" s="245">
        <f t="shared" si="21"/>
        <v>82398.8741648</v>
      </c>
      <c r="E71" s="245">
        <f t="shared" si="21"/>
        <v>85355.772280229881</v>
      </c>
      <c r="F71" s="245">
        <f t="shared" si="21"/>
        <v>82398.8741648</v>
      </c>
      <c r="G71" s="245">
        <f t="shared" si="21"/>
        <v>82398.8741648</v>
      </c>
      <c r="H71" s="245">
        <f t="shared" si="21"/>
        <v>82398.8741648</v>
      </c>
      <c r="I71" s="245">
        <f t="shared" si="21"/>
        <v>82398.8741648</v>
      </c>
      <c r="J71" s="245">
        <f t="shared" si="21"/>
        <v>82398.8741648</v>
      </c>
      <c r="K71" s="245">
        <f t="shared" si="21"/>
        <v>86267.236110341604</v>
      </c>
      <c r="L71" s="245">
        <f t="shared" si="21"/>
        <v>82398.8741648</v>
      </c>
      <c r="M71" s="245">
        <f t="shared" si="21"/>
        <v>82398.8741648</v>
      </c>
      <c r="N71" s="245">
        <f t="shared" si="21"/>
        <v>82398.8741648</v>
      </c>
      <c r="O71" s="245">
        <f t="shared" si="21"/>
        <v>82398.8741648</v>
      </c>
      <c r="P71" s="245">
        <f t="shared" si="21"/>
        <v>82398.8741648</v>
      </c>
      <c r="Q71" s="245">
        <f t="shared" si="21"/>
        <v>87459.658661779162</v>
      </c>
      <c r="R71" s="245">
        <f t="shared" si="21"/>
        <v>82398.8741648</v>
      </c>
      <c r="S71" s="245">
        <f t="shared" si="21"/>
        <v>82398.8741648</v>
      </c>
      <c r="T71" s="245">
        <f t="shared" si="21"/>
        <v>82398.8741648</v>
      </c>
      <c r="U71" s="245">
        <f t="shared" si="21"/>
        <v>82398.8741648</v>
      </c>
      <c r="V71" s="245">
        <f t="shared" si="21"/>
        <v>82398.8741648</v>
      </c>
      <c r="W71" s="245">
        <f t="shared" si="21"/>
        <v>89019.645459063875</v>
      </c>
      <c r="X71" s="245">
        <f t="shared" si="21"/>
        <v>82398.8741648</v>
      </c>
      <c r="Y71" s="245">
        <f t="shared" si="21"/>
        <v>82398.8741648</v>
      </c>
      <c r="Z71" s="245">
        <f t="shared" si="21"/>
        <v>82398.8741648</v>
      </c>
      <c r="AA71" s="245">
        <f t="shared" si="21"/>
        <v>82398.8741648</v>
      </c>
      <c r="AB71" s="245">
        <f t="shared" si="21"/>
        <v>82398.8741648</v>
      </c>
      <c r="AC71" s="245">
        <f t="shared" si="21"/>
        <v>91060.498179241607</v>
      </c>
      <c r="AD71" s="245">
        <f t="shared" si="21"/>
        <v>82398.8741648</v>
      </c>
      <c r="AE71" s="245">
        <f t="shared" si="21"/>
        <v>82398.8741648</v>
      </c>
      <c r="AF71" s="245">
        <f t="shared" si="21"/>
        <v>82398.8741648</v>
      </c>
      <c r="AG71" s="245">
        <f t="shared" si="21"/>
        <v>82398.8741648</v>
      </c>
      <c r="AH71" s="245">
        <f t="shared" si="21"/>
        <v>82398.8741648</v>
      </c>
      <c r="AI71" s="245">
        <f t="shared" si="21"/>
        <v>93730.443740772374</v>
      </c>
      <c r="AJ71" s="245">
        <f t="shared" si="21"/>
        <v>82398.8741648</v>
      </c>
      <c r="AK71" s="245">
        <f t="shared" si="21"/>
        <v>82398.8741648</v>
      </c>
      <c r="AL71" s="245">
        <f t="shared" si="21"/>
        <v>82398.8741648</v>
      </c>
      <c r="AM71" s="245">
        <f t="shared" si="21"/>
        <v>82398.8741648</v>
      </c>
      <c r="AN71" s="245">
        <f t="shared" si="21"/>
        <v>82398.8741648</v>
      </c>
      <c r="AO71" s="245">
        <f t="shared" si="21"/>
        <v>84870.840389744</v>
      </c>
      <c r="AP71" s="245">
        <f t="shared" si="21"/>
        <v>82398.8741648</v>
      </c>
    </row>
    <row r="72" spans="1:45" ht="15" thickBot="1" x14ac:dyDescent="0.25">
      <c r="A72" s="258" t="s">
        <v>257</v>
      </c>
      <c r="B72" s="259">
        <f t="shared" ref="B72:AO72" si="22">B70+B71</f>
        <v>0</v>
      </c>
      <c r="C72" s="259">
        <f t="shared" si="22"/>
        <v>-329595.4966592</v>
      </c>
      <c r="D72" s="259">
        <f t="shared" si="22"/>
        <v>-329595.4966592</v>
      </c>
      <c r="E72" s="259">
        <f t="shared" si="22"/>
        <v>-341423.08912091947</v>
      </c>
      <c r="F72" s="259">
        <f t="shared" si="22"/>
        <v>-329595.4966592</v>
      </c>
      <c r="G72" s="259">
        <f t="shared" si="22"/>
        <v>-329595.4966592</v>
      </c>
      <c r="H72" s="259">
        <f t="shared" si="22"/>
        <v>-329595.4966592</v>
      </c>
      <c r="I72" s="259">
        <f t="shared" si="22"/>
        <v>-329595.4966592</v>
      </c>
      <c r="J72" s="259">
        <f t="shared" si="22"/>
        <v>-329595.4966592</v>
      </c>
      <c r="K72" s="259">
        <f t="shared" si="22"/>
        <v>-345068.94444136636</v>
      </c>
      <c r="L72" s="259">
        <f t="shared" si="22"/>
        <v>-329595.4966592</v>
      </c>
      <c r="M72" s="259">
        <f t="shared" si="22"/>
        <v>-329595.4966592</v>
      </c>
      <c r="N72" s="259">
        <f t="shared" si="22"/>
        <v>-329595.4966592</v>
      </c>
      <c r="O72" s="259">
        <f t="shared" si="22"/>
        <v>-329595.4966592</v>
      </c>
      <c r="P72" s="259">
        <f t="shared" si="22"/>
        <v>-329595.4966592</v>
      </c>
      <c r="Q72" s="259">
        <f t="shared" si="22"/>
        <v>-349838.63464711665</v>
      </c>
      <c r="R72" s="259">
        <f t="shared" si="22"/>
        <v>-329595.4966592</v>
      </c>
      <c r="S72" s="259">
        <f t="shared" si="22"/>
        <v>-329595.4966592</v>
      </c>
      <c r="T72" s="259">
        <f t="shared" si="22"/>
        <v>-329595.4966592</v>
      </c>
      <c r="U72" s="259">
        <f t="shared" si="22"/>
        <v>-329595.4966592</v>
      </c>
      <c r="V72" s="259">
        <f t="shared" si="22"/>
        <v>-329595.4966592</v>
      </c>
      <c r="W72" s="259">
        <f t="shared" si="22"/>
        <v>-356078.58183625544</v>
      </c>
      <c r="X72" s="259">
        <f t="shared" si="22"/>
        <v>-329595.4966592</v>
      </c>
      <c r="Y72" s="259">
        <f t="shared" si="22"/>
        <v>-329595.4966592</v>
      </c>
      <c r="Z72" s="259">
        <f t="shared" si="22"/>
        <v>-329595.4966592</v>
      </c>
      <c r="AA72" s="259">
        <f t="shared" si="22"/>
        <v>-329595.4966592</v>
      </c>
      <c r="AB72" s="259">
        <f t="shared" si="22"/>
        <v>-329595.4966592</v>
      </c>
      <c r="AC72" s="259">
        <f t="shared" si="22"/>
        <v>-364241.99271696643</v>
      </c>
      <c r="AD72" s="259">
        <f t="shared" si="22"/>
        <v>-329595.4966592</v>
      </c>
      <c r="AE72" s="259">
        <f t="shared" si="22"/>
        <v>-329595.4966592</v>
      </c>
      <c r="AF72" s="259">
        <f t="shared" si="22"/>
        <v>-329595.4966592</v>
      </c>
      <c r="AG72" s="259">
        <f t="shared" si="22"/>
        <v>-329595.4966592</v>
      </c>
      <c r="AH72" s="259">
        <f t="shared" si="22"/>
        <v>-329595.4966592</v>
      </c>
      <c r="AI72" s="259">
        <f t="shared" si="22"/>
        <v>-374921.77496308944</v>
      </c>
      <c r="AJ72" s="259">
        <f t="shared" si="22"/>
        <v>-329595.4966592</v>
      </c>
      <c r="AK72" s="259">
        <f t="shared" si="22"/>
        <v>-329595.4966592</v>
      </c>
      <c r="AL72" s="259">
        <f t="shared" si="22"/>
        <v>-329595.4966592</v>
      </c>
      <c r="AM72" s="259">
        <f t="shared" si="22"/>
        <v>-329595.4966592</v>
      </c>
      <c r="AN72" s="259">
        <f t="shared" si="22"/>
        <v>-329595.4966592</v>
      </c>
      <c r="AO72" s="259">
        <f t="shared" si="22"/>
        <v>-339483.361558976</v>
      </c>
      <c r="AP72" s="259">
        <f>AP70+AP71</f>
        <v>-329595.4966592</v>
      </c>
    </row>
    <row r="73" spans="1:45" s="353" customFormat="1" ht="16.5" thickBot="1" x14ac:dyDescent="0.25">
      <c r="A73" s="351"/>
      <c r="B73" s="352">
        <f>O141</f>
        <v>0.5</v>
      </c>
      <c r="C73" s="352">
        <f t="shared" ref="C73:AP73" si="23">P141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0</v>
      </c>
      <c r="AN73" s="352">
        <f t="shared" si="23"/>
        <v>0</v>
      </c>
      <c r="AO73" s="352">
        <f t="shared" si="23"/>
        <v>0</v>
      </c>
      <c r="AP73" s="352">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-411994.37082399998</v>
      </c>
      <c r="D75" s="252">
        <f>D68</f>
        <v>-411994.37082399998</v>
      </c>
      <c r="E75" s="252">
        <f t="shared" si="25"/>
        <v>-426778.86140114936</v>
      </c>
      <c r="F75" s="252">
        <f t="shared" si="25"/>
        <v>-411994.37082399998</v>
      </c>
      <c r="G75" s="252">
        <f t="shared" si="25"/>
        <v>-411994.37082399998</v>
      </c>
      <c r="H75" s="252">
        <f t="shared" si="25"/>
        <v>-411994.37082399998</v>
      </c>
      <c r="I75" s="252">
        <f t="shared" si="25"/>
        <v>-411994.37082399998</v>
      </c>
      <c r="J75" s="252">
        <f t="shared" si="25"/>
        <v>-411994.37082399998</v>
      </c>
      <c r="K75" s="252">
        <f t="shared" si="25"/>
        <v>-431336.18055170798</v>
      </c>
      <c r="L75" s="252">
        <f t="shared" si="25"/>
        <v>-411994.37082399998</v>
      </c>
      <c r="M75" s="252">
        <f t="shared" si="25"/>
        <v>-411994.37082399998</v>
      </c>
      <c r="N75" s="252">
        <f t="shared" si="25"/>
        <v>-411994.37082399998</v>
      </c>
      <c r="O75" s="252">
        <f t="shared" si="25"/>
        <v>-411994.37082399998</v>
      </c>
      <c r="P75" s="252">
        <f t="shared" si="25"/>
        <v>-411994.37082399998</v>
      </c>
      <c r="Q75" s="252">
        <f t="shared" si="25"/>
        <v>-437298.29330889578</v>
      </c>
      <c r="R75" s="252">
        <f t="shared" si="25"/>
        <v>-411994.37082399998</v>
      </c>
      <c r="S75" s="252">
        <f t="shared" si="25"/>
        <v>-411994.37082399998</v>
      </c>
      <c r="T75" s="252">
        <f t="shared" si="25"/>
        <v>-411994.37082399998</v>
      </c>
      <c r="U75" s="252">
        <f t="shared" si="25"/>
        <v>-411994.37082399998</v>
      </c>
      <c r="V75" s="252">
        <f t="shared" si="25"/>
        <v>-411994.37082399998</v>
      </c>
      <c r="W75" s="252">
        <f t="shared" si="25"/>
        <v>-445098.22729531932</v>
      </c>
      <c r="X75" s="252">
        <f t="shared" si="25"/>
        <v>-411994.37082399998</v>
      </c>
      <c r="Y75" s="252">
        <f t="shared" si="25"/>
        <v>-411994.37082399998</v>
      </c>
      <c r="Z75" s="252">
        <f t="shared" si="25"/>
        <v>-411994.37082399998</v>
      </c>
      <c r="AA75" s="252">
        <f t="shared" si="25"/>
        <v>-411994.37082399998</v>
      </c>
      <c r="AB75" s="252">
        <f t="shared" si="25"/>
        <v>-411994.37082399998</v>
      </c>
      <c r="AC75" s="252">
        <f t="shared" si="25"/>
        <v>-455302.49089620804</v>
      </c>
      <c r="AD75" s="252">
        <f t="shared" si="25"/>
        <v>-411994.37082399998</v>
      </c>
      <c r="AE75" s="252">
        <f t="shared" si="25"/>
        <v>-411994.37082399998</v>
      </c>
      <c r="AF75" s="252">
        <f t="shared" si="25"/>
        <v>-411994.37082399998</v>
      </c>
      <c r="AG75" s="252">
        <f t="shared" si="25"/>
        <v>-411994.37082399998</v>
      </c>
      <c r="AH75" s="252">
        <f t="shared" si="25"/>
        <v>-411994.37082399998</v>
      </c>
      <c r="AI75" s="252">
        <f t="shared" si="25"/>
        <v>-468652.21870386181</v>
      </c>
      <c r="AJ75" s="252">
        <f t="shared" si="25"/>
        <v>-411994.37082399998</v>
      </c>
      <c r="AK75" s="252">
        <f t="shared" si="25"/>
        <v>-411994.37082399998</v>
      </c>
      <c r="AL75" s="252">
        <f t="shared" si="25"/>
        <v>-411994.37082399998</v>
      </c>
      <c r="AM75" s="252">
        <f t="shared" si="25"/>
        <v>-411994.37082399998</v>
      </c>
      <c r="AN75" s="252">
        <f t="shared" si="25"/>
        <v>-411994.37082399998</v>
      </c>
      <c r="AO75" s="252">
        <f t="shared" si="25"/>
        <v>-424354.20194871997</v>
      </c>
      <c r="AP75" s="252">
        <f>AP68</f>
        <v>-411994.37082399998</v>
      </c>
    </row>
    <row r="76" spans="1:45" x14ac:dyDescent="0.2">
      <c r="A76" s="253" t="s">
        <v>255</v>
      </c>
      <c r="B76" s="245">
        <f t="shared" ref="B76:AO76" si="26">-B67</f>
        <v>0</v>
      </c>
      <c r="C76" s="245">
        <f>-C67</f>
        <v>411994.37082399998</v>
      </c>
      <c r="D76" s="245">
        <f t="shared" si="26"/>
        <v>411994.37082399998</v>
      </c>
      <c r="E76" s="245">
        <f t="shared" si="26"/>
        <v>411994.37082399998</v>
      </c>
      <c r="F76" s="245">
        <f>-C67</f>
        <v>411994.37082399998</v>
      </c>
      <c r="G76" s="245">
        <f t="shared" si="26"/>
        <v>411994.37082399998</v>
      </c>
      <c r="H76" s="245">
        <f t="shared" si="26"/>
        <v>411994.37082399998</v>
      </c>
      <c r="I76" s="245">
        <f t="shared" si="26"/>
        <v>411994.37082399998</v>
      </c>
      <c r="J76" s="245">
        <f t="shared" si="26"/>
        <v>411994.37082399998</v>
      </c>
      <c r="K76" s="245">
        <f t="shared" si="26"/>
        <v>411994.37082399998</v>
      </c>
      <c r="L76" s="245">
        <f>-L67</f>
        <v>411994.37082399998</v>
      </c>
      <c r="M76" s="245">
        <f>-M67</f>
        <v>411994.37082399998</v>
      </c>
      <c r="N76" s="245">
        <f t="shared" si="26"/>
        <v>411994.37082399998</v>
      </c>
      <c r="O76" s="245">
        <f t="shared" si="26"/>
        <v>411994.37082399998</v>
      </c>
      <c r="P76" s="245">
        <f t="shared" si="26"/>
        <v>411994.37082399998</v>
      </c>
      <c r="Q76" s="245">
        <f t="shared" si="26"/>
        <v>411994.37082399998</v>
      </c>
      <c r="R76" s="245">
        <f t="shared" si="26"/>
        <v>411994.37082399998</v>
      </c>
      <c r="S76" s="245">
        <f t="shared" si="26"/>
        <v>411994.37082399998</v>
      </c>
      <c r="T76" s="245">
        <f t="shared" si="26"/>
        <v>411994.37082399998</v>
      </c>
      <c r="U76" s="245">
        <f t="shared" si="26"/>
        <v>411994.37082399998</v>
      </c>
      <c r="V76" s="245">
        <f t="shared" si="26"/>
        <v>411994.37082399998</v>
      </c>
      <c r="W76" s="245">
        <f t="shared" si="26"/>
        <v>411994.37082399998</v>
      </c>
      <c r="X76" s="245">
        <f t="shared" si="26"/>
        <v>411994.37082399998</v>
      </c>
      <c r="Y76" s="245">
        <f t="shared" si="26"/>
        <v>411994.37082399998</v>
      </c>
      <c r="Z76" s="245">
        <f t="shared" si="26"/>
        <v>411994.37082399998</v>
      </c>
      <c r="AA76" s="245">
        <f t="shared" si="26"/>
        <v>411994.37082399998</v>
      </c>
      <c r="AB76" s="245">
        <f t="shared" si="26"/>
        <v>411994.37082399998</v>
      </c>
      <c r="AC76" s="245">
        <f t="shared" si="26"/>
        <v>411994.37082399998</v>
      </c>
      <c r="AD76" s="245">
        <f t="shared" si="26"/>
        <v>411994.37082399998</v>
      </c>
      <c r="AE76" s="245">
        <f t="shared" si="26"/>
        <v>411994.37082399998</v>
      </c>
      <c r="AF76" s="245">
        <f t="shared" si="26"/>
        <v>411994.37082399998</v>
      </c>
      <c r="AG76" s="245">
        <f t="shared" si="26"/>
        <v>411994.37082399998</v>
      </c>
      <c r="AH76" s="245">
        <f t="shared" si="26"/>
        <v>411994.37082399998</v>
      </c>
      <c r="AI76" s="245">
        <f t="shared" si="26"/>
        <v>411994.37082399998</v>
      </c>
      <c r="AJ76" s="245">
        <f t="shared" si="26"/>
        <v>411994.37082399998</v>
      </c>
      <c r="AK76" s="245">
        <f t="shared" si="26"/>
        <v>411994.37082399998</v>
      </c>
      <c r="AL76" s="245">
        <f t="shared" si="26"/>
        <v>411994.37082399998</v>
      </c>
      <c r="AM76" s="245">
        <f t="shared" si="26"/>
        <v>411994.37082399998</v>
      </c>
      <c r="AN76" s="245">
        <f t="shared" si="26"/>
        <v>411994.37082399998</v>
      </c>
      <c r="AO76" s="245">
        <f t="shared" si="26"/>
        <v>411994.37082399998</v>
      </c>
      <c r="AP76" s="245">
        <f>-AP67</f>
        <v>411994.37082399998</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-2966359.4699328002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-2956.8981154300272</v>
      </c>
      <c r="F79" s="245">
        <f>IF(((SUM($B$59:F59)+SUM($B$61:F64))+SUM($B$81:F81))&lt;0,((SUM($B$59:F59)+SUM($B$61:F64))+SUM($B$81:F81))*0.2-SUM($A$79:E79),IF(SUM($B$79:E79)&lt;0,0-SUM($B$79:E79),0))</f>
        <v>0</v>
      </c>
      <c r="G79" s="245">
        <f>IF(((SUM($B$59:G59)+SUM($B$61:G64))+SUM($B$81:G81))&lt;0,((SUM($B$59:G59)+SUM($B$61:G64))+SUM($B$81:G81))*0.18-SUM($A$79:F79),IF(SUM($B$79:F79)&lt;0,0-SUM($B$79:F79),0))</f>
        <v>296931.6368048233</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-3481.5257509872317</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-4554.7060472811572</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-5958.6941648372449</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-7795.4616129975766</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-10198.412618375383</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-2224.7696024496108</v>
      </c>
      <c r="AP79" s="245">
        <f>IF(((SUM($B$59:AP59)+SUM($B$61:AP64))+SUM($B$81:AP81))&lt;0,((SUM($B$59:AP59)+SUM($B$61:AP64))+SUM($B$81:AP81))*0.18-SUM($A$79:AO79),IF(SUM($B$79:AO79)&lt;0,0-SUM($B$79:AO79),0))</f>
        <v>0</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-14831797.349663999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-14831797.349663999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-17798156.819596797</v>
      </c>
      <c r="C83" s="252">
        <f t="shared" ref="C83:V83" si="30">SUM(C75:C82)</f>
        <v>0</v>
      </c>
      <c r="D83" s="252">
        <f t="shared" si="30"/>
        <v>0</v>
      </c>
      <c r="E83" s="252">
        <f t="shared" si="30"/>
        <v>-17741.388692579407</v>
      </c>
      <c r="F83" s="252">
        <f t="shared" si="30"/>
        <v>0</v>
      </c>
      <c r="G83" s="252">
        <f t="shared" si="30"/>
        <v>296931.6368048233</v>
      </c>
      <c r="H83" s="252">
        <f t="shared" si="30"/>
        <v>0</v>
      </c>
      <c r="I83" s="252">
        <f t="shared" si="30"/>
        <v>0</v>
      </c>
      <c r="J83" s="252">
        <f t="shared" si="30"/>
        <v>0</v>
      </c>
      <c r="K83" s="252">
        <f t="shared" si="30"/>
        <v>-22823.335478695226</v>
      </c>
      <c r="L83" s="252">
        <f t="shared" si="30"/>
        <v>0</v>
      </c>
      <c r="M83" s="252">
        <f t="shared" si="30"/>
        <v>0</v>
      </c>
      <c r="N83" s="252">
        <f t="shared" si="30"/>
        <v>0</v>
      </c>
      <c r="O83" s="252">
        <f t="shared" si="30"/>
        <v>0</v>
      </c>
      <c r="P83" s="252">
        <f t="shared" si="30"/>
        <v>0</v>
      </c>
      <c r="Q83" s="252">
        <f t="shared" si="30"/>
        <v>-29858.628532176954</v>
      </c>
      <c r="R83" s="252">
        <f t="shared" si="30"/>
        <v>0</v>
      </c>
      <c r="S83" s="252">
        <f t="shared" si="30"/>
        <v>0</v>
      </c>
      <c r="T83" s="252">
        <f t="shared" si="30"/>
        <v>0</v>
      </c>
      <c r="U83" s="252">
        <f t="shared" si="30"/>
        <v>0</v>
      </c>
      <c r="V83" s="252">
        <f t="shared" si="30"/>
        <v>0</v>
      </c>
      <c r="W83" s="252">
        <f>SUM(W75:W82)</f>
        <v>-39062.550636156579</v>
      </c>
      <c r="X83" s="252">
        <f>SUM(X75:X82)</f>
        <v>0</v>
      </c>
      <c r="Y83" s="252">
        <f>SUM(Y75:Y82)</f>
        <v>0</v>
      </c>
      <c r="Z83" s="252">
        <f>SUM(Z75:Z82)</f>
        <v>0</v>
      </c>
      <c r="AA83" s="252">
        <f t="shared" ref="AA83:AP83" si="31">SUM(AA75:AA82)</f>
        <v>0</v>
      </c>
      <c r="AB83" s="252">
        <f t="shared" si="31"/>
        <v>0</v>
      </c>
      <c r="AC83" s="252">
        <f t="shared" si="31"/>
        <v>-51103.58168520563</v>
      </c>
      <c r="AD83" s="252">
        <f t="shared" si="31"/>
        <v>0</v>
      </c>
      <c r="AE83" s="252">
        <f t="shared" si="31"/>
        <v>0</v>
      </c>
      <c r="AF83" s="252">
        <f t="shared" si="31"/>
        <v>0</v>
      </c>
      <c r="AG83" s="252">
        <f t="shared" si="31"/>
        <v>0</v>
      </c>
      <c r="AH83" s="252">
        <f t="shared" si="31"/>
        <v>0</v>
      </c>
      <c r="AI83" s="252">
        <f t="shared" si="31"/>
        <v>-66856.260498237214</v>
      </c>
      <c r="AJ83" s="252">
        <f t="shared" si="31"/>
        <v>0</v>
      </c>
      <c r="AK83" s="252">
        <f t="shared" si="31"/>
        <v>0</v>
      </c>
      <c r="AL83" s="252">
        <f t="shared" si="31"/>
        <v>0</v>
      </c>
      <c r="AM83" s="252">
        <f t="shared" si="31"/>
        <v>0</v>
      </c>
      <c r="AN83" s="252">
        <f t="shared" si="31"/>
        <v>0</v>
      </c>
      <c r="AO83" s="252">
        <f t="shared" si="31"/>
        <v>-14584.6007271696</v>
      </c>
      <c r="AP83" s="252">
        <f t="shared" si="31"/>
        <v>0</v>
      </c>
    </row>
    <row r="84" spans="1:44" ht="14.25" x14ac:dyDescent="0.2">
      <c r="A84" s="254" t="s">
        <v>550</v>
      </c>
      <c r="B84" s="252">
        <f>SUM($B$83:B83)</f>
        <v>-17798156.819596797</v>
      </c>
      <c r="C84" s="252">
        <f>SUM($B$83:C83)</f>
        <v>-17798156.819596797</v>
      </c>
      <c r="D84" s="252">
        <f>SUM($B$83:D83)</f>
        <v>-17798156.819596797</v>
      </c>
      <c r="E84" s="252">
        <f>SUM($B$83:E83)</f>
        <v>-17815898.208289377</v>
      </c>
      <c r="F84" s="252">
        <f>SUM($B$83:F83)</f>
        <v>-17815898.208289377</v>
      </c>
      <c r="G84" s="252">
        <f>SUM($B$83:G83)</f>
        <v>-17518966.571484555</v>
      </c>
      <c r="H84" s="252">
        <f>SUM($B$83:H83)</f>
        <v>-17518966.571484555</v>
      </c>
      <c r="I84" s="252">
        <f>SUM($B$83:I83)</f>
        <v>-17518966.571484555</v>
      </c>
      <c r="J84" s="252">
        <f>SUM($B$83:J83)</f>
        <v>-17518966.571484555</v>
      </c>
      <c r="K84" s="252">
        <f>SUM($B$83:K83)</f>
        <v>-17541789.906963252</v>
      </c>
      <c r="L84" s="252">
        <f>SUM($B$83:L83)</f>
        <v>-17541789.906963252</v>
      </c>
      <c r="M84" s="252">
        <f>SUM($B$83:M83)</f>
        <v>-17541789.906963252</v>
      </c>
      <c r="N84" s="252">
        <f>SUM($B$83:N83)</f>
        <v>-17541789.906963252</v>
      </c>
      <c r="O84" s="252">
        <f>SUM($B$83:O83)</f>
        <v>-17541789.906963252</v>
      </c>
      <c r="P84" s="252">
        <f>SUM($B$83:P83)</f>
        <v>-17541789.906963252</v>
      </c>
      <c r="Q84" s="252">
        <f>SUM($B$83:Q83)</f>
        <v>-17571648.53549543</v>
      </c>
      <c r="R84" s="252">
        <f>SUM($B$83:R83)</f>
        <v>-17571648.53549543</v>
      </c>
      <c r="S84" s="252">
        <f>SUM($B$83:S83)</f>
        <v>-17571648.53549543</v>
      </c>
      <c r="T84" s="252">
        <f>SUM($B$83:T83)</f>
        <v>-17571648.53549543</v>
      </c>
      <c r="U84" s="252">
        <f>SUM($B$83:U83)</f>
        <v>-17571648.53549543</v>
      </c>
      <c r="V84" s="252">
        <f>SUM($B$83:V83)</f>
        <v>-17571648.53549543</v>
      </c>
      <c r="W84" s="252">
        <f>SUM($B$83:W83)</f>
        <v>-17610711.086131588</v>
      </c>
      <c r="X84" s="252">
        <f>SUM($B$83:X83)</f>
        <v>-17610711.086131588</v>
      </c>
      <c r="Y84" s="252">
        <f>SUM($B$83:Y83)</f>
        <v>-17610711.086131588</v>
      </c>
      <c r="Z84" s="252">
        <f>SUM($B$83:Z83)</f>
        <v>-17610711.086131588</v>
      </c>
      <c r="AA84" s="252">
        <f>SUM($B$83:AA83)</f>
        <v>-17610711.086131588</v>
      </c>
      <c r="AB84" s="252">
        <f>SUM($B$83:AB83)</f>
        <v>-17610711.086131588</v>
      </c>
      <c r="AC84" s="252">
        <f>SUM($B$83:AC83)</f>
        <v>-17661814.667816792</v>
      </c>
      <c r="AD84" s="252">
        <f>SUM($B$83:AD83)</f>
        <v>-17661814.667816792</v>
      </c>
      <c r="AE84" s="252">
        <f>SUM($B$83:AE83)</f>
        <v>-17661814.667816792</v>
      </c>
      <c r="AF84" s="252">
        <f>SUM($B$83:AF83)</f>
        <v>-17661814.667816792</v>
      </c>
      <c r="AG84" s="252">
        <f>SUM($B$83:AG83)</f>
        <v>-17661814.667816792</v>
      </c>
      <c r="AH84" s="252">
        <f>SUM($B$83:AH83)</f>
        <v>-17661814.667816792</v>
      </c>
      <c r="AI84" s="252">
        <f>SUM($B$83:AI83)</f>
        <v>-17728670.928315029</v>
      </c>
      <c r="AJ84" s="252">
        <f>SUM($B$83:AJ83)</f>
        <v>-17728670.928315029</v>
      </c>
      <c r="AK84" s="252">
        <f>SUM($B$83:AK83)</f>
        <v>-17728670.928315029</v>
      </c>
      <c r="AL84" s="252">
        <f>SUM($B$83:AL83)</f>
        <v>-17728670.928315029</v>
      </c>
      <c r="AM84" s="252">
        <f>SUM($B$83:AM83)</f>
        <v>-17728670.928315029</v>
      </c>
      <c r="AN84" s="252">
        <f>SUM($B$83:AN83)</f>
        <v>-17728670.928315029</v>
      </c>
      <c r="AO84" s="252">
        <f>SUM($B$83:AO83)</f>
        <v>-17743255.529042199</v>
      </c>
      <c r="AP84" s="252">
        <f>SUM($B$83:AP83)</f>
        <v>-17743255.529042199</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-16247419.95351262</v>
      </c>
      <c r="C86" s="252">
        <f>C83*C85</f>
        <v>0</v>
      </c>
      <c r="D86" s="252">
        <f t="shared" ref="D86:AO86" si="33">D83*D85</f>
        <v>0</v>
      </c>
      <c r="E86" s="252">
        <f t="shared" si="33"/>
        <v>-9372.4525351011089</v>
      </c>
      <c r="F86" s="252">
        <f t="shared" si="33"/>
        <v>0</v>
      </c>
      <c r="G86" s="252">
        <f t="shared" si="33"/>
        <v>108933.03883405471</v>
      </c>
      <c r="H86" s="252">
        <f t="shared" si="33"/>
        <v>0</v>
      </c>
      <c r="I86" s="252">
        <f t="shared" si="33"/>
        <v>0</v>
      </c>
      <c r="J86" s="252">
        <f t="shared" si="33"/>
        <v>0</v>
      </c>
      <c r="K86" s="252">
        <f t="shared" si="33"/>
        <v>-4037.915966178628</v>
      </c>
      <c r="L86" s="252">
        <f t="shared" si="33"/>
        <v>0</v>
      </c>
      <c r="M86" s="252">
        <f t="shared" si="33"/>
        <v>0</v>
      </c>
      <c r="N86" s="252">
        <f t="shared" si="33"/>
        <v>0</v>
      </c>
      <c r="O86" s="252">
        <f t="shared" si="33"/>
        <v>0</v>
      </c>
      <c r="P86" s="252">
        <f t="shared" si="33"/>
        <v>0</v>
      </c>
      <c r="Q86" s="252">
        <f t="shared" si="33"/>
        <v>-1769.1332383819031</v>
      </c>
      <c r="R86" s="252">
        <f t="shared" si="33"/>
        <v>0</v>
      </c>
      <c r="S86" s="252">
        <f t="shared" si="33"/>
        <v>0</v>
      </c>
      <c r="T86" s="252">
        <f t="shared" si="33"/>
        <v>0</v>
      </c>
      <c r="U86" s="252">
        <f t="shared" si="33"/>
        <v>0</v>
      </c>
      <c r="V86" s="252">
        <f t="shared" si="33"/>
        <v>0</v>
      </c>
      <c r="W86" s="252">
        <f t="shared" si="33"/>
        <v>-775.11083473824476</v>
      </c>
      <c r="X86" s="252">
        <f t="shared" si="33"/>
        <v>0</v>
      </c>
      <c r="Y86" s="252">
        <f t="shared" si="33"/>
        <v>0</v>
      </c>
      <c r="Z86" s="252">
        <f t="shared" si="33"/>
        <v>0</v>
      </c>
      <c r="AA86" s="252">
        <f t="shared" si="33"/>
        <v>0</v>
      </c>
      <c r="AB86" s="252">
        <f t="shared" si="33"/>
        <v>0</v>
      </c>
      <c r="AC86" s="252">
        <f t="shared" si="33"/>
        <v>-339.59952427219719</v>
      </c>
      <c r="AD86" s="252">
        <f t="shared" si="33"/>
        <v>0</v>
      </c>
      <c r="AE86" s="252">
        <f t="shared" si="33"/>
        <v>0</v>
      </c>
      <c r="AF86" s="252">
        <f t="shared" si="33"/>
        <v>0</v>
      </c>
      <c r="AG86" s="252">
        <f t="shared" si="33"/>
        <v>0</v>
      </c>
      <c r="AH86" s="252">
        <f t="shared" si="33"/>
        <v>0</v>
      </c>
      <c r="AI86" s="252">
        <f t="shared" si="33"/>
        <v>-148.788833438057</v>
      </c>
      <c r="AJ86" s="252">
        <f t="shared" si="33"/>
        <v>0</v>
      </c>
      <c r="AK86" s="252">
        <f t="shared" si="33"/>
        <v>0</v>
      </c>
      <c r="AL86" s="252">
        <f t="shared" si="33"/>
        <v>0</v>
      </c>
      <c r="AM86" s="252">
        <f t="shared" si="33"/>
        <v>0</v>
      </c>
      <c r="AN86" s="252">
        <f t="shared" si="33"/>
        <v>0</v>
      </c>
      <c r="AO86" s="252">
        <f t="shared" si="33"/>
        <v>-14584.6007271696</v>
      </c>
      <c r="AP86" s="252">
        <f>AP83*AP85</f>
        <v>0</v>
      </c>
    </row>
    <row r="87" spans="1:44" ht="14.25" x14ac:dyDescent="0.2">
      <c r="A87" s="251" t="s">
        <v>552</v>
      </c>
      <c r="B87" s="252">
        <f>SUM($B$86:B86)</f>
        <v>-16247419.95351262</v>
      </c>
      <c r="C87" s="252">
        <f>SUM($B$86:C86)</f>
        <v>-16247419.95351262</v>
      </c>
      <c r="D87" s="252">
        <f>SUM($B$86:D86)</f>
        <v>-16247419.95351262</v>
      </c>
      <c r="E87" s="252">
        <f>SUM($B$86:E86)</f>
        <v>-16256792.40604772</v>
      </c>
      <c r="F87" s="252">
        <f>SUM($B$86:F86)</f>
        <v>-16256792.40604772</v>
      </c>
      <c r="G87" s="252">
        <f>SUM($B$86:G86)</f>
        <v>-16147859.367213666</v>
      </c>
      <c r="H87" s="252">
        <f>SUM($B$86:H86)</f>
        <v>-16147859.367213666</v>
      </c>
      <c r="I87" s="252">
        <f>SUM($B$86:I86)</f>
        <v>-16147859.367213666</v>
      </c>
      <c r="J87" s="252">
        <f>SUM($B$86:J86)</f>
        <v>-16147859.367213666</v>
      </c>
      <c r="K87" s="252">
        <f>SUM($B$86:K86)</f>
        <v>-16151897.283179846</v>
      </c>
      <c r="L87" s="252">
        <f>SUM($B$86:L86)</f>
        <v>-16151897.283179846</v>
      </c>
      <c r="M87" s="252">
        <f>SUM($B$86:M86)</f>
        <v>-16151897.283179846</v>
      </c>
      <c r="N87" s="252">
        <f>SUM($B$86:N86)</f>
        <v>-16151897.283179846</v>
      </c>
      <c r="O87" s="252">
        <f>SUM($B$86:O86)</f>
        <v>-16151897.283179846</v>
      </c>
      <c r="P87" s="252">
        <f>SUM($B$86:P86)</f>
        <v>-16151897.283179846</v>
      </c>
      <c r="Q87" s="252">
        <f>SUM($B$86:Q86)</f>
        <v>-16153666.416418228</v>
      </c>
      <c r="R87" s="252">
        <f>SUM($B$86:R86)</f>
        <v>-16153666.416418228</v>
      </c>
      <c r="S87" s="252">
        <f>SUM($B$86:S86)</f>
        <v>-16153666.416418228</v>
      </c>
      <c r="T87" s="252">
        <f>SUM($B$86:T86)</f>
        <v>-16153666.416418228</v>
      </c>
      <c r="U87" s="252">
        <f>SUM($B$86:U86)</f>
        <v>-16153666.416418228</v>
      </c>
      <c r="V87" s="252">
        <f>SUM($B$86:V86)</f>
        <v>-16153666.416418228</v>
      </c>
      <c r="W87" s="252">
        <f>SUM($B$86:W86)</f>
        <v>-16154441.527252967</v>
      </c>
      <c r="X87" s="252">
        <f>SUM($B$86:X86)</f>
        <v>-16154441.527252967</v>
      </c>
      <c r="Y87" s="252">
        <f>SUM($B$86:Y86)</f>
        <v>-16154441.527252967</v>
      </c>
      <c r="Z87" s="252">
        <f>SUM($B$86:Z86)</f>
        <v>-16154441.527252967</v>
      </c>
      <c r="AA87" s="252">
        <f>SUM($B$86:AA86)</f>
        <v>-16154441.527252967</v>
      </c>
      <c r="AB87" s="252">
        <f>SUM($B$86:AB86)</f>
        <v>-16154441.527252967</v>
      </c>
      <c r="AC87" s="252">
        <f>SUM($B$86:AC86)</f>
        <v>-16154781.126777239</v>
      </c>
      <c r="AD87" s="252">
        <f>SUM($B$86:AD86)</f>
        <v>-16154781.126777239</v>
      </c>
      <c r="AE87" s="252">
        <f>SUM($B$86:AE86)</f>
        <v>-16154781.126777239</v>
      </c>
      <c r="AF87" s="252">
        <f>SUM($B$86:AF86)</f>
        <v>-16154781.126777239</v>
      </c>
      <c r="AG87" s="252">
        <f>SUM($B$86:AG86)</f>
        <v>-16154781.126777239</v>
      </c>
      <c r="AH87" s="252">
        <f>SUM($B$86:AH86)</f>
        <v>-16154781.126777239</v>
      </c>
      <c r="AI87" s="252">
        <f>SUM($B$86:AI86)</f>
        <v>-16154929.915610677</v>
      </c>
      <c r="AJ87" s="252">
        <f>SUM($B$86:AJ86)</f>
        <v>-16154929.915610677</v>
      </c>
      <c r="AK87" s="252">
        <f>SUM($B$86:AK86)</f>
        <v>-16154929.915610677</v>
      </c>
      <c r="AL87" s="252">
        <f>SUM($B$86:AL86)</f>
        <v>-16154929.915610677</v>
      </c>
      <c r="AM87" s="252">
        <f>SUM($B$86:AM86)</f>
        <v>-16154929.915610677</v>
      </c>
      <c r="AN87" s="252">
        <f>SUM($B$86:AN86)</f>
        <v>-16154929.915610677</v>
      </c>
      <c r="AO87" s="252">
        <f>SUM($B$86:AO86)</f>
        <v>-16169514.516337845</v>
      </c>
      <c r="AP87" s="252">
        <f>SUM($B$86:AP86)</f>
        <v>-16169514.516337845</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8" t="s">
        <v>561</v>
      </c>
      <c r="B97" s="418"/>
      <c r="C97" s="418"/>
      <c r="D97" s="418"/>
      <c r="E97" s="418"/>
      <c r="F97" s="418"/>
      <c r="G97" s="418"/>
      <c r="H97" s="418"/>
      <c r="I97" s="418"/>
      <c r="J97" s="418"/>
      <c r="K97" s="418"/>
      <c r="L97" s="418"/>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-13539516.627927184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-13539516.627927184</v>
      </c>
      <c r="AR99" s="273"/>
      <c r="AS99" s="273"/>
    </row>
    <row r="100" spans="1:71" s="277" customFormat="1" hidden="1" x14ac:dyDescent="0.2">
      <c r="A100" s="275">
        <f>AQ99</f>
        <v>-13539516.627927184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-16169514.516337845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-0.19424606953736559</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-16.151897283179846</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9" t="s">
        <v>574</v>
      </c>
      <c r="C116" s="420"/>
      <c r="D116" s="419" t="s">
        <v>575</v>
      </c>
      <c r="E116" s="420"/>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14.831797349663999</v>
      </c>
      <c r="C122" s="193"/>
      <c r="D122" s="411" t="s">
        <v>284</v>
      </c>
      <c r="E122" s="302" t="s">
        <v>582</v>
      </c>
      <c r="F122" s="303">
        <v>35</v>
      </c>
      <c r="G122" s="41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1"/>
      <c r="E123" s="302" t="s">
        <v>583</v>
      </c>
      <c r="F123" s="303">
        <v>30</v>
      </c>
      <c r="G123" s="41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1"/>
      <c r="E124" s="302" t="s">
        <v>586</v>
      </c>
      <c r="F124" s="303">
        <v>30</v>
      </c>
      <c r="G124" s="41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1"/>
      <c r="E125" s="302" t="s">
        <v>587</v>
      </c>
      <c r="F125" s="303">
        <v>30</v>
      </c>
      <c r="G125" s="41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ввод'!C24*1000000</f>
        <v>14831797.349663999</v>
      </c>
      <c r="C126" s="308">
        <f>'6.2. Паспорт фин осв ввод'!C24*1000000</f>
        <v>14831797.349663999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638</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625</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3" t="s">
        <v>6</v>
      </c>
      <c r="B10" s="363"/>
      <c r="C10" s="363"/>
      <c r="D10" s="363"/>
      <c r="E10" s="363"/>
      <c r="F10" s="363"/>
      <c r="G10" s="363"/>
      <c r="H10" s="363"/>
      <c r="I10" s="363"/>
      <c r="J10" s="363"/>
      <c r="K10" s="363"/>
    </row>
    <row r="11" spans="1:43" ht="18.75" x14ac:dyDescent="0.25">
      <c r="A11" s="367"/>
      <c r="B11" s="367"/>
      <c r="C11" s="367"/>
      <c r="D11" s="367"/>
      <c r="E11" s="367"/>
      <c r="F11" s="367"/>
      <c r="G11" s="367"/>
      <c r="H11" s="367"/>
      <c r="I11" s="367"/>
      <c r="J11" s="367"/>
      <c r="K11" s="367"/>
    </row>
    <row r="12" spans="1:43" x14ac:dyDescent="0.25">
      <c r="A12" s="368" t="str">
        <f>'1. паспорт местоположение'!A12:C12</f>
        <v>O_24-27</v>
      </c>
      <c r="B12" s="368"/>
      <c r="C12" s="368"/>
      <c r="D12" s="368"/>
      <c r="E12" s="368"/>
      <c r="F12" s="368"/>
      <c r="G12" s="368"/>
      <c r="H12" s="368"/>
      <c r="I12" s="368"/>
      <c r="J12" s="368"/>
      <c r="K12" s="368"/>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62" t="str">
        <f>'1. паспорт местоположение'!A15:C15</f>
        <v xml:space="preserve">Реконструкция трансформаторной подстанции 15/0,4 кВ (ТП-9) по адресу:г. Калининград, ул Заводская, д 27Г.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1" t="s">
        <v>392</v>
      </c>
      <c r="B19" s="421"/>
      <c r="C19" s="421"/>
      <c r="D19" s="421"/>
      <c r="E19" s="421"/>
      <c r="F19" s="421"/>
      <c r="G19" s="421"/>
      <c r="H19" s="421"/>
      <c r="I19" s="421"/>
      <c r="J19" s="421"/>
      <c r="K19" s="421"/>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2024-04-20T10:33:25Z</dcterms:modified>
</cp:coreProperties>
</file>