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L  21-07\"/>
    </mc:Choice>
  </mc:AlternateContent>
  <xr:revisionPtr revIDLastSave="0" documentId="13_ncr:1_{1C356FF2-BFB8-4639-8D67-DBD974E9F256}" xr6:coauthVersionLast="47" xr6:coauthVersionMax="47" xr10:uidLastSave="{00000000-0000-0000-0000-000000000000}"/>
  <bookViews>
    <workbookView xWindow="24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L9" i="101" l="1"/>
  <c r="L15" i="101" s="1"/>
  <c r="L23" i="10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T18" i="97" s="1"/>
  <c r="A11" i="104"/>
  <c r="R8" i="97"/>
  <c r="T8" i="97" s="1"/>
  <c r="A10" i="104"/>
  <c r="A9" i="104"/>
  <c r="A8" i="104"/>
  <c r="R13" i="97"/>
  <c r="T13" i="97" s="1"/>
  <c r="R9" i="97"/>
  <c r="T9" i="97" s="1"/>
  <c r="F26" i="102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V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<sst xmlns="http://schemas.openxmlformats.org/spreadsheetml/2006/main" count="1098" uniqueCount="260">
  <si>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</si>
  <si>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</si>
  <si>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</si>
  <si>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</si>
  <si>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</si>
  <si>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</si>
  <si>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</si>
  <si>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</si>
  <si>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</si>
  <si>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</si>
  <si>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</si>
  <si>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</si>
  <si>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</si>
  <si>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</si>
  <si>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</si>
  <si>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</si>
  <si>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</si>
  <si>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</si>
  <si>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</si>
  <si>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</si>
  <si>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</si>
  <si>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</si>
  <si>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</si>
  <si>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</si>
  <si>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</si>
  <si>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</si>
  <si>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</si>
  <si>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</si>
  <si>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</si>
  <si>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</si>
  <si>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</si>
  <si>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</si>
  <si>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</si>
  <si>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</si>
  <si>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</si>
  <si>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</si>
  <si>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</si>
  <si>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</si>
  <si>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</si>
  <si>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</si>
  <si>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</si>
  <si>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</si>
  <si>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</si>
  <si>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</si>
  <si>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</si>
  <si>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</si>
  <si>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</si>
  <si>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</si>
  <si>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</si>
  <si>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</si>
  <si>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</si>
  <si>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</si>
  <si>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</si>
  <si>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</si>
  <si>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</si>
  <si>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</si>
  <si>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</si>
  <si>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</si>
  <si>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</si>
  <si>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</si>
  <si>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</si>
  <si>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</si>
  <si>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</si>
  <si>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</si>
  <si>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</si>
  <si>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</si>
  <si>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</si>
  <si>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</si>
  <si>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</si>
  <si>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</si>
  <si>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</si>
  <si>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</si>
  <si>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</si>
  <si>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</si>
  <si>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</si>
  <si>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</si>
  <si>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</si>
  <si>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</si>
  <si>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</si>
  <si>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</si>
  <si>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</si>
  <si>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</si>
  <si>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</si>
  <si>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</si>
  <si>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</si>
  <si>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</si>
  <si>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</si>
  <si>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</si>
  <si>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</si>
  <si>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</si>
  <si>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</si>
  <si>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</si>
  <si>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</si>
  <si>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</si>
  <si>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</si>
  <si>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</si>
  <si>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</si>
  <si>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</si>
  <si>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</si>
  <si>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</si>
  <si>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</si>
  <si>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</si>
  <si>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</si>
  <si>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</si>
  <si>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</si>
  <si>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</si>
  <si>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</si>
  <si>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</si>
  <si>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</si>
  <si>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</si>
  <si>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</si>
  <si>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</si>
  <si>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</si>
  <si>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</si>
  <si>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</si>
  <si>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</si>
  <si>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</si>
  <si>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</si>
  <si>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</si>
  <si>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</si>
  <si>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</si>
  <si>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</si>
  <si>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</si>
  <si>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</si>
  <si>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</si>
  <si>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</si>
  <si>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</si>
  <si>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</si>
  <si>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</si>
  <si>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</si>
  <si>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</si>
  <si>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</si>
  <si>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</si>
  <si>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</si>
  <si>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</si>
  <si>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</si>
  <si>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</si>
  <si>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</si>
  <si>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</si>
  <si>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</si>
  <si>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</si>
  <si>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</si>
  <si>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</si>
  <si>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</si>
  <si>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</si>
  <si>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</si>
  <si>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</si>
  <si>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</si>
  <si>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</si>
  <si>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</si>
  <si>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</si>
  <si>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</si>
  <si>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</si>
  <si>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</si>
  <si>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</si>
  <si>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</si>
  <si>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</si>
  <si>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</si>
  <si>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</si>
  <si>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</si>
  <si>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</si>
  <si>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</si>
  <si>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</si>
  <si>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</si>
  <si>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</si>
  <si>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</si>
  <si>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</si>
  <si>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</si>
  <si>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</si>
  <si>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</si>
  <si>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</si>
  <si>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</si>
  <si>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</si>
  <si>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</si>
  <si>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</si>
  <si>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</si>
  <si>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</si>
  <si>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</si>
  <si>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</si>
  <si>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</si>
  <si>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</si>
  <si>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</si>
  <si>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</si>
  <si>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</si>
  <si>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</si>
  <si>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</si>
  <si>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</si>
  <si>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</si>
  <si>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</si>
  <si>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</si>
  <si>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</si>
  <si>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</si>
  <si>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</si>
  <si>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</si>
  <si>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</si>
  <si>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</si>
  <si>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</si>
  <si>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</si>
  <si>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</si>
  <si>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</si>
  <si>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</si>
  <si>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</si>
  <si>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</si>
  <si>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</si>
  <si>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</si>
  <si>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</si>
  <si>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</si>
  <si>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</si>
  <si>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</si>
  <si>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</si>
  <si>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</si>
  <si>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</si>
  <si>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</si>
  <si>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</si>
  <si>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</si>
  <si>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</si>
  <si>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</si>
  <si>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</si>
  <si>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</si>
  <si>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</si>
  <si>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</si>
  <si>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</si>
  <si>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</si>
  <si>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</si>
  <si>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</si>
  <si>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</si>
  <si>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</si>
  <si>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</si>
  <si>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</si>
  <si>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</si>
  <si>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</si>
  <si>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</si>
  <si>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</si>
  <si>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</si>
  <si>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</si>
  <si>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</si>
  <si>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</si>
  <si>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</si>
  <si>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</si>
  <si>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</si>
  <si>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</si>
  <si>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</si>
  <si>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</si>
  <si>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</si>
  <si>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</si>
  <si>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</si>
  <si>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</si>
  <si>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</si>
  <si>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</si>
  <si>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</si>
  <si>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</si>
  <si>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</si>
  <si>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марка XRHAKXS(3 жил, 240 мм2 алюминий)</t>
  </si>
  <si>
    <t>К-1-08-2</t>
  </si>
  <si>
    <t>П6-07</t>
  </si>
  <si>
    <t>Наименование инвестиционного проекта: Строительство сетей электроснабжения квартала жилых домов в г Пионерском, ул Октябрьская , 13</t>
  </si>
  <si>
    <t>Идентификатор инвестиционного проекта: L 21-07</t>
  </si>
  <si>
    <t>ТМ 15/0,4 кВ 250 кВА</t>
  </si>
  <si>
    <t>Т5-12-1</t>
  </si>
  <si>
    <t xml:space="preserve">Э3-06-2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</si>
</sst>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56" fillId="0" borderId="0" xfId="52" applyFont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8" fillId="0" borderId="10" xfId="0" applyNumberFormat="1" applyFont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3" zoomScale="90" zoomScaleNormal="90" workbookViewId="0">
      <selection activeCell="A15" sqref="A15:Q15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6" t="s">
        <v>202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18" t="s">
        <v>229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9" t="s">
        <v>255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9" t="s">
        <v>256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0" t="s">
        <v>230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53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">
        <v>154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">
        <v>190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07" t="s">
        <v>2</v>
      </c>
      <c r="C17" s="103" t="s">
        <v>47</v>
      </c>
      <c r="D17" s="103"/>
      <c r="E17" s="103"/>
      <c r="F17" s="103"/>
      <c r="G17" s="103"/>
      <c r="H17" s="103"/>
      <c r="I17" s="103"/>
      <c r="J17" s="103"/>
      <c r="K17" s="103" t="s">
        <v>48</v>
      </c>
      <c r="L17" s="103"/>
      <c r="M17" s="103"/>
      <c r="N17" s="103"/>
      <c r="O17" s="103"/>
      <c r="P17" s="103"/>
      <c r="Q17" s="103"/>
      <c r="R17" s="103"/>
    </row>
    <row r="18" spans="1:18" ht="46.5" customHeight="1" x14ac:dyDescent="0.25">
      <c r="A18" s="112"/>
      <c r="B18" s="107"/>
      <c r="C18" s="104" t="s">
        <v>245</v>
      </c>
      <c r="D18" s="105"/>
      <c r="E18" s="105"/>
      <c r="F18" s="105"/>
      <c r="G18" s="105"/>
      <c r="H18" s="105"/>
      <c r="I18" s="105"/>
      <c r="J18" s="106"/>
      <c r="K18" s="104" t="s">
        <v>245</v>
      </c>
      <c r="L18" s="105"/>
      <c r="M18" s="105"/>
      <c r="N18" s="105"/>
      <c r="O18" s="105"/>
      <c r="P18" s="105"/>
      <c r="Q18" s="105"/>
      <c r="R18" s="106"/>
    </row>
    <row r="19" spans="1:18" ht="15.75" customHeight="1" x14ac:dyDescent="0.25">
      <c r="A19" s="112"/>
      <c r="B19" s="107"/>
      <c r="C19" s="107" t="s">
        <v>13</v>
      </c>
      <c r="D19" s="107"/>
      <c r="E19" s="107"/>
      <c r="F19" s="107"/>
      <c r="G19" s="107" t="s">
        <v>121</v>
      </c>
      <c r="H19" s="107"/>
      <c r="I19" s="107"/>
      <c r="J19" s="107"/>
      <c r="K19" s="107" t="s">
        <v>13</v>
      </c>
      <c r="L19" s="107"/>
      <c r="M19" s="107"/>
      <c r="N19" s="107"/>
      <c r="O19" s="107" t="s">
        <v>121</v>
      </c>
      <c r="P19" s="107"/>
      <c r="Q19" s="107"/>
      <c r="R19" s="107"/>
    </row>
    <row r="20" spans="1:18" s="10" customFormat="1" ht="126" x14ac:dyDescent="0.25">
      <c r="A20" s="112"/>
      <c r="B20" s="107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08"/>
      <c r="B64" s="108"/>
      <c r="C64" s="108"/>
      <c r="D64" s="108"/>
      <c r="E64" s="108"/>
      <c r="F64" s="108"/>
      <c r="G64" s="108"/>
    </row>
    <row r="65" spans="1:8" x14ac:dyDescent="0.25">
      <c r="A65" s="108"/>
      <c r="B65" s="108"/>
      <c r="C65" s="108"/>
      <c r="D65" s="108"/>
      <c r="E65" s="108"/>
      <c r="F65" s="108"/>
      <c r="G65" s="108"/>
    </row>
    <row r="66" spans="1:8" x14ac:dyDescent="0.25">
      <c r="A66" s="108"/>
      <c r="B66" s="108"/>
      <c r="C66" s="108"/>
      <c r="D66" s="108"/>
      <c r="E66" s="108"/>
      <c r="F66" s="108"/>
      <c r="G66" s="108"/>
      <c r="H66" s="6"/>
    </row>
    <row r="67" spans="1:8" x14ac:dyDescent="0.25">
      <c r="A67" s="109"/>
      <c r="B67" s="109"/>
      <c r="C67" s="109"/>
      <c r="D67" s="109"/>
      <c r="E67" s="109"/>
      <c r="F67" s="109"/>
      <c r="G67" s="109"/>
    </row>
    <row r="68" spans="1:8" x14ac:dyDescent="0.25">
      <c r="A68" s="100"/>
      <c r="B68" s="110"/>
      <c r="C68" s="110"/>
      <c r="D68" s="110"/>
      <c r="E68" s="110"/>
      <c r="F68" s="110"/>
      <c r="G68" s="110"/>
    </row>
    <row r="69" spans="1:8" x14ac:dyDescent="0.25">
      <c r="A69" s="100"/>
      <c r="B69" s="101"/>
      <c r="C69" s="101"/>
      <c r="D69" s="101"/>
      <c r="E69" s="101"/>
      <c r="F69" s="101"/>
      <c r="G69" s="101"/>
    </row>
    <row r="70" spans="1:8" x14ac:dyDescent="0.25">
      <c r="A70" s="102"/>
      <c r="B70" s="102"/>
      <c r="C70" s="102"/>
      <c r="D70" s="102"/>
      <c r="E70" s="102"/>
      <c r="F70" s="102"/>
      <c r="G70" s="102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3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07" t="s">
        <v>2</v>
      </c>
      <c r="C3" s="103" t="s">
        <v>47</v>
      </c>
      <c r="D3" s="103"/>
      <c r="E3" s="103"/>
      <c r="F3" s="103"/>
      <c r="G3" s="103"/>
      <c r="H3" s="103"/>
      <c r="I3" s="103"/>
      <c r="J3" s="103" t="s">
        <v>48</v>
      </c>
      <c r="K3" s="103"/>
      <c r="L3" s="103"/>
      <c r="M3" s="103"/>
      <c r="N3" s="103"/>
      <c r="O3" s="103"/>
      <c r="P3" s="103"/>
    </row>
    <row r="4" spans="1:16" s="17" customFormat="1" ht="47.25" customHeight="1" x14ac:dyDescent="0.25">
      <c r="A4" s="112"/>
      <c r="B4" s="107"/>
      <c r="C4" s="1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7"/>
      <c r="E4" s="107"/>
      <c r="F4" s="107"/>
      <c r="G4" s="107"/>
      <c r="H4" s="107"/>
      <c r="I4" s="107"/>
      <c r="J4" s="10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07"/>
      <c r="L4" s="107"/>
      <c r="M4" s="107"/>
      <c r="N4" s="107"/>
      <c r="O4" s="107"/>
      <c r="P4" s="107"/>
    </row>
    <row r="5" spans="1:16" ht="33.75" customHeight="1" x14ac:dyDescent="0.25">
      <c r="A5" s="112"/>
      <c r="B5" s="107"/>
      <c r="C5" s="107" t="s">
        <v>13</v>
      </c>
      <c r="D5" s="107"/>
      <c r="E5" s="107"/>
      <c r="F5" s="107"/>
      <c r="G5" s="107" t="s">
        <v>121</v>
      </c>
      <c r="H5" s="107"/>
      <c r="I5" s="107"/>
      <c r="J5" s="107" t="s">
        <v>13</v>
      </c>
      <c r="K5" s="107"/>
      <c r="L5" s="107"/>
      <c r="M5" s="107"/>
      <c r="N5" s="107" t="s">
        <v>121</v>
      </c>
      <c r="O5" s="107"/>
      <c r="P5" s="107"/>
    </row>
    <row r="6" spans="1:16" s="8" customFormat="1" ht="63" x14ac:dyDescent="0.25">
      <c r="A6" s="112"/>
      <c r="B6" s="107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8"/>
      <c r="B48" s="108"/>
      <c r="C48" s="108"/>
      <c r="D48" s="108"/>
      <c r="E48" s="108"/>
      <c r="F48" s="108"/>
      <c r="G48" s="108"/>
    </row>
    <row r="49" spans="1:8" ht="41.25" customHeight="1" x14ac:dyDescent="0.25">
      <c r="A49" s="108"/>
      <c r="B49" s="108"/>
      <c r="C49" s="108"/>
      <c r="D49" s="108"/>
      <c r="E49" s="108"/>
      <c r="F49" s="108"/>
      <c r="G49" s="108"/>
    </row>
    <row r="50" spans="1:8" ht="38.25" customHeight="1" x14ac:dyDescent="0.25">
      <c r="A50" s="108"/>
      <c r="B50" s="108"/>
      <c r="C50" s="108"/>
      <c r="D50" s="108"/>
      <c r="E50" s="108"/>
      <c r="F50" s="108"/>
      <c r="G50" s="108"/>
      <c r="H50" s="6"/>
    </row>
    <row r="51" spans="1:8" ht="18.75" customHeight="1" x14ac:dyDescent="0.25">
      <c r="A51" s="109"/>
      <c r="B51" s="109"/>
      <c r="C51" s="109"/>
      <c r="D51" s="109"/>
      <c r="E51" s="109"/>
      <c r="F51" s="109"/>
      <c r="G51" s="109"/>
    </row>
    <row r="52" spans="1:8" ht="217.5" customHeight="1" x14ac:dyDescent="0.25">
      <c r="A52" s="100"/>
      <c r="B52" s="110"/>
      <c r="C52" s="110"/>
      <c r="D52" s="110"/>
      <c r="E52" s="110"/>
      <c r="F52" s="110"/>
      <c r="G52" s="110"/>
    </row>
    <row r="53" spans="1:8" ht="53.25" customHeight="1" x14ac:dyDescent="0.25">
      <c r="A53" s="100"/>
      <c r="B53" s="101"/>
      <c r="C53" s="101"/>
      <c r="D53" s="101"/>
      <c r="E53" s="101"/>
      <c r="F53" s="101"/>
      <c r="G53" s="101"/>
    </row>
    <row r="54" spans="1:8" x14ac:dyDescent="0.25">
      <c r="A54" s="102"/>
      <c r="B54" s="102"/>
      <c r="C54" s="102"/>
      <c r="D54" s="102"/>
      <c r="E54" s="102"/>
      <c r="F54" s="102"/>
      <c r="G54" s="102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O12" sqref="O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  <c r="M1" s="118"/>
      <c r="N1" s="118"/>
      <c r="O1" s="118"/>
      <c r="P1" s="118"/>
      <c r="Q1" s="118"/>
      <c r="R1" s="118"/>
    </row>
    <row r="2" spans="1:20" ht="15.75" customHeight="1" x14ac:dyDescent="0.25">
      <c r="A2" s="112" t="s">
        <v>0</v>
      </c>
      <c r="B2" s="107" t="s">
        <v>2</v>
      </c>
      <c r="C2" s="103" t="s">
        <v>47</v>
      </c>
      <c r="D2" s="103"/>
      <c r="E2" s="103"/>
      <c r="F2" s="103"/>
      <c r="G2" s="103"/>
      <c r="H2" s="103"/>
      <c r="I2" s="103"/>
      <c r="J2" s="92"/>
      <c r="K2" s="92"/>
      <c r="L2" s="103" t="s">
        <v>231</v>
      </c>
      <c r="M2" s="103"/>
      <c r="N2" s="103"/>
      <c r="O2" s="103"/>
      <c r="P2" s="103"/>
      <c r="Q2" s="103"/>
      <c r="R2" s="103"/>
      <c r="S2" s="103"/>
      <c r="T2" s="103"/>
    </row>
    <row r="3" spans="1:20" ht="45" customHeight="1" x14ac:dyDescent="0.25">
      <c r="A3" s="112"/>
      <c r="B3" s="107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3"/>
      <c r="E3" s="123"/>
      <c r="F3" s="123"/>
      <c r="G3" s="123"/>
      <c r="H3" s="123"/>
      <c r="I3" s="123"/>
      <c r="J3" s="123"/>
      <c r="K3" s="124"/>
      <c r="L3" s="107" t="s">
        <v>201</v>
      </c>
      <c r="M3" s="107"/>
      <c r="N3" s="107"/>
      <c r="O3" s="107"/>
      <c r="P3" s="107"/>
      <c r="Q3" s="107"/>
      <c r="R3" s="107"/>
      <c r="S3" s="107"/>
      <c r="T3" s="107"/>
    </row>
    <row r="4" spans="1:20" ht="33.75" customHeight="1" x14ac:dyDescent="0.25">
      <c r="A4" s="112"/>
      <c r="B4" s="107"/>
      <c r="C4" s="107" t="s">
        <v>13</v>
      </c>
      <c r="D4" s="107"/>
      <c r="E4" s="107"/>
      <c r="F4" s="107"/>
      <c r="G4" s="122" t="s">
        <v>121</v>
      </c>
      <c r="H4" s="123"/>
      <c r="I4" s="123"/>
      <c r="J4" s="123"/>
      <c r="K4" s="124"/>
      <c r="L4" s="107" t="s">
        <v>13</v>
      </c>
      <c r="M4" s="107"/>
      <c r="N4" s="107"/>
      <c r="O4" s="107"/>
      <c r="P4" s="107" t="s">
        <v>121</v>
      </c>
      <c r="Q4" s="107"/>
      <c r="R4" s="107"/>
      <c r="S4" s="107"/>
      <c r="T4" s="107"/>
    </row>
    <row r="5" spans="1:20" s="8" customFormat="1" ht="157.5" x14ac:dyDescent="0.25">
      <c r="A5" s="112"/>
      <c r="B5" s="107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211</v>
      </c>
      <c r="K5" s="11" t="s">
        <v>212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211</v>
      </c>
      <c r="T5" s="11" t="s">
        <v>212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236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92</v>
      </c>
      <c r="B8" s="13" t="s">
        <v>214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93">
        <v>1.03</v>
      </c>
      <c r="K8" s="50" t="s">
        <v>120</v>
      </c>
      <c r="L8" s="50">
        <v>15</v>
      </c>
      <c r="M8" s="50" t="s">
        <v>217</v>
      </c>
      <c r="N8" s="50">
        <v>0</v>
      </c>
      <c r="O8" s="50" t="s">
        <v>20</v>
      </c>
      <c r="P8" s="14" t="s">
        <v>218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93</v>
      </c>
      <c r="B9" s="13" t="s">
        <v>213</v>
      </c>
      <c r="C9" s="50" t="s">
        <v>120</v>
      </c>
      <c r="D9" s="50" t="s">
        <v>120</v>
      </c>
      <c r="E9" s="50" t="s">
        <v>120</v>
      </c>
      <c r="F9" s="50" t="s">
        <v>120</v>
      </c>
      <c r="G9" s="50" t="s">
        <v>120</v>
      </c>
      <c r="H9" s="50" t="s">
        <v>120</v>
      </c>
      <c r="I9" s="50" t="s">
        <v>120</v>
      </c>
      <c r="J9" s="93">
        <v>1.05</v>
      </c>
      <c r="K9" s="50" t="s">
        <v>120</v>
      </c>
      <c r="L9" s="50">
        <v>15</v>
      </c>
      <c r="M9" s="50" t="s">
        <v>257</v>
      </c>
      <c r="N9" s="50">
        <v>1</v>
      </c>
      <c r="O9" s="50" t="s">
        <v>20</v>
      </c>
      <c r="P9" s="14" t="s">
        <v>258</v>
      </c>
      <c r="Q9" s="3">
        <v>309</v>
      </c>
      <c r="R9" s="9">
        <f t="shared" si="0"/>
        <v>309</v>
      </c>
      <c r="S9" s="93">
        <v>1.05</v>
      </c>
      <c r="T9" s="9">
        <f>R9*S9</f>
        <v>324.45</v>
      </c>
    </row>
    <row r="10" spans="1:20" s="17" customFormat="1" ht="39.75" customHeight="1" x14ac:dyDescent="0.25">
      <c r="A10" s="54" t="s">
        <v>147</v>
      </c>
      <c r="B10" s="13" t="s">
        <v>213</v>
      </c>
      <c r="C10" s="50" t="s">
        <v>120</v>
      </c>
      <c r="D10" s="50" t="s">
        <v>120</v>
      </c>
      <c r="E10" s="50" t="s">
        <v>120</v>
      </c>
      <c r="F10" s="50" t="s">
        <v>120</v>
      </c>
      <c r="G10" s="50" t="s">
        <v>120</v>
      </c>
      <c r="H10" s="50" t="s">
        <v>120</v>
      </c>
      <c r="I10" s="50" t="s">
        <v>120</v>
      </c>
      <c r="J10" s="93"/>
      <c r="K10" s="50" t="s">
        <v>120</v>
      </c>
      <c r="L10" s="50">
        <v>15</v>
      </c>
      <c r="M10" s="50" t="s">
        <v>257</v>
      </c>
      <c r="N10" s="50">
        <v>1</v>
      </c>
      <c r="O10" s="50" t="s">
        <v>20</v>
      </c>
      <c r="P10" s="14" t="s">
        <v>237</v>
      </c>
      <c r="Q10" s="3">
        <v>309</v>
      </c>
      <c r="R10" s="9">
        <f t="shared" si="0"/>
        <v>309</v>
      </c>
      <c r="S10" s="93">
        <v>1.05</v>
      </c>
      <c r="T10" s="9">
        <f>R10*S10</f>
        <v>324.45</v>
      </c>
    </row>
    <row r="11" spans="1:20" s="17" customFormat="1" ht="39.75" customHeight="1" x14ac:dyDescent="0.25">
      <c r="A11" s="54" t="s">
        <v>219</v>
      </c>
      <c r="B11" s="13" t="s">
        <v>238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93"/>
      <c r="K11" s="50" t="s">
        <v>120</v>
      </c>
      <c r="L11" s="50">
        <v>15</v>
      </c>
      <c r="M11" s="50" t="s">
        <v>240</v>
      </c>
      <c r="N11" s="50">
        <v>1</v>
      </c>
      <c r="O11" s="50" t="s">
        <v>20</v>
      </c>
      <c r="P11" s="14" t="s">
        <v>259</v>
      </c>
      <c r="Q11" s="3">
        <v>5721</v>
      </c>
      <c r="R11" s="9">
        <f t="shared" si="0"/>
        <v>5721</v>
      </c>
      <c r="S11" s="93">
        <v>1.05</v>
      </c>
      <c r="T11" s="9">
        <f t="shared" ref="T11:T12" si="1">R11*S11</f>
        <v>6007.05</v>
      </c>
    </row>
    <row r="12" spans="1:20" s="17" customFormat="1" ht="39.75" customHeight="1" x14ac:dyDescent="0.25">
      <c r="A12" s="54" t="s">
        <v>241</v>
      </c>
      <c r="B12" s="13" t="s">
        <v>238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93"/>
      <c r="K12" s="50" t="s">
        <v>120</v>
      </c>
      <c r="L12" s="50">
        <v>15</v>
      </c>
      <c r="M12" s="50" t="s">
        <v>240</v>
      </c>
      <c r="N12" s="50">
        <v>0</v>
      </c>
      <c r="O12" s="50" t="s">
        <v>20</v>
      </c>
      <c r="P12" s="14" t="s">
        <v>239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215</v>
      </c>
      <c r="C13" s="50" t="s">
        <v>120</v>
      </c>
      <c r="D13" s="50" t="s">
        <v>120</v>
      </c>
      <c r="E13" s="50" t="s">
        <v>120</v>
      </c>
      <c r="F13" s="50" t="s">
        <v>120</v>
      </c>
      <c r="G13" s="50" t="s">
        <v>120</v>
      </c>
      <c r="H13" s="50" t="s">
        <v>120</v>
      </c>
      <c r="I13" s="50" t="s">
        <v>120</v>
      </c>
      <c r="J13" s="9">
        <v>1</v>
      </c>
      <c r="K13" s="50" t="s">
        <v>120</v>
      </c>
      <c r="L13" s="50">
        <v>15</v>
      </c>
      <c r="M13" s="13" t="s">
        <v>215</v>
      </c>
      <c r="N13" s="50">
        <v>1</v>
      </c>
      <c r="O13" s="50" t="s">
        <v>216</v>
      </c>
      <c r="P13" s="14" t="s">
        <v>254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49"/>
      <c r="K14" s="50" t="s">
        <v>120</v>
      </c>
      <c r="L14" s="49" t="s">
        <v>120</v>
      </c>
      <c r="M14" s="49" t="s">
        <v>120</v>
      </c>
      <c r="N14" s="49" t="s">
        <v>120</v>
      </c>
      <c r="O14" s="49" t="s">
        <v>120</v>
      </c>
      <c r="P14" s="49" t="s">
        <v>120</v>
      </c>
      <c r="Q14" s="49" t="s">
        <v>120</v>
      </c>
      <c r="R14" s="49" t="s">
        <v>120</v>
      </c>
      <c r="S14" s="49"/>
      <c r="T14" s="49"/>
    </row>
    <row r="15" spans="1:20" ht="15.75" customHeight="1" x14ac:dyDescent="0.25">
      <c r="A15" s="55" t="s">
        <v>94</v>
      </c>
      <c r="B15" s="13" t="s">
        <v>82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30"/>
      <c r="K15" s="50" t="s">
        <v>120</v>
      </c>
      <c r="L15" s="49"/>
      <c r="M15" s="49" t="s">
        <v>19</v>
      </c>
      <c r="N15" s="49"/>
      <c r="O15" s="49" t="s">
        <v>20</v>
      </c>
      <c r="P15" s="92" t="s">
        <v>39</v>
      </c>
      <c r="Q15" s="92"/>
      <c r="R15" s="30"/>
      <c r="S15" s="30"/>
      <c r="T15" s="30"/>
    </row>
    <row r="16" spans="1:20" ht="15.75" customHeight="1" x14ac:dyDescent="0.25">
      <c r="A16" s="55" t="s">
        <v>95</v>
      </c>
      <c r="B16" s="13" t="s">
        <v>83</v>
      </c>
      <c r="C16" s="50" t="s">
        <v>120</v>
      </c>
      <c r="D16" s="50" t="s">
        <v>120</v>
      </c>
      <c r="E16" s="50" t="s">
        <v>120</v>
      </c>
      <c r="F16" s="50" t="s">
        <v>120</v>
      </c>
      <c r="G16" s="50" t="s">
        <v>120</v>
      </c>
      <c r="H16" s="50" t="s">
        <v>120</v>
      </c>
      <c r="I16" s="50" t="s">
        <v>120</v>
      </c>
      <c r="J16" s="30"/>
      <c r="K16" s="50" t="s">
        <v>120</v>
      </c>
      <c r="L16" s="49"/>
      <c r="M16" s="49" t="s">
        <v>19</v>
      </c>
      <c r="N16" s="49"/>
      <c r="O16" s="49" t="s">
        <v>20</v>
      </c>
      <c r="P16" s="92" t="s">
        <v>39</v>
      </c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120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58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22" t="s">
        <v>120</v>
      </c>
      <c r="J18" s="22" t="s">
        <v>120</v>
      </c>
      <c r="K18" s="50">
        <v>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50" t="s">
        <v>120</v>
      </c>
      <c r="R18" s="22" t="s">
        <v>120</v>
      </c>
      <c r="S18" s="22" t="s">
        <v>120</v>
      </c>
      <c r="T18" s="22">
        <f>SUM(T8:T17)</f>
        <v>7155.95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08"/>
      <c r="B20" s="108"/>
      <c r="C20" s="108"/>
      <c r="D20" s="108"/>
      <c r="E20" s="108"/>
      <c r="F20" s="108"/>
      <c r="G20" s="108"/>
    </row>
    <row r="21" spans="1:20" ht="41.25" customHeight="1" x14ac:dyDescent="0.25">
      <c r="A21" s="108"/>
      <c r="B21" s="108"/>
      <c r="C21" s="108"/>
      <c r="D21" s="108"/>
      <c r="E21" s="108"/>
      <c r="F21" s="108"/>
      <c r="G21" s="108"/>
    </row>
    <row r="22" spans="1:20" ht="38.25" customHeight="1" x14ac:dyDescent="0.25">
      <c r="A22" s="108"/>
      <c r="B22" s="108"/>
      <c r="C22" s="108"/>
      <c r="D22" s="108"/>
      <c r="E22" s="108"/>
      <c r="F22" s="108"/>
      <c r="G22" s="108"/>
      <c r="H22"/>
    </row>
    <row r="23" spans="1:20" ht="18.75" customHeight="1" x14ac:dyDescent="0.25">
      <c r="A23" s="109"/>
      <c r="B23" s="109"/>
      <c r="C23" s="109"/>
      <c r="D23" s="109"/>
      <c r="E23" s="109"/>
      <c r="F23" s="109"/>
      <c r="G23" s="109"/>
    </row>
    <row r="24" spans="1:20" ht="217.5" customHeight="1" x14ac:dyDescent="0.25">
      <c r="A24" s="100"/>
      <c r="B24" s="110"/>
      <c r="C24" s="110"/>
      <c r="D24" s="110"/>
      <c r="E24" s="110"/>
      <c r="F24" s="110"/>
      <c r="G24" s="110"/>
    </row>
    <row r="25" spans="1:20" ht="53.25" customHeight="1" x14ac:dyDescent="0.25">
      <c r="A25" s="100"/>
      <c r="B25" s="101"/>
      <c r="C25" s="101"/>
      <c r="D25" s="101"/>
      <c r="E25" s="101"/>
      <c r="F25" s="101"/>
      <c r="G25" s="101"/>
    </row>
    <row r="26" spans="1:20" x14ac:dyDescent="0.25">
      <c r="A26" s="102"/>
      <c r="B26" s="102"/>
      <c r="C26" s="102"/>
      <c r="D26" s="102"/>
      <c r="E26" s="102"/>
      <c r="F26" s="102"/>
      <c r="G26" s="102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3:G23"/>
    <mergeCell ref="A24:G24"/>
    <mergeCell ref="A25:G25"/>
    <mergeCell ref="A26:G26"/>
    <mergeCell ref="A20:G20"/>
    <mergeCell ref="A21:G21"/>
    <mergeCell ref="A22:G22"/>
  </mergeCells>
  <phoneticPr fontId="57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07" t="s">
        <v>2</v>
      </c>
      <c r="C2" s="103" t="s">
        <v>47</v>
      </c>
      <c r="D2" s="103"/>
      <c r="E2" s="103"/>
      <c r="F2" s="103"/>
      <c r="G2" s="103"/>
      <c r="H2" s="103"/>
      <c r="I2" s="103"/>
      <c r="J2" s="103" t="s">
        <v>48</v>
      </c>
      <c r="K2" s="103"/>
      <c r="L2" s="103"/>
      <c r="M2" s="103"/>
      <c r="N2" s="103"/>
      <c r="O2" s="103"/>
      <c r="P2" s="103"/>
    </row>
    <row r="3" spans="1:16" ht="41.25" customHeight="1" x14ac:dyDescent="0.25">
      <c r="A3" s="112"/>
      <c r="B3" s="107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3"/>
      <c r="E3" s="123"/>
      <c r="F3" s="123"/>
      <c r="G3" s="123"/>
      <c r="H3" s="123"/>
      <c r="I3" s="124"/>
      <c r="J3" s="122" t="s">
        <v>201</v>
      </c>
      <c r="K3" s="123"/>
      <c r="L3" s="123"/>
      <c r="M3" s="123"/>
      <c r="N3" s="123"/>
      <c r="O3" s="123"/>
      <c r="P3" s="124"/>
    </row>
    <row r="4" spans="1:16" ht="33.75" customHeight="1" x14ac:dyDescent="0.25">
      <c r="A4" s="112"/>
      <c r="B4" s="107"/>
      <c r="C4" s="107" t="s">
        <v>13</v>
      </c>
      <c r="D4" s="107"/>
      <c r="E4" s="107"/>
      <c r="F4" s="107"/>
      <c r="G4" s="107" t="s">
        <v>121</v>
      </c>
      <c r="H4" s="107"/>
      <c r="I4" s="107"/>
      <c r="J4" s="107" t="s">
        <v>13</v>
      </c>
      <c r="K4" s="107"/>
      <c r="L4" s="107"/>
      <c r="M4" s="107"/>
      <c r="N4" s="107" t="s">
        <v>121</v>
      </c>
      <c r="O4" s="107"/>
      <c r="P4" s="107"/>
    </row>
    <row r="5" spans="1:16" s="8" customFormat="1" ht="63" x14ac:dyDescent="0.25">
      <c r="A5" s="112"/>
      <c r="B5" s="107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8"/>
      <c r="B24" s="108"/>
      <c r="C24" s="108"/>
      <c r="D24" s="108"/>
      <c r="E24" s="108"/>
      <c r="F24" s="108"/>
      <c r="G24" s="108"/>
    </row>
    <row r="25" spans="1:16" ht="41.25" customHeight="1" x14ac:dyDescent="0.25">
      <c r="A25" s="108"/>
      <c r="B25" s="108"/>
      <c r="C25" s="108"/>
      <c r="D25" s="108"/>
      <c r="E25" s="108"/>
      <c r="F25" s="108"/>
      <c r="G25" s="108"/>
    </row>
    <row r="26" spans="1:16" ht="38.25" customHeight="1" x14ac:dyDescent="0.25">
      <c r="A26" s="108"/>
      <c r="B26" s="108"/>
      <c r="C26" s="108"/>
      <c r="D26" s="108"/>
      <c r="E26" s="108"/>
      <c r="F26" s="108"/>
      <c r="G26" s="108"/>
      <c r="H26" s="6"/>
    </row>
    <row r="27" spans="1:16" ht="18.75" customHeight="1" x14ac:dyDescent="0.25">
      <c r="A27" s="109"/>
      <c r="B27" s="109"/>
      <c r="C27" s="109"/>
      <c r="D27" s="109"/>
      <c r="E27" s="109"/>
      <c r="F27" s="109"/>
      <c r="G27" s="109"/>
    </row>
    <row r="28" spans="1:16" ht="42" customHeight="1" x14ac:dyDescent="0.25">
      <c r="A28" s="100"/>
      <c r="B28" s="110"/>
      <c r="C28" s="110"/>
      <c r="D28" s="110"/>
      <c r="E28" s="110"/>
      <c r="F28" s="110"/>
      <c r="G28" s="110"/>
    </row>
    <row r="29" spans="1:16" ht="53.25" customHeight="1" x14ac:dyDescent="0.25">
      <c r="A29" s="100"/>
      <c r="B29" s="101"/>
      <c r="C29" s="101"/>
      <c r="D29" s="101"/>
      <c r="E29" s="101"/>
      <c r="F29" s="101"/>
      <c r="G29" s="101"/>
    </row>
    <row r="30" spans="1:16" x14ac:dyDescent="0.25">
      <c r="A30" s="102"/>
      <c r="B30" s="102"/>
      <c r="C30" s="102"/>
      <c r="D30" s="102"/>
      <c r="E30" s="102"/>
      <c r="F30" s="102"/>
      <c r="G30" s="102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D4" zoomScale="90" zoomScaleNormal="70" zoomScaleSheetLayoutView="90" workbookViewId="0">
      <selection activeCell="L9" sqref="L9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8" ht="15.75" customHeight="1" x14ac:dyDescent="0.25">
      <c r="A3" s="112" t="s">
        <v>0</v>
      </c>
      <c r="B3" s="107" t="s">
        <v>2</v>
      </c>
      <c r="C3" s="103" t="s">
        <v>47</v>
      </c>
      <c r="D3" s="103"/>
      <c r="E3" s="103"/>
      <c r="F3" s="103"/>
      <c r="G3" s="103"/>
      <c r="H3" s="103"/>
      <c r="I3" s="103"/>
      <c r="J3" s="103" t="s">
        <v>48</v>
      </c>
      <c r="K3" s="103"/>
      <c r="L3" s="103"/>
      <c r="M3" s="103"/>
      <c r="N3" s="103"/>
      <c r="O3" s="103"/>
      <c r="P3" s="103"/>
    </row>
    <row r="4" spans="1:18" ht="33" customHeight="1" x14ac:dyDescent="0.25">
      <c r="A4" s="112"/>
      <c r="B4" s="107"/>
      <c r="C4" s="1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07"/>
      <c r="E4" s="107"/>
      <c r="F4" s="107"/>
      <c r="G4" s="107"/>
      <c r="H4" s="107"/>
      <c r="I4" s="107"/>
      <c r="J4" s="127" t="s">
        <v>245</v>
      </c>
      <c r="K4" s="128"/>
      <c r="L4" s="128"/>
      <c r="M4" s="128"/>
      <c r="N4" s="128"/>
      <c r="O4" s="128"/>
      <c r="P4" s="128"/>
      <c r="Q4" s="128"/>
      <c r="R4" s="128"/>
    </row>
    <row r="5" spans="1:18" ht="33.75" customHeight="1" x14ac:dyDescent="0.25">
      <c r="A5" s="112"/>
      <c r="B5" s="107"/>
      <c r="C5" s="107" t="s">
        <v>13</v>
      </c>
      <c r="D5" s="107"/>
      <c r="E5" s="107"/>
      <c r="F5" s="107"/>
      <c r="G5" s="107" t="s">
        <v>121</v>
      </c>
      <c r="H5" s="107"/>
      <c r="I5" s="107"/>
      <c r="J5" s="107" t="s">
        <v>13</v>
      </c>
      <c r="K5" s="107"/>
      <c r="L5" s="107"/>
      <c r="M5" s="107"/>
      <c r="N5" s="125" t="s">
        <v>121</v>
      </c>
      <c r="O5" s="126"/>
      <c r="P5" s="126"/>
      <c r="Q5" s="126"/>
      <c r="R5" s="126"/>
    </row>
    <row r="6" spans="1:18" s="8" customFormat="1" ht="126" x14ac:dyDescent="0.25">
      <c r="A6" s="112"/>
      <c r="B6" s="107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  <c r="Q6" s="11" t="s">
        <v>243</v>
      </c>
      <c r="R6" s="11" t="s">
        <v>56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  <c r="Q8" s="50" t="s">
        <v>120</v>
      </c>
      <c r="R8" s="50" t="s">
        <v>120</v>
      </c>
    </row>
    <row r="9" spans="1:18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>
        <v>15</v>
      </c>
      <c r="K9" s="31" t="s">
        <v>252</v>
      </c>
      <c r="L9" s="169">
        <f>0.083*2</f>
        <v>0.16600000000000001</v>
      </c>
      <c r="M9" s="31" t="s">
        <v>3</v>
      </c>
      <c r="N9" s="14" t="s">
        <v>253</v>
      </c>
      <c r="O9" s="16">
        <v>3055</v>
      </c>
      <c r="P9" s="63">
        <f>L9*O9</f>
        <v>507.13000000000005</v>
      </c>
      <c r="Q9" s="91">
        <v>1.1100000000000001</v>
      </c>
      <c r="R9" s="16">
        <f>Q9*P9</f>
        <v>562.91430000000014</v>
      </c>
    </row>
    <row r="10" spans="1:18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>
        <v>15</v>
      </c>
      <c r="K10" s="31" t="s">
        <v>242</v>
      </c>
      <c r="L10" s="50">
        <v>0</v>
      </c>
      <c r="M10" s="31" t="s">
        <v>3</v>
      </c>
      <c r="N10" s="14" t="s">
        <v>244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91"/>
      <c r="R14" s="16"/>
    </row>
    <row r="15" spans="1:18" s="10" customFormat="1" ht="47.25" x14ac:dyDescent="0.25">
      <c r="A15" s="55" t="s">
        <v>94</v>
      </c>
      <c r="B15" s="12" t="s">
        <v>246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247</v>
      </c>
      <c r="L15" s="170">
        <f>L9</f>
        <v>0.16600000000000001</v>
      </c>
      <c r="M15" s="31" t="s">
        <v>3</v>
      </c>
      <c r="N15" s="14" t="s">
        <v>248</v>
      </c>
      <c r="O15" s="16">
        <v>2703</v>
      </c>
      <c r="P15" s="63">
        <f>L15*O15</f>
        <v>448.69800000000004</v>
      </c>
      <c r="Q15" s="91">
        <v>1</v>
      </c>
      <c r="R15" s="16">
        <f>Q15*P15</f>
        <v>448.69800000000004</v>
      </c>
    </row>
    <row r="16" spans="1:18" s="10" customFormat="1" ht="47.25" x14ac:dyDescent="0.25">
      <c r="A16" s="55" t="s">
        <v>95</v>
      </c>
      <c r="B16" s="12" t="s">
        <v>246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249</v>
      </c>
      <c r="L16" s="64">
        <f>L10</f>
        <v>0</v>
      </c>
      <c r="M16" s="31" t="s">
        <v>3</v>
      </c>
      <c r="N16" s="14" t="s">
        <v>250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91"/>
      <c r="R18" s="16"/>
    </row>
    <row r="19" spans="1:18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>
        <v>0</v>
      </c>
      <c r="M19" s="32" t="s">
        <v>24</v>
      </c>
      <c r="N19" s="14" t="s">
        <v>251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170">
        <f>L9+L10</f>
        <v>0.16600000000000001</v>
      </c>
      <c r="M23" s="31" t="s">
        <v>3</v>
      </c>
      <c r="N23" s="14" t="s">
        <v>46</v>
      </c>
      <c r="O23" s="16">
        <v>611</v>
      </c>
      <c r="P23" s="63">
        <f>L23*O23</f>
        <v>101.426</v>
      </c>
      <c r="Q23" s="91">
        <v>1</v>
      </c>
      <c r="R23" s="16">
        <f>Q23*P23</f>
        <v>101.426</v>
      </c>
    </row>
    <row r="24" spans="1:18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1057.2540000000001</v>
      </c>
      <c r="Q26" s="91">
        <v>1</v>
      </c>
      <c r="R26" s="16">
        <f>SUM(R9:R25)</f>
        <v>1113.0383000000002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08"/>
      <c r="B28" s="108"/>
      <c r="C28" s="108"/>
      <c r="D28" s="108"/>
      <c r="E28" s="108"/>
      <c r="F28" s="108"/>
      <c r="G28" s="108"/>
    </row>
    <row r="29" spans="1:18" ht="41.25" customHeight="1" x14ac:dyDescent="0.25">
      <c r="A29" s="108"/>
      <c r="B29" s="108"/>
      <c r="C29" s="108"/>
      <c r="D29" s="108"/>
      <c r="E29" s="108"/>
      <c r="F29" s="108"/>
      <c r="G29" s="108"/>
    </row>
    <row r="30" spans="1:18" ht="38.25" customHeight="1" x14ac:dyDescent="0.25">
      <c r="A30" s="108"/>
      <c r="B30" s="108"/>
      <c r="C30" s="108"/>
      <c r="D30" s="108"/>
      <c r="E30" s="108"/>
      <c r="F30" s="108"/>
      <c r="G30" s="108"/>
      <c r="H30" s="6"/>
    </row>
    <row r="31" spans="1:18" ht="18.75" customHeight="1" x14ac:dyDescent="0.25">
      <c r="A31" s="109"/>
      <c r="B31" s="109"/>
      <c r="C31" s="109"/>
      <c r="D31" s="109"/>
      <c r="E31" s="109"/>
      <c r="F31" s="109"/>
      <c r="G31" s="109"/>
    </row>
    <row r="32" spans="1:18" ht="217.5" customHeight="1" x14ac:dyDescent="0.25">
      <c r="A32" s="100"/>
      <c r="B32" s="110"/>
      <c r="C32" s="110"/>
      <c r="D32" s="110"/>
      <c r="E32" s="110"/>
      <c r="F32" s="110"/>
      <c r="G32" s="110"/>
    </row>
    <row r="33" spans="1:16" ht="53.25" customHeight="1" x14ac:dyDescent="0.25">
      <c r="A33" s="100"/>
      <c r="B33" s="101"/>
      <c r="C33" s="101"/>
      <c r="D33" s="101"/>
      <c r="E33" s="101"/>
      <c r="F33" s="101"/>
      <c r="G33" s="101"/>
    </row>
    <row r="34" spans="1:16" x14ac:dyDescent="0.25">
      <c r="A34" s="102"/>
      <c r="B34" s="102"/>
      <c r="C34" s="102"/>
      <c r="D34" s="102"/>
      <c r="E34" s="102"/>
      <c r="F34" s="102"/>
      <c r="G34" s="102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  <mergeCell ref="A33:G33"/>
    <mergeCell ref="A34:G34"/>
    <mergeCell ref="A28:G28"/>
    <mergeCell ref="A29:G29"/>
    <mergeCell ref="A30:G30"/>
    <mergeCell ref="A31:G31"/>
    <mergeCell ref="A32:G32"/>
  </mergeCells>
  <phoneticPr fontId="57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3" t="s">
        <v>66</v>
      </c>
      <c r="B2" s="143"/>
      <c r="C2" s="143"/>
      <c r="D2" s="143"/>
      <c r="E2" s="143"/>
      <c r="F2" s="143"/>
      <c r="G2" s="143"/>
      <c r="J2" s="29"/>
      <c r="K2" s="29"/>
    </row>
    <row r="3" spans="1:17" ht="36" customHeight="1" x14ac:dyDescent="0.25">
      <c r="A3" s="58" t="s">
        <v>0</v>
      </c>
      <c r="B3" s="1" t="s">
        <v>65</v>
      </c>
      <c r="C3" s="144" t="s">
        <v>47</v>
      </c>
      <c r="D3" s="144"/>
      <c r="E3" s="107" t="s">
        <v>48</v>
      </c>
      <c r="F3" s="107"/>
      <c r="G3" s="107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45">
        <v>3</v>
      </c>
      <c r="D4" s="146"/>
      <c r="E4" s="125">
        <v>4</v>
      </c>
      <c r="F4" s="126"/>
      <c r="G4" s="147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48"/>
      <c r="D5" s="148"/>
      <c r="E5" s="138" t="e">
        <f>#REF!+т2!P46+т3!R18+т4!P22+т5!P26</f>
        <v>#REF!</v>
      </c>
      <c r="F5" s="139"/>
      <c r="G5" s="140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9"/>
      <c r="D6" s="149"/>
      <c r="E6" s="138" t="e">
        <f>E5*0.18</f>
        <v>#REF!</v>
      </c>
      <c r="F6" s="139"/>
      <c r="G6" s="140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49"/>
      <c r="D7" s="149"/>
      <c r="E7" s="138" t="e">
        <f>E5+E6</f>
        <v>#REF!</v>
      </c>
      <c r="F7" s="139"/>
      <c r="G7" s="140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41"/>
      <c r="D8" s="142"/>
      <c r="E8" s="138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9"/>
      <c r="G8" s="140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31"/>
      <c r="D9" s="132"/>
      <c r="E9" s="133"/>
      <c r="F9" s="134"/>
      <c r="G9" s="135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31"/>
      <c r="D10" s="132"/>
      <c r="E10" s="138" t="e">
        <f>E7-E9</f>
        <v>#REF!</v>
      </c>
      <c r="F10" s="139"/>
      <c r="G10" s="140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31"/>
      <c r="D11" s="132"/>
      <c r="E11" s="138">
        <f>SUM(E12:G18)</f>
        <v>0</v>
      </c>
      <c r="F11" s="139"/>
      <c r="G11" s="140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31"/>
      <c r="D12" s="132"/>
      <c r="E12" s="133"/>
      <c r="F12" s="134"/>
      <c r="G12" s="135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31"/>
      <c r="D13" s="132"/>
      <c r="E13" s="133"/>
      <c r="F13" s="134"/>
      <c r="G13" s="135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33"/>
      <c r="F14" s="134"/>
      <c r="G14" s="135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31"/>
      <c r="D15" s="132"/>
      <c r="E15" s="133"/>
      <c r="F15" s="134"/>
      <c r="G15" s="135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31"/>
      <c r="D16" s="132"/>
      <c r="E16" s="133"/>
      <c r="F16" s="134"/>
      <c r="G16" s="135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36"/>
      <c r="D17" s="137"/>
      <c r="E17" s="133"/>
      <c r="F17" s="134"/>
      <c r="G17" s="135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02"/>
      <c r="D18" s="102"/>
      <c r="E18" s="133"/>
      <c r="F18" s="134"/>
      <c r="G18" s="135"/>
      <c r="J18" s="66">
        <v>104</v>
      </c>
      <c r="K18" s="45" t="s">
        <v>166</v>
      </c>
    </row>
    <row r="19" spans="1:11" ht="18" x14ac:dyDescent="0.25">
      <c r="A19" s="129" t="s">
        <v>133</v>
      </c>
      <c r="B19" s="129"/>
      <c r="C19" s="129"/>
      <c r="D19" s="129"/>
      <c r="E19" s="129"/>
      <c r="F19" s="129"/>
      <c r="G19" s="129"/>
    </row>
    <row r="20" spans="1:11" ht="36" customHeight="1" x14ac:dyDescent="0.25">
      <c r="A20" s="130" t="s">
        <v>130</v>
      </c>
      <c r="B20" s="130"/>
      <c r="C20" s="130"/>
      <c r="D20" s="130"/>
      <c r="E20" s="130"/>
      <c r="F20" s="130"/>
      <c r="G20" s="130"/>
    </row>
    <row r="21" spans="1:11" ht="31.5" customHeight="1" x14ac:dyDescent="0.25">
      <c r="A21" s="130" t="s">
        <v>131</v>
      </c>
      <c r="B21" s="130"/>
      <c r="C21" s="130"/>
      <c r="D21" s="130"/>
      <c r="E21" s="130"/>
      <c r="F21" s="130"/>
      <c r="G21" s="130"/>
      <c r="H21" s="45" t="s">
        <v>61</v>
      </c>
    </row>
    <row r="22" spans="1:11" ht="69.75" customHeight="1" x14ac:dyDescent="0.25">
      <c r="A22" s="130" t="s">
        <v>132</v>
      </c>
      <c r="B22" s="130"/>
      <c r="C22" s="130"/>
      <c r="D22" s="130"/>
      <c r="E22" s="130"/>
      <c r="F22" s="130"/>
      <c r="G22" s="130"/>
    </row>
    <row r="23" spans="1:11" ht="18.75" customHeight="1" x14ac:dyDescent="0.25">
      <c r="A23" s="108"/>
      <c r="B23" s="108"/>
      <c r="C23" s="108"/>
      <c r="D23" s="108"/>
      <c r="E23" s="108"/>
      <c r="F23" s="108"/>
      <c r="G23" s="108"/>
    </row>
    <row r="24" spans="1:11" ht="41.25" customHeight="1" x14ac:dyDescent="0.25">
      <c r="A24" s="108"/>
      <c r="B24" s="108"/>
      <c r="C24" s="108"/>
      <c r="D24" s="108"/>
      <c r="E24" s="108"/>
      <c r="F24" s="108"/>
      <c r="G24" s="108"/>
    </row>
    <row r="25" spans="1:11" ht="38.25" customHeight="1" x14ac:dyDescent="0.25">
      <c r="A25" s="108"/>
      <c r="B25" s="108"/>
      <c r="C25" s="108"/>
      <c r="D25" s="108"/>
      <c r="E25" s="108"/>
      <c r="F25" s="108"/>
      <c r="G25" s="108"/>
      <c r="H25"/>
    </row>
    <row r="26" spans="1:11" ht="18.75" customHeight="1" x14ac:dyDescent="0.25">
      <c r="A26" s="109"/>
      <c r="B26" s="109"/>
      <c r="C26" s="109"/>
      <c r="D26" s="109"/>
      <c r="E26" s="109"/>
      <c r="F26" s="109"/>
      <c r="G26" s="109"/>
    </row>
    <row r="27" spans="1:11" ht="217.5" customHeight="1" x14ac:dyDescent="0.25">
      <c r="A27" s="100"/>
      <c r="B27" s="110"/>
      <c r="C27" s="110"/>
      <c r="D27" s="110"/>
      <c r="E27" s="110"/>
      <c r="F27" s="110"/>
      <c r="G27" s="110"/>
    </row>
    <row r="28" spans="1:11" ht="53.25" customHeight="1" x14ac:dyDescent="0.25">
      <c r="A28" s="100"/>
      <c r="B28" s="101"/>
      <c r="C28" s="101"/>
      <c r="D28" s="101"/>
      <c r="E28" s="101"/>
      <c r="F28" s="101"/>
      <c r="G28" s="101"/>
    </row>
    <row r="29" spans="1:11" x14ac:dyDescent="0.25">
      <c r="A29" s="102"/>
      <c r="B29" s="102"/>
      <c r="C29" s="102"/>
      <c r="D29" s="102"/>
      <c r="E29" s="102"/>
      <c r="F29" s="102"/>
      <c r="G29" s="10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6" t="s">
        <v>202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18" t="str">
        <f>'r1-'!A8:Q8</f>
        <v>Год раскрытия информации: 2022год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9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13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9" t="str">
        <f>'r1-'!A10:Q10</f>
        <v>Идентификатор инвестиционного проекта: L 21-07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20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53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">
        <v>154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">
        <v>190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1" t="s">
        <v>220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8" s="95" customFormat="1" ht="14.25" x14ac:dyDescent="0.2">
      <c r="A18" s="150" t="s">
        <v>0</v>
      </c>
      <c r="B18" s="150" t="s">
        <v>2</v>
      </c>
      <c r="C18" s="150" t="s">
        <v>47</v>
      </c>
      <c r="D18" s="150" t="s">
        <v>221</v>
      </c>
      <c r="E18" s="150" t="s">
        <v>221</v>
      </c>
      <c r="F18" s="150" t="s">
        <v>221</v>
      </c>
      <c r="G18" s="150" t="s">
        <v>221</v>
      </c>
      <c r="H18" s="150" t="s">
        <v>221</v>
      </c>
      <c r="I18" s="150" t="s">
        <v>221</v>
      </c>
      <c r="J18" s="150" t="s">
        <v>48</v>
      </c>
      <c r="K18" s="150" t="s">
        <v>221</v>
      </c>
      <c r="L18" s="150" t="s">
        <v>221</v>
      </c>
      <c r="M18" s="150" t="s">
        <v>221</v>
      </c>
      <c r="N18" s="150" t="s">
        <v>221</v>
      </c>
      <c r="O18" s="150" t="s">
        <v>221</v>
      </c>
      <c r="P18" s="150" t="s">
        <v>221</v>
      </c>
    </row>
    <row r="19" spans="1:18" s="95" customFormat="1" ht="14.25" x14ac:dyDescent="0.2">
      <c r="A19" s="150" t="s">
        <v>221</v>
      </c>
      <c r="B19" s="150" t="s">
        <v>221</v>
      </c>
      <c r="C19" s="150" t="s">
        <v>222</v>
      </c>
      <c r="D19" s="150" t="s">
        <v>221</v>
      </c>
      <c r="E19" s="150" t="s">
        <v>221</v>
      </c>
      <c r="F19" s="150" t="s">
        <v>221</v>
      </c>
      <c r="G19" s="150" t="s">
        <v>221</v>
      </c>
      <c r="H19" s="150" t="s">
        <v>221</v>
      </c>
      <c r="I19" s="150" t="s">
        <v>221</v>
      </c>
      <c r="J19" s="150" t="s">
        <v>223</v>
      </c>
      <c r="K19" s="150" t="s">
        <v>221</v>
      </c>
      <c r="L19" s="150" t="s">
        <v>221</v>
      </c>
      <c r="M19" s="150" t="s">
        <v>221</v>
      </c>
      <c r="N19" s="150" t="s">
        <v>221</v>
      </c>
      <c r="O19" s="150" t="s">
        <v>221</v>
      </c>
      <c r="P19" s="150" t="s">
        <v>221</v>
      </c>
    </row>
    <row r="20" spans="1:18" s="95" customFormat="1" ht="14.25" x14ac:dyDescent="0.2">
      <c r="A20" s="150" t="s">
        <v>221</v>
      </c>
      <c r="B20" s="150" t="s">
        <v>221</v>
      </c>
      <c r="C20" s="150" t="s">
        <v>13</v>
      </c>
      <c r="D20" s="150" t="s">
        <v>221</v>
      </c>
      <c r="E20" s="150" t="s">
        <v>221</v>
      </c>
      <c r="F20" s="150" t="s">
        <v>221</v>
      </c>
      <c r="G20" s="150" t="s">
        <v>121</v>
      </c>
      <c r="H20" s="150" t="s">
        <v>221</v>
      </c>
      <c r="I20" s="150" t="s">
        <v>221</v>
      </c>
      <c r="J20" s="150" t="s">
        <v>224</v>
      </c>
      <c r="K20" s="150" t="s">
        <v>221</v>
      </c>
      <c r="L20" s="150" t="s">
        <v>221</v>
      </c>
      <c r="M20" s="150" t="s">
        <v>221</v>
      </c>
      <c r="N20" s="150" t="s">
        <v>121</v>
      </c>
      <c r="O20" s="150" t="s">
        <v>221</v>
      </c>
      <c r="P20" s="150" t="s">
        <v>221</v>
      </c>
    </row>
    <row r="21" spans="1:18" s="95" customFormat="1" ht="120" x14ac:dyDescent="0.2">
      <c r="A21" s="150" t="s">
        <v>221</v>
      </c>
      <c r="B21" s="150" t="s">
        <v>221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225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225</v>
      </c>
      <c r="P21" s="96" t="s">
        <v>56</v>
      </c>
      <c r="Q21" s="96" t="s">
        <v>226</v>
      </c>
      <c r="R21" s="96" t="s">
        <v>227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7" zoomScale="90" zoomScaleNormal="90" workbookViewId="0">
      <selection activeCell="AG24" sqref="AG24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30" width="9" style="6" hidden="1" customWidth="1"/>
    <col min="31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65" t="s">
        <v>54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65" t="str">
        <f>'r1-'!A6:Q6</f>
        <v>Инвестиционная программа АО "Западные энергетическая компания"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66" t="s">
        <v>234</v>
      </c>
      <c r="B7" s="166"/>
      <c r="C7" s="166"/>
      <c r="D7" s="166"/>
      <c r="E7" s="166"/>
      <c r="F7" s="166"/>
      <c r="G7" s="166"/>
      <c r="H7" s="166"/>
      <c r="I7" s="165"/>
      <c r="J7" s="165"/>
      <c r="K7" s="165"/>
      <c r="L7" s="165"/>
      <c r="M7" s="165"/>
      <c r="N7" s="165"/>
      <c r="O7" s="165"/>
      <c r="P7" s="165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65" t="str">
        <f>'r1-'!A8:Q8</f>
        <v>Год раскрытия информации: 2022год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5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13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65" t="str">
        <f>'r1-'!A10:Q10</f>
        <v>Идентификатор инвестиционного проекта: L 21-07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65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66" t="s">
        <v>228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6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68" t="str">
        <f>'r1-'!A14:Q14</f>
        <v>Тип инвестиционного проекта: строительство</v>
      </c>
      <c r="B14" s="168"/>
      <c r="C14" s="168"/>
      <c r="D14" s="168"/>
      <c r="E14" s="168"/>
      <c r="F14" s="168"/>
      <c r="G14" s="168"/>
      <c r="H14" s="168"/>
      <c r="I14" s="165"/>
      <c r="J14" s="165"/>
      <c r="K14" s="165"/>
      <c r="L14" s="165"/>
      <c r="M14" s="165"/>
      <c r="N14" s="165"/>
      <c r="O14" s="165"/>
      <c r="P14" s="165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5" t="s">
        <v>235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43" t="s">
        <v>66</v>
      </c>
      <c r="B17" s="143"/>
      <c r="C17" s="143"/>
      <c r="D17" s="143"/>
      <c r="E17" s="143"/>
      <c r="F17" s="143"/>
      <c r="G17" s="143"/>
      <c r="H17" s="143"/>
      <c r="K17" s="29"/>
      <c r="L17" s="29"/>
    </row>
    <row r="18" spans="1:26" ht="49.5" customHeight="1" x14ac:dyDescent="0.25">
      <c r="A18" s="58" t="s">
        <v>0</v>
      </c>
      <c r="B18" s="1" t="s">
        <v>65</v>
      </c>
      <c r="C18" s="144" t="s">
        <v>47</v>
      </c>
      <c r="D18" s="144"/>
      <c r="E18" s="144"/>
      <c r="F18" s="107" t="s">
        <v>232</v>
      </c>
      <c r="G18" s="107"/>
      <c r="H18" s="107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45">
        <v>3</v>
      </c>
      <c r="D19" s="143"/>
      <c r="E19" s="146"/>
      <c r="F19" s="125">
        <v>3</v>
      </c>
      <c r="G19" s="126"/>
      <c r="H19" s="147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67</v>
      </c>
      <c r="C20" s="153">
        <v>7359.7579999999998</v>
      </c>
      <c r="D20" s="153"/>
      <c r="E20" s="153"/>
      <c r="F20" s="153">
        <f>'r1-'!R63+т2!P46+т3!T18+т4!P22+т5!P26</f>
        <v>8213.2039999999997</v>
      </c>
      <c r="G20" s="153"/>
      <c r="H20" s="153"/>
      <c r="J20" s="45"/>
      <c r="K20" s="5"/>
      <c r="L20" s="29"/>
      <c r="M20" s="29"/>
      <c r="O20" s="6" t="s">
        <v>233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210</v>
      </c>
      <c r="C21" s="153">
        <v>1471.9516000000001</v>
      </c>
      <c r="D21" s="153"/>
      <c r="E21" s="153"/>
      <c r="F21" s="164">
        <f>F20*0.2</f>
        <v>1642.6408000000001</v>
      </c>
      <c r="G21" s="164"/>
      <c r="H21" s="164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125</v>
      </c>
      <c r="C22" s="153">
        <v>8831.7096000000001</v>
      </c>
      <c r="D22" s="153"/>
      <c r="E22" s="153"/>
      <c r="F22" s="164">
        <f>F20+F21</f>
        <v>9855.8447999999989</v>
      </c>
      <c r="G22" s="164"/>
      <c r="H22" s="164"/>
      <c r="I22" s="94">
        <f>F22/1000</f>
        <v>9.8558447999999981</v>
      </c>
      <c r="J22" s="45"/>
      <c r="K22" s="83">
        <v>114.3</v>
      </c>
      <c r="L22" s="83">
        <v>108.1</v>
      </c>
      <c r="M22" s="83">
        <v>105.4</v>
      </c>
      <c r="N22" s="83">
        <v>104.4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f t="shared" ref="V22:Z22" si="0">U22</f>
        <v>104.8</v>
      </c>
      <c r="W22" s="67"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151</v>
      </c>
      <c r="B23" s="51" t="s">
        <v>69</v>
      </c>
      <c r="C23" s="153">
        <v>10689.577768173111</v>
      </c>
      <c r="D23" s="153"/>
      <c r="E23" s="153"/>
      <c r="F23" s="161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11934.468929210556</v>
      </c>
      <c r="G23" s="162"/>
      <c r="H23" s="163"/>
      <c r="I23" s="94">
        <f>F23/1000</f>
        <v>11.934468929210556</v>
      </c>
      <c r="J23" s="45"/>
      <c r="K23" s="5"/>
      <c r="L23" s="29"/>
      <c r="M23" s="29"/>
    </row>
    <row r="24" spans="1:26" ht="69" customHeight="1" x14ac:dyDescent="0.25">
      <c r="A24" s="41" t="s">
        <v>152</v>
      </c>
      <c r="B24" s="43" t="s">
        <v>126</v>
      </c>
      <c r="C24" s="153">
        <v>0</v>
      </c>
      <c r="D24" s="153"/>
      <c r="E24" s="153"/>
      <c r="F24" s="157">
        <v>0</v>
      </c>
      <c r="G24" s="158"/>
      <c r="H24" s="159"/>
      <c r="I24" s="6"/>
      <c r="J24" s="6"/>
      <c r="K24" s="29"/>
      <c r="L24" s="29" t="s">
        <v>61</v>
      </c>
    </row>
    <row r="25" spans="1:26" ht="53.25" customHeight="1" x14ac:dyDescent="0.25">
      <c r="A25" s="41" t="s">
        <v>153</v>
      </c>
      <c r="B25" s="43" t="s">
        <v>150</v>
      </c>
      <c r="C25" s="153">
        <v>8831.7096000000001</v>
      </c>
      <c r="D25" s="153"/>
      <c r="E25" s="153"/>
      <c r="F25" s="157">
        <f>F22-F24</f>
        <v>9855.8447999999989</v>
      </c>
      <c r="G25" s="158"/>
      <c r="H25" s="159"/>
      <c r="I25" s="69"/>
      <c r="J25" s="70"/>
      <c r="K25" s="29"/>
      <c r="L25" s="29"/>
    </row>
    <row r="26" spans="1:26" ht="84" customHeight="1" x14ac:dyDescent="0.25">
      <c r="A26" s="41" t="s">
        <v>149</v>
      </c>
      <c r="B26" s="43" t="s">
        <v>68</v>
      </c>
      <c r="C26" s="153">
        <v>8035.3643999999995</v>
      </c>
      <c r="D26" s="153"/>
      <c r="E26" s="153"/>
      <c r="F26" s="157">
        <f>SUM(F27:H33)</f>
        <v>8035.3643999999995</v>
      </c>
      <c r="G26" s="158"/>
      <c r="H26" s="159"/>
      <c r="I26" s="69"/>
      <c r="J26" s="6"/>
      <c r="K26" s="71"/>
      <c r="L26" s="71"/>
    </row>
    <row r="27" spans="1:26" x14ac:dyDescent="0.25">
      <c r="A27" s="41" t="s">
        <v>62</v>
      </c>
      <c r="B27" s="72" t="s">
        <v>163</v>
      </c>
      <c r="C27" s="153">
        <v>0</v>
      </c>
      <c r="D27" s="153"/>
      <c r="E27" s="153"/>
      <c r="F27" s="157">
        <v>0</v>
      </c>
      <c r="G27" s="158"/>
      <c r="H27" s="159"/>
      <c r="I27" s="6"/>
      <c r="J27" s="6"/>
    </row>
    <row r="28" spans="1:26" x14ac:dyDescent="0.25">
      <c r="A28" s="41" t="s">
        <v>63</v>
      </c>
      <c r="B28" s="72" t="s">
        <v>164</v>
      </c>
      <c r="C28" s="153">
        <v>0</v>
      </c>
      <c r="D28" s="153"/>
      <c r="E28" s="153"/>
      <c r="F28" s="157">
        <v>0</v>
      </c>
      <c r="G28" s="158"/>
      <c r="H28" s="159"/>
      <c r="I28" s="6"/>
      <c r="J28" s="6"/>
    </row>
    <row r="29" spans="1:26" x14ac:dyDescent="0.25">
      <c r="A29" s="41" t="s">
        <v>70</v>
      </c>
      <c r="B29" s="72" t="s">
        <v>165</v>
      </c>
      <c r="C29" s="153">
        <v>0</v>
      </c>
      <c r="D29" s="153"/>
      <c r="E29" s="153"/>
      <c r="F29" s="157">
        <v>0</v>
      </c>
      <c r="G29" s="158"/>
      <c r="H29" s="159"/>
      <c r="I29" s="6"/>
      <c r="J29" s="6"/>
    </row>
    <row r="30" spans="1:26" x14ac:dyDescent="0.25">
      <c r="A30" s="41" t="s">
        <v>169</v>
      </c>
      <c r="B30" s="72" t="s">
        <v>173</v>
      </c>
      <c r="C30" s="153">
        <v>7469.5150000000003</v>
      </c>
      <c r="D30" s="153"/>
      <c r="E30" s="153"/>
      <c r="F30" s="157">
        <v>7469.5150000000003</v>
      </c>
      <c r="G30" s="158"/>
      <c r="H30" s="159"/>
      <c r="I30" s="6"/>
      <c r="J30" s="6"/>
    </row>
    <row r="31" spans="1:26" ht="15.75" customHeight="1" x14ac:dyDescent="0.25">
      <c r="A31" s="41" t="s">
        <v>170</v>
      </c>
      <c r="B31" s="72" t="s">
        <v>174</v>
      </c>
      <c r="C31" s="153">
        <v>544.84939999999949</v>
      </c>
      <c r="D31" s="153"/>
      <c r="E31" s="153"/>
      <c r="F31" s="157">
        <v>544.84939999999949</v>
      </c>
      <c r="G31" s="158"/>
      <c r="H31" s="159"/>
      <c r="I31" s="6"/>
      <c r="J31" s="6"/>
    </row>
    <row r="32" spans="1:26" ht="15.75" customHeight="1" x14ac:dyDescent="0.25">
      <c r="A32" s="41" t="s">
        <v>171</v>
      </c>
      <c r="B32" s="72" t="s">
        <v>175</v>
      </c>
      <c r="C32" s="153">
        <v>0</v>
      </c>
      <c r="D32" s="153">
        <v>10.5</v>
      </c>
      <c r="E32" s="153">
        <v>10.5</v>
      </c>
      <c r="F32" s="154">
        <v>0</v>
      </c>
      <c r="G32" s="155">
        <v>10.5</v>
      </c>
      <c r="H32" s="156">
        <v>10.5</v>
      </c>
      <c r="I32" s="6"/>
      <c r="J32" s="6"/>
    </row>
    <row r="33" spans="1:18" ht="15.75" customHeight="1" x14ac:dyDescent="0.25">
      <c r="A33" s="41" t="s">
        <v>172</v>
      </c>
      <c r="B33" s="72" t="s">
        <v>176</v>
      </c>
      <c r="C33" s="153">
        <v>0</v>
      </c>
      <c r="D33" s="153"/>
      <c r="E33" s="153"/>
      <c r="F33" s="157">
        <v>0</v>
      </c>
      <c r="G33" s="158"/>
      <c r="H33" s="159"/>
      <c r="I33" s="6"/>
      <c r="J33" s="6"/>
    </row>
    <row r="34" spans="1:18" ht="63.75" x14ac:dyDescent="0.25">
      <c r="A34" s="41" t="s">
        <v>177</v>
      </c>
      <c r="B34" s="73" t="s">
        <v>178</v>
      </c>
      <c r="C34" s="153">
        <v>10.689577768173111</v>
      </c>
      <c r="D34" s="153"/>
      <c r="E34" s="153"/>
      <c r="F34" s="160">
        <f>F23/1000</f>
        <v>11.934468929210556</v>
      </c>
      <c r="G34" s="160"/>
      <c r="H34" s="160"/>
      <c r="I34" s="74"/>
      <c r="J34" s="80">
        <f>F23/1000</f>
        <v>11.934468929210556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08"/>
      <c r="K37" s="108"/>
      <c r="L37" s="108"/>
      <c r="M37" s="108"/>
      <c r="N37" s="108"/>
      <c r="O37" s="108"/>
      <c r="P37" s="108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08"/>
      <c r="B40" s="108"/>
      <c r="C40" s="108"/>
      <c r="D40" s="108"/>
      <c r="E40" s="108"/>
      <c r="F40" s="108"/>
      <c r="G40" s="108"/>
      <c r="H40" s="108"/>
    </row>
    <row r="41" spans="1:18" ht="41.25" customHeight="1" x14ac:dyDescent="0.25">
      <c r="A41" s="129" t="s">
        <v>133</v>
      </c>
      <c r="B41" s="129"/>
      <c r="C41" s="129"/>
      <c r="D41" s="129"/>
      <c r="E41" s="129"/>
      <c r="F41" s="129"/>
      <c r="G41" s="129"/>
      <c r="H41" s="129"/>
    </row>
    <row r="42" spans="1:18" ht="38.25" customHeight="1" x14ac:dyDescent="0.25">
      <c r="A42" s="130" t="s">
        <v>130</v>
      </c>
      <c r="B42" s="130"/>
      <c r="C42" s="130"/>
      <c r="D42" s="130"/>
      <c r="E42" s="130"/>
      <c r="F42" s="130"/>
      <c r="G42" s="130"/>
      <c r="H42" s="130"/>
      <c r="I42"/>
    </row>
    <row r="43" spans="1:18" ht="18.75" customHeight="1" x14ac:dyDescent="0.25">
      <c r="A43" s="130" t="s">
        <v>131</v>
      </c>
      <c r="B43" s="130"/>
      <c r="C43" s="130"/>
      <c r="D43" s="130"/>
      <c r="E43" s="130"/>
      <c r="F43" s="130"/>
      <c r="G43" s="130"/>
      <c r="H43" s="130"/>
    </row>
    <row r="44" spans="1:18" ht="217.5" customHeight="1" x14ac:dyDescent="0.25">
      <c r="A44" s="130" t="s">
        <v>132</v>
      </c>
      <c r="B44" s="130"/>
      <c r="C44" s="130"/>
      <c r="D44" s="130"/>
      <c r="E44" s="130"/>
      <c r="F44" s="130"/>
      <c r="G44" s="130"/>
      <c r="H44" s="130"/>
    </row>
    <row r="45" spans="1:18" ht="53.25" customHeight="1" x14ac:dyDescent="0.25">
      <c r="A45" s="100"/>
      <c r="B45" s="101"/>
      <c r="C45" s="101"/>
      <c r="D45" s="101"/>
      <c r="E45" s="101"/>
      <c r="F45" s="101"/>
      <c r="G45" s="101"/>
      <c r="H45" s="101"/>
    </row>
    <row r="46" spans="1:18" x14ac:dyDescent="0.25">
      <c r="A46" s="102"/>
      <c r="B46" s="102"/>
      <c r="C46" s="102"/>
      <c r="D46" s="102"/>
      <c r="E46" s="102"/>
      <c r="F46" s="102"/>
      <c r="G46" s="102"/>
      <c r="H46" s="102"/>
    </row>
    <row r="47" spans="1:18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2023-03-25T23:50:35Z</dcterms:modified>
</cp:coreProperties>
</file>