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05.04.2023\паспорта,карты,ф 20, ст-сти\J 19-02\"/>
    </mc:Choice>
  </mc:AlternateContent>
  <xr:revisionPtr revIDLastSave="0" documentId="13_ncr:1_{DA2423BC-FBCF-4A4D-9CE7-5E88FEA8A623}" xr6:coauthVersionLast="47" xr6:coauthVersionMax="47" xr10:uidLastSave="{00000000-0000-0000-0000-000000000000}"/>
  <bookViews>
    <workbookView xWindow="-150" yWindow="0" windowWidth="28290" windowHeight="15600" tabRatio="879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c" sheetId="104" r:id="rId5"/>
    <sheet name="т5" sheetId="101" r:id="rId6"/>
    <sheet name="т6" sheetId="100" state="hidden" r:id="rId7"/>
    <sheet name="r6 Итог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т2!$A$1:$P$46</definedName>
    <definedName name="_xlnm.Print_Area" localSheetId="2">т3!$A$1:$P$15</definedName>
    <definedName name="_xlnm.Print_Area" localSheetId="3">т4!$A$1:$P$22</definedName>
    <definedName name="_xlnm.Print_Area" localSheetId="5">т5!$A$1:$P$26</definedName>
    <definedName name="_xlnm.Print_Area" localSheetId="6">т6!$A$1:$P$22</definedName>
  </definedNames>
  <calcPr calcId="181029"/>
</workbook>
</file>

<file path=xl/calcChain.xml><?xml version="1.0" encoding="utf-8"?>
<calcChain xmlns="http://schemas.openxmlformats.org/spreadsheetml/2006/main">
  <c r="R61" i="103" l="1"/>
  <c r="M37" i="103"/>
  <c r="A10" i="104"/>
  <c r="A8" i="104"/>
  <c r="D26" i="102" l="1"/>
  <c r="P9" i="101"/>
  <c r="R57" i="103"/>
  <c r="R56" i="103"/>
  <c r="R55" i="103"/>
  <c r="R54" i="103"/>
  <c r="R53" i="103"/>
  <c r="R52" i="103"/>
  <c r="R51" i="103"/>
  <c r="R50" i="103"/>
  <c r="R49" i="103"/>
  <c r="R48" i="103"/>
  <c r="R47" i="103"/>
  <c r="R38" i="103"/>
  <c r="R36" i="103"/>
  <c r="R35" i="103"/>
  <c r="R34" i="103"/>
  <c r="R33" i="103"/>
  <c r="R32" i="103"/>
  <c r="R31" i="103"/>
  <c r="R30" i="103"/>
  <c r="R29" i="103"/>
  <c r="R28" i="103"/>
  <c r="R27" i="103"/>
  <c r="R25" i="103"/>
  <c r="R24" i="103"/>
  <c r="R23" i="103"/>
  <c r="A9" i="104"/>
  <c r="P26" i="104"/>
  <c r="P25" i="104"/>
  <c r="P24" i="104"/>
  <c r="P23" i="104"/>
  <c r="P27" i="104" s="1"/>
  <c r="R37" i="103" s="1"/>
  <c r="D20" i="102" l="1"/>
  <c r="L39" i="103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L42" i="103"/>
  <c r="L41" i="103"/>
  <c r="D21" i="102" l="1"/>
  <c r="D22" i="102" l="1"/>
  <c r="D23" i="102" s="1"/>
  <c r="P8" i="98"/>
  <c r="D25" i="102" l="1"/>
  <c r="E23" i="102"/>
  <c r="E22" i="102"/>
  <c r="P16" i="98"/>
  <c r="P22" i="98" s="1"/>
  <c r="D35" i="102" l="1"/>
  <c r="D37" i="102" s="1"/>
  <c r="E11" i="100"/>
  <c r="P37" i="96" l="1"/>
  <c r="P38" i="96"/>
  <c r="P36" i="96"/>
  <c r="P24" i="96"/>
  <c r="P14" i="96"/>
  <c r="P13" i="96"/>
  <c r="P10" i="96"/>
  <c r="P19" i="101" l="1"/>
  <c r="L23" i="101" l="1"/>
  <c r="L15" i="101"/>
  <c r="P9" i="97"/>
  <c r="P23" i="101" l="1"/>
  <c r="P15" i="101"/>
  <c r="P10" i="101"/>
  <c r="P26" i="101" l="1"/>
  <c r="P9" i="96"/>
  <c r="P46" i="96" s="1"/>
  <c r="P8" i="97"/>
  <c r="P15" i="97" s="1"/>
  <c r="E5" i="100" l="1"/>
  <c r="E6" i="100" s="1"/>
  <c r="E7" i="100" s="1"/>
  <c r="E10" i="100" s="1"/>
  <c r="E8" i="100" s="1"/>
</calcChain>
</file>

<file path=xl/sharedStrings.xml><?xml version="1.0" encoding="utf-8"?>
<sst xmlns="http://schemas.openxmlformats.org/spreadsheetml/2006/main" count="1297" uniqueCount="306">
  <si>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</si>
  <si>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</si>
  <si>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</si>
  <si>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</si>
  <si>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</si>
  <si>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</si>
  <si>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</si>
  <si>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</si>
  <si>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</si>
  <si>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</si>
  <si>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</si>
  <si>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</si>
  <si>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</si>
  <si>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</si>
  <si>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</si>
  <si>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</si>
  <si>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</si>
  <si>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</si>
  <si>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</si>
  <si>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</si>
  <si>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</si>
  <si>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</si>
  <si>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</si>
  <si>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</si>
  <si>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</si>
  <si>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</si>
  <si>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</si>
  <si>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</si>
  <si>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</si>
  <si>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</si>
  <si>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</si>
  <si>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</si>
  <si>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</si>
  <si>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</si>
  <si>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</si>
  <si>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</si>
  <si>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</si>
  <si>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</si>
  <si>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</si>
  <si>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</si>
  <si>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</si>
  <si>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</si>
  <si>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</si>
  <si>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</si>
  <si>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</si>
  <si>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</si>
  <si>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</si>
  <si>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</si>
  <si>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</si>
  <si>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</si>
  <si>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</si>
  <si>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</si>
  <si>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</si>
  <si>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</si>
  <si>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</si>
  <si>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</si>
  <si>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</si>
  <si>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</si>
  <si>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</si>
  <si>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</si>
  <si>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</si>
  <si>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</si>
  <si>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</si>
  <si>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</si>
  <si>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</si>
  <si>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</si>
  <si>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</si>
  <si>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</si>
  <si>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</si>
  <si>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</si>
  <si>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</si>
  <si>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</si>
  <si>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</si>
  <si>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</si>
  <si>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</si>
  <si>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</si>
  <si>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</si>
  <si>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</si>
  <si>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</si>
  <si>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</si>
  <si>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</si>
  <si>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</si>
  <si>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</si>
  <si>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</si>
  <si>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</si>
  <si>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</si>
  <si>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</si>
  <si>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</si>
  <si>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</si>
  <si>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</si>
  <si>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</si>
  <si>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</si>
  <si>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</si>
  <si>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</si>
  <si>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</si>
  <si>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</si>
  <si>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</si>
  <si>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</si>
  <si>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</si>
  <si>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</si>
  <si>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</si>
  <si>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</si>
  <si>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</si>
  <si>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</si>
  <si>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</si>
  <si>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</si>
  <si>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</si>
  <si>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</si>
  <si>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</si>
  <si>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</si>
  <si>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</si>
  <si>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</si>
  <si>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</si>
  <si>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</si>
  <si>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</si>
  <si>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</si>
  <si>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</si>
  <si>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</si>
  <si>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</si>
  <si>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</si>
  <si>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</si>
  <si>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</si>
  <si>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</si>
  <si>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</si>
  <si>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</si>
  <si>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</si>
  <si>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</si>
  <si>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</si>
  <si>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</si>
  <si>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</si>
  <si>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</si>
  <si>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</si>
  <si>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</si>
  <si>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</si>
  <si>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</si>
  <si>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</si>
  <si>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</si>
  <si>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</si>
  <si>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</si>
  <si>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</si>
  <si>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</si>
  <si>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</si>
  <si>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</si>
  <si>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</si>
  <si>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</si>
  <si>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</si>
  <si>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</si>
  <si>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</si>
  <si>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</si>
  <si>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</si>
  <si>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</si>
  <si>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</si>
  <si>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</si>
  <si>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</si>
  <si>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</si>
  <si>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</si>
  <si>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</si>
  <si>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</si>
  <si>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</si>
  <si>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</si>
  <si>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</si>
  <si>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</si>
  <si>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t>Т-5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</si>
  <si>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</si>
  <si>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</si>
  <si>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</si>
  <si>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</si>
  <si>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</si>
  <si>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</si>
  <si>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</si>
  <si>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</si>
  <si>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</si>
  <si>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</si>
  <si>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</si>
  <si>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</si>
  <si>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</si>
  <si>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</si>
  <si>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</si>
  <si>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</si>
  <si>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</si>
  <si>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</si>
  <si>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</si>
  <si>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</si>
  <si>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</si>
  <si>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</si>
  <si>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</si>
  <si>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</si>
  <si>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</si>
  <si>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</si>
  <si>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</si>
  <si>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Калининградская область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</si>
  <si>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</si>
  <si>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</si>
  <si>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</si>
  <si>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</si>
  <si>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</si>
  <si>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</si>
  <si>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здания ОПУ, ЗРУ, РЩ</t>
  </si>
  <si>
    <t>5.5</t>
  </si>
  <si>
    <t>5.6</t>
  </si>
  <si>
    <t>Тип инвестиционного проекта: строительство</t>
  </si>
  <si>
    <t>ВВ/TEL-20-16/800 У2, отсутствие встроенных трансформаторов тока, 800 А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</si>
  <si>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</si>
  <si>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</si>
  <si>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3AP1FG-145/EK, отсутствие встроенных трансформаторов тока, I n=3150А I отк 40 кА</t>
  </si>
  <si>
    <t>ТДН-16000/110-У1</t>
  </si>
  <si>
    <t>Установки ячейки реактора ДГР</t>
  </si>
  <si>
    <t>Р1-01-05</t>
  </si>
  <si>
    <t>Б-1-05</t>
  </si>
  <si>
    <t>С-1-02</t>
  </si>
  <si>
    <t>С-1-03</t>
  </si>
  <si>
    <t>С-1-04</t>
  </si>
  <si>
    <t>С-1-06</t>
  </si>
  <si>
    <t>Таблица З1</t>
  </si>
  <si>
    <t>здания ОПУ</t>
  </si>
  <si>
    <t>РУ</t>
  </si>
  <si>
    <t>таблица 33-01-1</t>
  </si>
  <si>
    <t>здание ЗРУ</t>
  </si>
  <si>
    <t>таблица 35-01-2</t>
  </si>
  <si>
    <t xml:space="preserve">Система учета электрической энергии(мощности),АИИСКУЭ,ПКУ,технический учет </t>
  </si>
  <si>
    <t>ИВКЭ</t>
  </si>
  <si>
    <t>единица</t>
  </si>
  <si>
    <t>АСУТП ПС и ТМ</t>
  </si>
  <si>
    <t>Таблица А3-02</t>
  </si>
  <si>
    <t xml:space="preserve">АСУТП присоединения </t>
  </si>
  <si>
    <t>Таблица А4-01</t>
  </si>
  <si>
    <t>Таблица А4-02</t>
  </si>
  <si>
    <t>Системы связи , УПАСК, ПА</t>
  </si>
  <si>
    <t>Таблица А6-02</t>
  </si>
  <si>
    <t>УПАКС по ВОЛС</t>
  </si>
  <si>
    <t>Таблица А8-05</t>
  </si>
  <si>
    <t>П-1-02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</si>
  <si>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</si>
  <si>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</si>
  <si>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</si>
  <si>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>Наименование инвестиционного проекта: Строительство ПС 110 кВ "Ялтинская" (с установкой 2-х трансформаторов 110/10 кВ и РУ 10 кВ)</t>
  </si>
  <si>
    <t>В1-01-1</t>
  </si>
  <si>
    <t>РДПОМ 480/10/У1</t>
  </si>
  <si>
    <t>га</t>
  </si>
  <si>
    <t>П11-01</t>
  </si>
  <si>
    <t>м2</t>
  </si>
  <si>
    <t>П7-01</t>
  </si>
  <si>
    <t>Б5-01</t>
  </si>
  <si>
    <t xml:space="preserve">Затраты на кадастровые работы </t>
  </si>
  <si>
    <t>9</t>
  </si>
  <si>
    <t xml:space="preserve"> Затраты на инженерно-археологическим изысканиям </t>
  </si>
  <si>
    <t>10</t>
  </si>
  <si>
    <t>Затраты на очистку местности от взрывоопасных предметов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</si>
  <si>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</si>
  <si>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</si>
  <si>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</si>
  <si>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</si>
  <si>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</si>
  <si>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</si>
  <si>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</si>
  <si>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</si>
  <si>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</si>
  <si>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на одну ПС в целом</t>
  </si>
  <si>
    <t>маслосборник, , контрольно-пропускной пункт</t>
  </si>
  <si>
    <t>5.7</t>
  </si>
  <si>
    <t>5.8</t>
  </si>
  <si>
    <t xml:space="preserve"> реквизиты решения органа исполнительной власти, утвердившего инвестиционную программу</t>
  </si>
  <si>
    <t>Идентификатор инвестиционного проекта: J 19-02</t>
  </si>
  <si>
    <t>В3-01-1  </t>
  </si>
  <si>
    <t>Т4-07-2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</si>
  <si>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</si>
  <si>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</si>
  <si>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</si>
  <si>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</si>
  <si>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</si>
  <si>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</si>
  <si>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</si>
  <si>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</si>
  <si>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</si>
  <si>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</si>
  <si>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</si>
  <si>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</si>
  <si>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С1-01 - 2</t>
  </si>
  <si>
    <t>Ячейка трансформатора (комплект на три фазы) ПС (ЗПС)</t>
  </si>
  <si>
    <t>С1-03 - 2</t>
  </si>
  <si>
    <t>Основные здания (ОПУ, ЗРУ, РЩ) в целом на одну ПС</t>
  </si>
  <si>
    <t>С1-04 - 2</t>
  </si>
  <si>
    <t>Прочее в целом на одну ПС (или ЗПС)</t>
  </si>
  <si>
    <t>С1-06 - 2</t>
  </si>
  <si>
    <t>УНЦ зданий ЗРУ</t>
  </si>
  <si>
    <t>УНЦ зданий ОПУ</t>
  </si>
  <si>
    <t xml:space="preserve">УНЦ систем АСУТП и ТМ </t>
  </si>
  <si>
    <t>УНЦ АСУТП присоединения 110 кВ</t>
  </si>
  <si>
    <t xml:space="preserve">УНЦ АСУТП присоединения </t>
  </si>
  <si>
    <t>УНЦ ВЧ связи</t>
  </si>
  <si>
    <t>УНЦ ПА, УПАСК по ВОЛС</t>
  </si>
  <si>
    <t xml:space="preserve">УНЦ ячейки выключателя НУ 110-750 кВ </t>
  </si>
  <si>
    <t xml:space="preserve">УНЦ ячейки выключателя КРУ 6-35 кВ </t>
  </si>
  <si>
    <t xml:space="preserve">УНЦ ячейки трансформатора 35-500 кВ </t>
  </si>
  <si>
    <t xml:space="preserve">УНЦ ячейки реактора ДГР 6-35 кВ 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</si>
  <si>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</si>
  <si>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объекту, тыс.руб. с НДС</t>
  </si>
  <si>
    <t>нд1)</t>
  </si>
  <si>
    <t>НДС 20%</t>
  </si>
  <si>
    <t>План утв.</t>
  </si>
  <si>
    <t>7.8</t>
  </si>
  <si>
    <t>2025г</t>
  </si>
  <si>
    <t>2026г</t>
  </si>
  <si>
    <t>2027г</t>
  </si>
  <si>
    <t>2028г</t>
  </si>
  <si>
    <t>Год раскрытия информации: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</si>
</sst>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\ ##0.00"/>
    <numFmt numFmtId="170" formatCode="0.000"/>
    <numFmt numFmtId="171" formatCode="0_)"/>
    <numFmt numFmtId="172" formatCode="#,##0.0"/>
  </numFmts>
  <fonts count="5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2"/>
      <color rgb="FFFF0000"/>
      <name val="Calibri"/>
      <family val="2"/>
      <charset val="204"/>
    </font>
    <font>
      <sz val="10"/>
      <name val="Courier"/>
      <family val="1"/>
      <charset val="204"/>
    </font>
    <font>
      <sz val="8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  <xf numFmtId="171" fontId="55" fillId="0" borderId="0"/>
  </cellStyleXfs>
  <cellXfs count="164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/>
    <xf numFmtId="0" fontId="30" fillId="0" borderId="0" xfId="0" applyFont="1" applyAlignment="1">
      <alignment vertical="center"/>
    </xf>
    <xf numFmtId="0" fontId="30" fillId="0" borderId="0" xfId="0" applyFo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Alignment="1">
      <alignment vertical="center"/>
    </xf>
    <xf numFmtId="0" fontId="24" fillId="0" borderId="11" xfId="0" applyFont="1" applyBorder="1" applyAlignment="1">
      <alignment vertical="center" wrapText="1"/>
    </xf>
    <xf numFmtId="49" fontId="24" fillId="0" borderId="10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24" fillId="0" borderId="10" xfId="52" applyNumberFormat="1" applyFont="1" applyBorder="1" applyAlignment="1">
      <alignment horizontal="center" vertical="center" wrapText="1"/>
    </xf>
    <xf numFmtId="49" fontId="24" fillId="0" borderId="15" xfId="52" applyNumberFormat="1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 wrapText="1"/>
    </xf>
    <xf numFmtId="3" fontId="47" fillId="0" borderId="0" xfId="0" applyNumberFormat="1" applyFont="1" applyAlignment="1">
      <alignment horizontal="center" vertical="center" wrapText="1"/>
    </xf>
    <xf numFmtId="168" fontId="4" fillId="0" borderId="0" xfId="0" applyNumberFormat="1" applyFont="1"/>
    <xf numFmtId="0" fontId="29" fillId="0" borderId="10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/>
    </xf>
    <xf numFmtId="4" fontId="4" fillId="0" borderId="0" xfId="0" applyNumberFormat="1" applyFont="1"/>
    <xf numFmtId="3" fontId="4" fillId="0" borderId="0" xfId="0" applyNumberFormat="1" applyFont="1"/>
    <xf numFmtId="0" fontId="49" fillId="0" borderId="0" xfId="0" applyFont="1" applyAlignment="1">
      <alignment horizontal="center" vertical="center" wrapText="1"/>
    </xf>
    <xf numFmtId="3" fontId="4" fillId="0" borderId="10" xfId="45" applyNumberFormat="1" applyFont="1" applyBorder="1" applyAlignment="1">
      <alignment vertical="center" wrapText="1"/>
    </xf>
    <xf numFmtId="0" fontId="4" fillId="0" borderId="10" xfId="45" applyFont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1" fillId="0" borderId="0" xfId="0" applyFont="1" applyAlignment="1">
      <alignment vertical="center" wrapText="1"/>
    </xf>
    <xf numFmtId="0" fontId="31" fillId="0" borderId="0" xfId="53" applyFont="1" applyAlignment="1">
      <alignment vertical="center"/>
    </xf>
    <xf numFmtId="0" fontId="4" fillId="0" borderId="0" xfId="53" applyFont="1" applyAlignment="1">
      <alignment vertical="center"/>
    </xf>
    <xf numFmtId="0" fontId="4" fillId="0" borderId="0" xfId="53" applyFont="1" applyAlignment="1">
      <alignment vertical="top"/>
    </xf>
    <xf numFmtId="4" fontId="4" fillId="0" borderId="10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30" fillId="0" borderId="0" xfId="0" applyFont="1" applyAlignment="1">
      <alignment vertical="center" wrapText="1"/>
    </xf>
    <xf numFmtId="2" fontId="4" fillId="0" borderId="0" xfId="0" applyNumberFormat="1" applyFont="1" applyAlignment="1">
      <alignment horizontal="center"/>
    </xf>
    <xf numFmtId="0" fontId="52" fillId="0" borderId="0" xfId="0" applyFont="1"/>
    <xf numFmtId="0" fontId="53" fillId="0" borderId="19" xfId="55" applyFont="1" applyBorder="1" applyAlignment="1">
      <alignment horizontal="center" vertical="center" wrapText="1"/>
    </xf>
    <xf numFmtId="1" fontId="53" fillId="0" borderId="19" xfId="55" applyNumberFormat="1" applyFont="1" applyBorder="1" applyAlignment="1">
      <alignment horizontal="center" vertical="center" wrapText="1"/>
    </xf>
    <xf numFmtId="2" fontId="53" fillId="0" borderId="19" xfId="55" applyNumberFormat="1" applyFont="1" applyBorder="1" applyAlignment="1">
      <alignment horizontal="center" vertical="center"/>
    </xf>
    <xf numFmtId="169" fontId="53" fillId="0" borderId="19" xfId="55" applyNumberFormat="1" applyFont="1" applyBorder="1" applyAlignment="1">
      <alignment horizontal="right" vertical="center"/>
    </xf>
    <xf numFmtId="170" fontId="4" fillId="0" borderId="10" xfId="0" applyNumberFormat="1" applyFont="1" applyBorder="1" applyAlignment="1">
      <alignment horizontal="center" vertical="center" wrapText="1"/>
    </xf>
    <xf numFmtId="0" fontId="4" fillId="0" borderId="0" xfId="37" applyAlignment="1">
      <alignment horizontal="right" vertical="center"/>
    </xf>
    <xf numFmtId="0" fontId="4" fillId="0" borderId="0" xfId="37" applyAlignment="1">
      <alignment horizontal="right"/>
    </xf>
    <xf numFmtId="0" fontId="24" fillId="0" borderId="11" xfId="0" applyFont="1" applyBorder="1" applyAlignment="1">
      <alignment horizontal="center" vertical="center" wrapText="1"/>
    </xf>
    <xf numFmtId="0" fontId="37" fillId="0" borderId="11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50" fillId="0" borderId="11" xfId="0" applyFont="1" applyBorder="1" applyAlignment="1">
      <alignment horizontal="left"/>
    </xf>
    <xf numFmtId="0" fontId="37" fillId="24" borderId="17" xfId="0" applyFont="1" applyFill="1" applyBorder="1" applyAlignment="1">
      <alignment vertical="center" wrapText="1"/>
    </xf>
    <xf numFmtId="4" fontId="4" fillId="0" borderId="10" xfId="0" applyNumberFormat="1" applyFont="1" applyBorder="1" applyAlignment="1">
      <alignment vertical="center" wrapText="1"/>
    </xf>
    <xf numFmtId="4" fontId="5" fillId="24" borderId="10" xfId="0" applyNumberFormat="1" applyFont="1" applyFill="1" applyBorder="1" applyAlignment="1">
      <alignment vertical="center" wrapText="1"/>
    </xf>
    <xf numFmtId="168" fontId="54" fillId="0" borderId="10" xfId="0" applyNumberFormat="1" applyFont="1" applyBorder="1" applyAlignment="1">
      <alignment horizontal="center" vertical="center" wrapText="1"/>
    </xf>
    <xf numFmtId="2" fontId="4" fillId="25" borderId="0" xfId="0" applyNumberFormat="1" applyFont="1" applyFill="1" applyAlignment="1">
      <alignment horizontal="center"/>
    </xf>
    <xf numFmtId="172" fontId="4" fillId="0" borderId="0" xfId="0" applyNumberFormat="1" applyFont="1" applyAlignment="1">
      <alignment horizontal="center"/>
    </xf>
    <xf numFmtId="172" fontId="4" fillId="0" borderId="10" xfId="0" applyNumberFormat="1" applyFont="1" applyBorder="1" applyAlignment="1">
      <alignment horizont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37" applyBorder="1" applyAlignment="1">
      <alignment horizontal="center" vertical="center" wrapText="1"/>
    </xf>
    <xf numFmtId="0" fontId="4" fillId="0" borderId="13" xfId="37" applyBorder="1" applyAlignment="1">
      <alignment horizontal="center" vertical="center" wrapText="1"/>
    </xf>
    <xf numFmtId="0" fontId="4" fillId="0" borderId="12" xfId="37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0" xfId="52" applyFont="1"/>
    <xf numFmtId="0" fontId="4" fillId="0" borderId="0" xfId="0" applyFont="1" applyAlignment="1">
      <alignment horizontal="left" vertical="center"/>
    </xf>
    <xf numFmtId="0" fontId="4" fillId="0" borderId="0" xfId="52" applyFont="1" applyAlignment="1">
      <alignment horizontal="left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3" fillId="0" borderId="19" xfId="55" applyFont="1" applyBorder="1" applyAlignment="1">
      <alignment horizontal="center" vertical="center" wrapText="1"/>
    </xf>
    <xf numFmtId="0" fontId="53" fillId="0" borderId="0" xfId="55" applyFont="1" applyAlignment="1">
      <alignment horizontal="center" vertical="center" wrapText="1"/>
    </xf>
    <xf numFmtId="0" fontId="52" fillId="0" borderId="0" xfId="0" applyFont="1"/>
    <xf numFmtId="49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17" xfId="52" applyFont="1" applyBorder="1" applyAlignment="1">
      <alignment horizontal="center" vertical="center" wrapText="1"/>
    </xf>
    <xf numFmtId="0" fontId="4" fillId="0" borderId="16" xfId="52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0" xfId="52" applyFont="1" applyAlignment="1">
      <alignment horizontal="left" vertical="center" wrapText="1"/>
    </xf>
    <xf numFmtId="0" fontId="4" fillId="0" borderId="0" xfId="52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0" fillId="0" borderId="0" xfId="0" applyFont="1" applyAlignment="1">
      <alignment horizontal="center"/>
    </xf>
  </cellXfs>
  <cellStyles count="57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25 2" xfId="56" xr:uid="{E006EC3E-0A56-4B38-B7EE-84FF3516984E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3"/>
  <sheetViews>
    <sheetView tabSelected="1" topLeftCell="A29" zoomScale="80" zoomScaleNormal="80" workbookViewId="0">
      <selection activeCell="R38" sqref="R38"/>
    </sheetView>
  </sheetViews>
  <sheetFormatPr defaultRowHeight="15.75" x14ac:dyDescent="0.25"/>
  <cols>
    <col min="1" max="1" width="8.625" style="54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6" customWidth="1"/>
    <col min="8" max="8" width="16.75" style="46" customWidth="1"/>
    <col min="9" max="9" width="9.625" style="6" customWidth="1"/>
    <col min="10" max="10" width="15.125" style="5" customWidth="1"/>
    <col min="11" max="11" width="14" style="6" customWidth="1"/>
    <col min="12" max="12" width="22.375" style="6" customWidth="1"/>
    <col min="13" max="13" width="13.5" style="6" customWidth="1"/>
    <col min="14" max="14" width="10.875" style="6" customWidth="1"/>
    <col min="15" max="15" width="13.875" style="6" customWidth="1"/>
    <col min="16" max="16" width="16.75" style="6" customWidth="1"/>
    <col min="17" max="17" width="15.125" style="6" customWidth="1"/>
    <col min="18" max="18" width="9.625" style="6" customWidth="1"/>
    <col min="19" max="16384" width="9" style="6"/>
  </cols>
  <sheetData>
    <row r="1" spans="1:34" ht="18.75" x14ac:dyDescent="0.25">
      <c r="Q1" s="77" t="s">
        <v>54</v>
      </c>
    </row>
    <row r="2" spans="1:34" ht="18.75" x14ac:dyDescent="0.3">
      <c r="Q2" s="78" t="s">
        <v>52</v>
      </c>
    </row>
    <row r="3" spans="1:34" ht="18.75" x14ac:dyDescent="0.3">
      <c r="Q3" s="78" t="s">
        <v>53</v>
      </c>
    </row>
    <row r="4" spans="1:34" ht="69.75" customHeight="1" x14ac:dyDescent="0.25">
      <c r="A4" s="122" t="s">
        <v>57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79"/>
      <c r="S4" s="79"/>
      <c r="T4" s="79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</row>
    <row r="5" spans="1:34" ht="18.75" x14ac:dyDescent="0.3">
      <c r="A5" s="123"/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18.75" x14ac:dyDescent="0.25">
      <c r="A6" s="124" t="s">
        <v>234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</row>
    <row r="7" spans="1:34" x14ac:dyDescent="0.25">
      <c r="A7" s="125" t="s">
        <v>55</v>
      </c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81"/>
      <c r="S7" s="81"/>
      <c r="T7" s="81"/>
      <c r="U7" s="82"/>
      <c r="V7" s="82"/>
      <c r="W7" s="82"/>
      <c r="X7" s="82"/>
      <c r="Y7" s="82"/>
      <c r="Z7" s="82"/>
      <c r="AA7" s="82"/>
      <c r="AB7" s="82"/>
      <c r="AC7" s="82"/>
      <c r="AD7" s="82"/>
      <c r="AE7" s="82"/>
      <c r="AF7" s="82"/>
      <c r="AG7" s="82"/>
      <c r="AH7" s="82"/>
    </row>
    <row r="8" spans="1:34" ht="18.75" x14ac:dyDescent="0.3">
      <c r="A8" s="126" t="s">
        <v>305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40"/>
      <c r="S8" s="40"/>
      <c r="T8" s="40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ht="18.75" x14ac:dyDescent="0.3">
      <c r="A9" s="127" t="s">
        <v>235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40"/>
      <c r="S9" s="40"/>
      <c r="T9" s="40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18.75" x14ac:dyDescent="0.25">
      <c r="A10" s="127" t="s">
        <v>262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</row>
    <row r="11" spans="1:34" ht="18.75" x14ac:dyDescent="0.3">
      <c r="A11" s="128" t="s">
        <v>202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128"/>
      <c r="R11" s="40"/>
      <c r="S11" s="40"/>
      <c r="T11" s="40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21" t="s">
        <v>56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29" t="s">
        <v>161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29" t="s">
        <v>200</v>
      </c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29"/>
      <c r="P14" s="129"/>
      <c r="Q14" s="129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21" t="s">
        <v>63</v>
      </c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ht="15" customHeight="1" x14ac:dyDescent="0.25">
      <c r="A16" s="119" t="s">
        <v>10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</row>
    <row r="17" spans="1:18" x14ac:dyDescent="0.25">
      <c r="A17" s="120" t="s">
        <v>0</v>
      </c>
      <c r="B17" s="115" t="s">
        <v>2</v>
      </c>
      <c r="C17" s="111" t="s">
        <v>50</v>
      </c>
      <c r="D17" s="111"/>
      <c r="E17" s="111"/>
      <c r="F17" s="111"/>
      <c r="G17" s="111"/>
      <c r="H17" s="111"/>
      <c r="I17" s="111"/>
      <c r="J17" s="111"/>
      <c r="K17" s="111" t="s">
        <v>51</v>
      </c>
      <c r="L17" s="111"/>
      <c r="M17" s="111"/>
      <c r="N17" s="111"/>
      <c r="O17" s="111"/>
      <c r="P17" s="111"/>
      <c r="Q17" s="111"/>
      <c r="R17" s="111"/>
    </row>
    <row r="18" spans="1:18" ht="46.5" customHeight="1" x14ac:dyDescent="0.25">
      <c r="A18" s="120"/>
      <c r="B18" s="115"/>
      <c r="C18" s="112" t="s">
        <v>233</v>
      </c>
      <c r="D18" s="113"/>
      <c r="E18" s="113"/>
      <c r="F18" s="113"/>
      <c r="G18" s="113"/>
      <c r="H18" s="113"/>
      <c r="I18" s="113"/>
      <c r="J18" s="114"/>
      <c r="K18" s="112" t="s">
        <v>233</v>
      </c>
      <c r="L18" s="113"/>
      <c r="M18" s="113"/>
      <c r="N18" s="113"/>
      <c r="O18" s="113"/>
      <c r="P18" s="113"/>
      <c r="Q18" s="113"/>
      <c r="R18" s="114"/>
    </row>
    <row r="19" spans="1:18" ht="15.75" customHeight="1" x14ac:dyDescent="0.25">
      <c r="A19" s="120"/>
      <c r="B19" s="115"/>
      <c r="C19" s="115" t="s">
        <v>13</v>
      </c>
      <c r="D19" s="115"/>
      <c r="E19" s="115"/>
      <c r="F19" s="115"/>
      <c r="G19" s="115" t="s">
        <v>126</v>
      </c>
      <c r="H19" s="115"/>
      <c r="I19" s="115"/>
      <c r="J19" s="115"/>
      <c r="K19" s="115" t="s">
        <v>13</v>
      </c>
      <c r="L19" s="115"/>
      <c r="M19" s="115"/>
      <c r="N19" s="115"/>
      <c r="O19" s="115" t="s">
        <v>126</v>
      </c>
      <c r="P19" s="115"/>
      <c r="Q19" s="115"/>
      <c r="R19" s="115"/>
    </row>
    <row r="20" spans="1:18" s="10" customFormat="1" ht="126" x14ac:dyDescent="0.25">
      <c r="A20" s="120"/>
      <c r="B20" s="115"/>
      <c r="C20" s="52" t="s">
        <v>31</v>
      </c>
      <c r="D20" s="52" t="s">
        <v>9</v>
      </c>
      <c r="E20" s="52" t="s">
        <v>117</v>
      </c>
      <c r="F20" s="52" t="s">
        <v>11</v>
      </c>
      <c r="G20" s="52" t="s">
        <v>14</v>
      </c>
      <c r="H20" s="52" t="s">
        <v>58</v>
      </c>
      <c r="I20" s="10" t="s">
        <v>203</v>
      </c>
      <c r="J20" s="11" t="s">
        <v>59</v>
      </c>
      <c r="K20" s="52" t="s">
        <v>31</v>
      </c>
      <c r="L20" s="52" t="s">
        <v>9</v>
      </c>
      <c r="M20" s="52" t="s">
        <v>117</v>
      </c>
      <c r="N20" s="52" t="s">
        <v>11</v>
      </c>
      <c r="O20" s="52" t="s">
        <v>14</v>
      </c>
      <c r="P20" s="52" t="s">
        <v>58</v>
      </c>
      <c r="Q20" s="10" t="s">
        <v>203</v>
      </c>
      <c r="R20" s="11" t="s">
        <v>59</v>
      </c>
    </row>
    <row r="21" spans="1:18" s="10" customFormat="1" x14ac:dyDescent="0.25">
      <c r="A21" s="56">
        <v>1</v>
      </c>
      <c r="B21" s="52">
        <v>2</v>
      </c>
      <c r="C21" s="52">
        <v>3</v>
      </c>
      <c r="D21" s="52">
        <v>4</v>
      </c>
      <c r="E21" s="52">
        <v>5</v>
      </c>
      <c r="F21" s="52">
        <v>6</v>
      </c>
      <c r="G21" s="52">
        <v>7</v>
      </c>
      <c r="H21" s="52">
        <v>8</v>
      </c>
      <c r="J21" s="11">
        <v>9</v>
      </c>
      <c r="K21" s="52">
        <v>3</v>
      </c>
      <c r="L21" s="52">
        <v>4</v>
      </c>
      <c r="M21" s="52">
        <v>5</v>
      </c>
      <c r="N21" s="52">
        <v>6</v>
      </c>
      <c r="O21" s="52">
        <v>7</v>
      </c>
      <c r="P21" s="52">
        <v>8</v>
      </c>
      <c r="Q21" s="11">
        <v>9</v>
      </c>
      <c r="R21" s="11">
        <v>10</v>
      </c>
    </row>
    <row r="22" spans="1:18" s="10" customFormat="1" ht="47.25" x14ac:dyDescent="0.25">
      <c r="A22" s="56">
        <v>1</v>
      </c>
      <c r="B22" s="12" t="s">
        <v>113</v>
      </c>
      <c r="C22" s="52" t="s">
        <v>297</v>
      </c>
      <c r="D22" s="52" t="s">
        <v>125</v>
      </c>
      <c r="E22" s="52" t="s">
        <v>125</v>
      </c>
      <c r="F22" s="52" t="s">
        <v>125</v>
      </c>
      <c r="G22" s="52" t="s">
        <v>125</v>
      </c>
      <c r="H22" s="52" t="s">
        <v>125</v>
      </c>
      <c r="I22" s="52" t="s">
        <v>125</v>
      </c>
      <c r="J22" s="52" t="s">
        <v>125</v>
      </c>
      <c r="K22" s="52" t="s">
        <v>140</v>
      </c>
      <c r="L22" s="52" t="s">
        <v>125</v>
      </c>
      <c r="M22" s="52" t="s">
        <v>125</v>
      </c>
      <c r="N22" s="52" t="s">
        <v>125</v>
      </c>
      <c r="O22" s="52" t="s">
        <v>125</v>
      </c>
      <c r="P22" s="52" t="s">
        <v>125</v>
      </c>
      <c r="Q22" s="52" t="s">
        <v>125</v>
      </c>
      <c r="R22" s="52" t="s">
        <v>125</v>
      </c>
    </row>
    <row r="23" spans="1:18" s="10" customFormat="1" ht="63" x14ac:dyDescent="0.25">
      <c r="A23" s="56" t="s">
        <v>97</v>
      </c>
      <c r="B23" s="13" t="s">
        <v>291</v>
      </c>
      <c r="C23" s="52">
        <v>110</v>
      </c>
      <c r="D23" s="75" t="s">
        <v>204</v>
      </c>
      <c r="E23" s="52">
        <v>2</v>
      </c>
      <c r="F23" s="52" t="s">
        <v>74</v>
      </c>
      <c r="G23" s="14" t="s">
        <v>236</v>
      </c>
      <c r="H23" s="11">
        <v>23135</v>
      </c>
      <c r="I23" s="20">
        <v>1.1000000000000001</v>
      </c>
      <c r="J23" s="11">
        <v>50897.000000000007</v>
      </c>
      <c r="K23" s="52">
        <v>110</v>
      </c>
      <c r="L23" s="75" t="s">
        <v>204</v>
      </c>
      <c r="M23" s="52">
        <v>2</v>
      </c>
      <c r="N23" s="52" t="s">
        <v>74</v>
      </c>
      <c r="O23" s="14" t="s">
        <v>236</v>
      </c>
      <c r="P23" s="11">
        <v>23135</v>
      </c>
      <c r="Q23" s="20">
        <v>1.1000000000000001</v>
      </c>
      <c r="R23" s="11">
        <f>M23*P23*Q23</f>
        <v>50897.000000000007</v>
      </c>
    </row>
    <row r="24" spans="1:18" s="10" customFormat="1" ht="63" x14ac:dyDescent="0.25">
      <c r="A24" s="56" t="s">
        <v>98</v>
      </c>
      <c r="B24" s="13" t="s">
        <v>292</v>
      </c>
      <c r="C24" s="52">
        <v>10</v>
      </c>
      <c r="D24" s="75" t="s">
        <v>201</v>
      </c>
      <c r="E24" s="52">
        <v>18</v>
      </c>
      <c r="F24" s="52" t="s">
        <v>74</v>
      </c>
      <c r="G24" s="14" t="s">
        <v>263</v>
      </c>
      <c r="H24" s="11">
        <v>1188</v>
      </c>
      <c r="I24" s="20">
        <v>1.1000000000000001</v>
      </c>
      <c r="J24" s="11">
        <v>23522.400000000001</v>
      </c>
      <c r="K24" s="52">
        <v>10</v>
      </c>
      <c r="L24" s="75" t="s">
        <v>201</v>
      </c>
      <c r="M24" s="52">
        <v>18</v>
      </c>
      <c r="N24" s="52" t="s">
        <v>74</v>
      </c>
      <c r="O24" s="14" t="s">
        <v>263</v>
      </c>
      <c r="P24" s="11">
        <v>1188</v>
      </c>
      <c r="Q24" s="20">
        <v>1.1000000000000001</v>
      </c>
      <c r="R24" s="11">
        <f t="shared" ref="R24:R36" si="0">M24*P24*Q24</f>
        <v>23522.400000000001</v>
      </c>
    </row>
    <row r="25" spans="1:18" s="10" customFormat="1" x14ac:dyDescent="0.25">
      <c r="A25" s="56"/>
      <c r="B25" s="13" t="s">
        <v>1</v>
      </c>
      <c r="C25" s="52"/>
      <c r="D25" s="52"/>
      <c r="E25" s="52"/>
      <c r="F25" s="52"/>
      <c r="G25" s="14"/>
      <c r="H25" s="52"/>
      <c r="I25" s="20"/>
      <c r="J25" s="11">
        <v>0</v>
      </c>
      <c r="K25" s="52"/>
      <c r="L25" s="52"/>
      <c r="M25" s="52"/>
      <c r="N25" s="52"/>
      <c r="O25" s="14"/>
      <c r="P25" s="52"/>
      <c r="Q25" s="20"/>
      <c r="R25" s="11">
        <f t="shared" si="0"/>
        <v>0</v>
      </c>
    </row>
    <row r="26" spans="1:18" s="17" customFormat="1" ht="47.25" x14ac:dyDescent="0.25">
      <c r="A26" s="57">
        <v>2</v>
      </c>
      <c r="B26" s="12" t="s">
        <v>29</v>
      </c>
      <c r="C26" s="52" t="s">
        <v>125</v>
      </c>
      <c r="D26" s="52" t="s">
        <v>125</v>
      </c>
      <c r="E26" s="52" t="s">
        <v>125</v>
      </c>
      <c r="F26" s="52" t="s">
        <v>125</v>
      </c>
      <c r="G26" s="52" t="s">
        <v>125</v>
      </c>
      <c r="H26" s="52" t="s">
        <v>125</v>
      </c>
      <c r="I26" s="20"/>
      <c r="J26" s="52"/>
      <c r="K26" s="52" t="s">
        <v>125</v>
      </c>
      <c r="L26" s="52" t="s">
        <v>125</v>
      </c>
      <c r="M26" s="52" t="s">
        <v>125</v>
      </c>
      <c r="N26" s="52" t="s">
        <v>125</v>
      </c>
      <c r="O26" s="52" t="s">
        <v>125</v>
      </c>
      <c r="P26" s="52" t="s">
        <v>125</v>
      </c>
      <c r="Q26" s="20"/>
      <c r="R26" s="52"/>
    </row>
    <row r="27" spans="1:18" s="17" customFormat="1" ht="31.5" x14ac:dyDescent="0.25">
      <c r="A27" s="57" t="s">
        <v>99</v>
      </c>
      <c r="B27" s="13" t="s">
        <v>293</v>
      </c>
      <c r="C27" s="52">
        <v>110</v>
      </c>
      <c r="D27" s="31" t="s">
        <v>205</v>
      </c>
      <c r="E27" s="52">
        <v>1</v>
      </c>
      <c r="F27" s="52" t="s">
        <v>74</v>
      </c>
      <c r="G27" s="14" t="s">
        <v>264</v>
      </c>
      <c r="H27" s="11">
        <v>36657</v>
      </c>
      <c r="I27" s="20">
        <v>1.05</v>
      </c>
      <c r="J27" s="11">
        <v>38489.85</v>
      </c>
      <c r="K27" s="52">
        <v>110</v>
      </c>
      <c r="L27" s="31" t="s">
        <v>205</v>
      </c>
      <c r="M27" s="52">
        <v>1</v>
      </c>
      <c r="N27" s="52" t="s">
        <v>74</v>
      </c>
      <c r="O27" s="14" t="s">
        <v>264</v>
      </c>
      <c r="P27" s="11">
        <v>36657</v>
      </c>
      <c r="Q27" s="20">
        <v>1.05</v>
      </c>
      <c r="R27" s="11">
        <f t="shared" si="0"/>
        <v>38489.85</v>
      </c>
    </row>
    <row r="28" spans="1:18" s="17" customFormat="1" ht="31.5" x14ac:dyDescent="0.25">
      <c r="A28" s="57" t="s">
        <v>100</v>
      </c>
      <c r="B28" s="13" t="s">
        <v>293</v>
      </c>
      <c r="C28" s="52">
        <v>110</v>
      </c>
      <c r="D28" s="31" t="s">
        <v>205</v>
      </c>
      <c r="E28" s="52">
        <v>1</v>
      </c>
      <c r="F28" s="52" t="s">
        <v>74</v>
      </c>
      <c r="G28" s="14" t="s">
        <v>264</v>
      </c>
      <c r="H28" s="11">
        <v>36657</v>
      </c>
      <c r="I28" s="20">
        <v>1.05</v>
      </c>
      <c r="J28" s="11">
        <v>38489.85</v>
      </c>
      <c r="K28" s="52">
        <v>110</v>
      </c>
      <c r="L28" s="31" t="s">
        <v>205</v>
      </c>
      <c r="M28" s="52">
        <v>1</v>
      </c>
      <c r="N28" s="52" t="s">
        <v>74</v>
      </c>
      <c r="O28" s="14" t="s">
        <v>264</v>
      </c>
      <c r="P28" s="11">
        <v>36657</v>
      </c>
      <c r="Q28" s="20">
        <v>1.05</v>
      </c>
      <c r="R28" s="11">
        <f t="shared" si="0"/>
        <v>38489.85</v>
      </c>
    </row>
    <row r="29" spans="1:18" s="17" customFormat="1" ht="31.5" x14ac:dyDescent="0.25">
      <c r="A29" s="57" t="s">
        <v>101</v>
      </c>
      <c r="B29" s="13" t="s">
        <v>294</v>
      </c>
      <c r="C29" s="52">
        <v>10</v>
      </c>
      <c r="D29" s="52" t="s">
        <v>237</v>
      </c>
      <c r="E29" s="52">
        <v>2</v>
      </c>
      <c r="F29" s="52" t="s">
        <v>74</v>
      </c>
      <c r="G29" s="52" t="s">
        <v>207</v>
      </c>
      <c r="H29" s="52">
        <v>4349</v>
      </c>
      <c r="I29" s="20">
        <v>1.05</v>
      </c>
      <c r="J29" s="52">
        <v>9132.9</v>
      </c>
      <c r="K29" s="52">
        <v>10</v>
      </c>
      <c r="L29" s="52" t="s">
        <v>237</v>
      </c>
      <c r="M29" s="52">
        <v>2</v>
      </c>
      <c r="N29" s="52" t="s">
        <v>74</v>
      </c>
      <c r="O29" s="52" t="s">
        <v>207</v>
      </c>
      <c r="P29" s="52">
        <v>4349</v>
      </c>
      <c r="Q29" s="20">
        <v>1.05</v>
      </c>
      <c r="R29" s="52">
        <f t="shared" si="0"/>
        <v>9132.9</v>
      </c>
    </row>
    <row r="30" spans="1:18" s="17" customFormat="1" ht="31.5" hidden="1" x14ac:dyDescent="0.25">
      <c r="A30" s="57" t="s">
        <v>103</v>
      </c>
      <c r="B30" s="13" t="s">
        <v>79</v>
      </c>
      <c r="C30" s="52"/>
      <c r="D30" s="52" t="s">
        <v>33</v>
      </c>
      <c r="E30" s="52"/>
      <c r="F30" s="52" t="s">
        <v>21</v>
      </c>
      <c r="G30" s="15" t="s">
        <v>36</v>
      </c>
      <c r="H30" s="19"/>
      <c r="I30" s="83"/>
      <c r="J30" s="16">
        <v>0</v>
      </c>
      <c r="K30" s="52"/>
      <c r="L30" s="52" t="s">
        <v>33</v>
      </c>
      <c r="M30" s="52"/>
      <c r="N30" s="52" t="s">
        <v>21</v>
      </c>
      <c r="O30" s="15" t="s">
        <v>36</v>
      </c>
      <c r="P30" s="19"/>
      <c r="Q30" s="83"/>
      <c r="R30" s="16">
        <f t="shared" si="0"/>
        <v>0</v>
      </c>
    </row>
    <row r="31" spans="1:18" s="17" customFormat="1" ht="31.5" hidden="1" x14ac:dyDescent="0.25">
      <c r="A31" s="57" t="s">
        <v>104</v>
      </c>
      <c r="B31" s="13" t="s">
        <v>80</v>
      </c>
      <c r="C31" s="52"/>
      <c r="D31" s="52" t="s">
        <v>33</v>
      </c>
      <c r="E31" s="52"/>
      <c r="F31" s="52" t="s">
        <v>21</v>
      </c>
      <c r="G31" s="15" t="s">
        <v>36</v>
      </c>
      <c r="H31" s="19"/>
      <c r="I31" s="83"/>
      <c r="J31" s="16">
        <v>0</v>
      </c>
      <c r="K31" s="52"/>
      <c r="L31" s="52" t="s">
        <v>33</v>
      </c>
      <c r="M31" s="52"/>
      <c r="N31" s="52" t="s">
        <v>21</v>
      </c>
      <c r="O31" s="15" t="s">
        <v>36</v>
      </c>
      <c r="P31" s="19"/>
      <c r="Q31" s="83"/>
      <c r="R31" s="16">
        <f t="shared" si="0"/>
        <v>0</v>
      </c>
    </row>
    <row r="32" spans="1:18" s="17" customFormat="1" hidden="1" x14ac:dyDescent="0.25">
      <c r="A32" s="57"/>
      <c r="B32" s="13" t="s">
        <v>1</v>
      </c>
      <c r="C32" s="52"/>
      <c r="D32" s="52"/>
      <c r="E32" s="52"/>
      <c r="F32" s="52"/>
      <c r="G32" s="15"/>
      <c r="H32" s="19"/>
      <c r="I32" s="83"/>
      <c r="J32" s="16">
        <v>0</v>
      </c>
      <c r="K32" s="52"/>
      <c r="L32" s="52"/>
      <c r="M32" s="52"/>
      <c r="N32" s="52"/>
      <c r="O32" s="15"/>
      <c r="P32" s="19"/>
      <c r="Q32" s="83"/>
      <c r="R32" s="16">
        <f t="shared" si="0"/>
        <v>0</v>
      </c>
    </row>
    <row r="33" spans="1:18" s="17" customFormat="1" ht="31.5" hidden="1" x14ac:dyDescent="0.25">
      <c r="A33" s="57" t="s">
        <v>102</v>
      </c>
      <c r="B33" s="13" t="s">
        <v>148</v>
      </c>
      <c r="C33" s="52"/>
      <c r="D33" s="52"/>
      <c r="E33" s="52"/>
      <c r="F33" s="52"/>
      <c r="G33" s="52"/>
      <c r="H33" s="52"/>
      <c r="I33" s="20"/>
      <c r="J33" s="52">
        <v>0</v>
      </c>
      <c r="K33" s="52"/>
      <c r="L33" s="52"/>
      <c r="M33" s="52"/>
      <c r="N33" s="52"/>
      <c r="O33" s="52"/>
      <c r="P33" s="52"/>
      <c r="Q33" s="20"/>
      <c r="R33" s="52">
        <f t="shared" si="0"/>
        <v>0</v>
      </c>
    </row>
    <row r="34" spans="1:18" s="17" customFormat="1" ht="31.5" hidden="1" x14ac:dyDescent="0.25">
      <c r="A34" s="57" t="s">
        <v>105</v>
      </c>
      <c r="B34" s="13" t="s">
        <v>81</v>
      </c>
      <c r="C34" s="18"/>
      <c r="D34" s="52" t="s">
        <v>142</v>
      </c>
      <c r="E34" s="19"/>
      <c r="F34" s="52" t="s">
        <v>12</v>
      </c>
      <c r="G34" s="15" t="s">
        <v>37</v>
      </c>
      <c r="H34" s="19"/>
      <c r="I34" s="83"/>
      <c r="J34" s="16">
        <v>0</v>
      </c>
      <c r="K34" s="18"/>
      <c r="L34" s="52" t="s">
        <v>142</v>
      </c>
      <c r="M34" s="19"/>
      <c r="N34" s="52" t="s">
        <v>12</v>
      </c>
      <c r="O34" s="15" t="s">
        <v>37</v>
      </c>
      <c r="P34" s="19"/>
      <c r="Q34" s="83"/>
      <c r="R34" s="16">
        <f t="shared" si="0"/>
        <v>0</v>
      </c>
    </row>
    <row r="35" spans="1:18" s="17" customFormat="1" ht="31.5" hidden="1" x14ac:dyDescent="0.25">
      <c r="A35" s="57" t="s">
        <v>106</v>
      </c>
      <c r="B35" s="13" t="s">
        <v>82</v>
      </c>
      <c r="C35" s="18"/>
      <c r="D35" s="52" t="s">
        <v>142</v>
      </c>
      <c r="E35" s="19"/>
      <c r="F35" s="52" t="s">
        <v>12</v>
      </c>
      <c r="G35" s="15" t="s">
        <v>37</v>
      </c>
      <c r="H35" s="19"/>
      <c r="I35" s="83"/>
      <c r="J35" s="16">
        <v>0</v>
      </c>
      <c r="K35" s="18"/>
      <c r="L35" s="52" t="s">
        <v>142</v>
      </c>
      <c r="M35" s="19"/>
      <c r="N35" s="52" t="s">
        <v>12</v>
      </c>
      <c r="O35" s="15" t="s">
        <v>37</v>
      </c>
      <c r="P35" s="19"/>
      <c r="Q35" s="83"/>
      <c r="R35" s="16">
        <f t="shared" si="0"/>
        <v>0</v>
      </c>
    </row>
    <row r="36" spans="1:18" s="17" customFormat="1" hidden="1" x14ac:dyDescent="0.25">
      <c r="A36" s="57"/>
      <c r="B36" s="13" t="s">
        <v>1</v>
      </c>
      <c r="C36" s="18"/>
      <c r="D36" s="52"/>
      <c r="E36" s="19"/>
      <c r="F36" s="52"/>
      <c r="G36" s="15"/>
      <c r="H36" s="19"/>
      <c r="I36" s="83"/>
      <c r="J36" s="16">
        <v>0</v>
      </c>
      <c r="K36" s="18"/>
      <c r="L36" s="52"/>
      <c r="M36" s="19"/>
      <c r="N36" s="52"/>
      <c r="O36" s="15"/>
      <c r="P36" s="19"/>
      <c r="Q36" s="83"/>
      <c r="R36" s="16">
        <f t="shared" si="0"/>
        <v>0</v>
      </c>
    </row>
    <row r="37" spans="1:18" s="17" customFormat="1" ht="47.25" x14ac:dyDescent="0.25">
      <c r="A37" s="57">
        <v>4</v>
      </c>
      <c r="B37" s="13" t="s">
        <v>4</v>
      </c>
      <c r="C37" s="52"/>
      <c r="D37" s="52" t="s">
        <v>190</v>
      </c>
      <c r="E37" s="20">
        <v>4361</v>
      </c>
      <c r="F37" s="20" t="s">
        <v>240</v>
      </c>
      <c r="G37" s="15" t="s">
        <v>208</v>
      </c>
      <c r="H37" s="20">
        <v>3.02</v>
      </c>
      <c r="I37" s="20">
        <v>1</v>
      </c>
      <c r="J37" s="11">
        <v>13170.22</v>
      </c>
      <c r="K37" s="52"/>
      <c r="L37" s="52" t="s">
        <v>190</v>
      </c>
      <c r="M37" s="20">
        <f>'c'!P27</f>
        <v>4361</v>
      </c>
      <c r="N37" s="20" t="s">
        <v>232</v>
      </c>
      <c r="O37" s="15" t="s">
        <v>208</v>
      </c>
      <c r="P37" s="20">
        <v>3.02</v>
      </c>
      <c r="Q37" s="20">
        <v>1</v>
      </c>
      <c r="R37" s="11">
        <f>M37*P37*Q37</f>
        <v>13170.22</v>
      </c>
    </row>
    <row r="38" spans="1:18" s="17" customFormat="1" ht="57.75" customHeight="1" x14ac:dyDescent="0.25">
      <c r="A38" s="57">
        <v>5</v>
      </c>
      <c r="B38" s="13" t="s">
        <v>95</v>
      </c>
      <c r="C38" s="52"/>
      <c r="D38" s="52" t="s">
        <v>125</v>
      </c>
      <c r="E38" s="20"/>
      <c r="F38" s="20" t="s">
        <v>240</v>
      </c>
      <c r="G38" s="15" t="s">
        <v>39</v>
      </c>
      <c r="H38" s="3"/>
      <c r="I38" s="83"/>
      <c r="J38" s="16">
        <v>18459</v>
      </c>
      <c r="K38" s="52"/>
      <c r="L38" s="52" t="s">
        <v>125</v>
      </c>
      <c r="M38" s="20"/>
      <c r="N38" s="20" t="s">
        <v>240</v>
      </c>
      <c r="O38" s="15" t="s">
        <v>39</v>
      </c>
      <c r="P38" s="3"/>
      <c r="Q38" s="83"/>
      <c r="R38" s="16">
        <f>SUM(R39:R46)</f>
        <v>18459</v>
      </c>
    </row>
    <row r="39" spans="1:18" s="17" customFormat="1" ht="63" x14ac:dyDescent="0.25">
      <c r="A39" s="57" t="s">
        <v>109</v>
      </c>
      <c r="B39" s="13" t="s">
        <v>273</v>
      </c>
      <c r="C39" s="52">
        <v>110</v>
      </c>
      <c r="D39" s="52" t="s">
        <v>204</v>
      </c>
      <c r="E39" s="20">
        <v>2</v>
      </c>
      <c r="F39" s="20" t="s">
        <v>240</v>
      </c>
      <c r="G39" s="15" t="s">
        <v>209</v>
      </c>
      <c r="H39" s="3">
        <v>833</v>
      </c>
      <c r="I39" s="83"/>
      <c r="J39" s="16">
        <v>136</v>
      </c>
      <c r="K39" s="52">
        <v>110</v>
      </c>
      <c r="L39" s="52" t="str">
        <f>L23</f>
        <v>3AP1FG-145/EK, отсутствие встроенных трансформаторов тока, I n=3150А I отк 40 кА</v>
      </c>
      <c r="M39" s="20">
        <v>2</v>
      </c>
      <c r="N39" s="20" t="s">
        <v>240</v>
      </c>
      <c r="O39" s="15" t="s">
        <v>209</v>
      </c>
      <c r="P39" s="3">
        <v>833</v>
      </c>
      <c r="Q39" s="83"/>
      <c r="R39" s="16">
        <v>136</v>
      </c>
    </row>
    <row r="40" spans="1:18" s="17" customFormat="1" ht="44.25" customHeight="1" x14ac:dyDescent="0.25">
      <c r="A40" s="57" t="s">
        <v>110</v>
      </c>
      <c r="B40" s="13" t="s">
        <v>273</v>
      </c>
      <c r="C40" s="52"/>
      <c r="D40" s="52"/>
      <c r="E40" s="20"/>
      <c r="F40" s="20"/>
      <c r="G40" s="15"/>
      <c r="H40" s="3"/>
      <c r="I40" s="83"/>
      <c r="J40" s="3">
        <v>14994</v>
      </c>
      <c r="K40" s="52"/>
      <c r="L40" s="52"/>
      <c r="M40" s="20"/>
      <c r="N40" s="20"/>
      <c r="O40" s="15"/>
      <c r="P40" s="3"/>
      <c r="Q40" s="83"/>
      <c r="R40" s="3">
        <v>14994</v>
      </c>
    </row>
    <row r="41" spans="1:18" s="17" customFormat="1" ht="47.25" x14ac:dyDescent="0.25">
      <c r="A41" s="57" t="s">
        <v>193</v>
      </c>
      <c r="B41" s="13" t="s">
        <v>273</v>
      </c>
      <c r="C41" s="52">
        <v>110</v>
      </c>
      <c r="D41" s="52" t="s">
        <v>205</v>
      </c>
      <c r="E41" s="20">
        <v>1</v>
      </c>
      <c r="F41" s="20" t="s">
        <v>240</v>
      </c>
      <c r="G41" s="15" t="s">
        <v>210</v>
      </c>
      <c r="H41" s="16">
        <v>100</v>
      </c>
      <c r="I41" s="83"/>
      <c r="J41" s="16">
        <v>100</v>
      </c>
      <c r="K41" s="52">
        <v>110</v>
      </c>
      <c r="L41" s="52" t="str">
        <f>L27</f>
        <v>ТДН-16000/110-У1</v>
      </c>
      <c r="M41" s="20">
        <v>1</v>
      </c>
      <c r="N41" s="20" t="s">
        <v>240</v>
      </c>
      <c r="O41" s="15" t="s">
        <v>210</v>
      </c>
      <c r="P41" s="16">
        <v>100</v>
      </c>
      <c r="Q41" s="83"/>
      <c r="R41" s="16">
        <v>100</v>
      </c>
    </row>
    <row r="42" spans="1:18" s="17" customFormat="1" ht="47.25" x14ac:dyDescent="0.25">
      <c r="A42" s="57" t="s">
        <v>195</v>
      </c>
      <c r="B42" s="13" t="s">
        <v>273</v>
      </c>
      <c r="C42" s="52">
        <v>110</v>
      </c>
      <c r="D42" s="52" t="s">
        <v>205</v>
      </c>
      <c r="E42" s="20">
        <v>1</v>
      </c>
      <c r="F42" s="20" t="s">
        <v>240</v>
      </c>
      <c r="G42" s="15" t="s">
        <v>210</v>
      </c>
      <c r="H42" s="16">
        <v>100</v>
      </c>
      <c r="I42" s="83"/>
      <c r="J42" s="16">
        <v>100</v>
      </c>
      <c r="K42" s="52">
        <v>110</v>
      </c>
      <c r="L42" s="52" t="str">
        <f>L28</f>
        <v>ТДН-16000/110-У1</v>
      </c>
      <c r="M42" s="20">
        <v>1</v>
      </c>
      <c r="N42" s="20" t="s">
        <v>240</v>
      </c>
      <c r="O42" s="15" t="s">
        <v>210</v>
      </c>
      <c r="P42" s="16">
        <v>100</v>
      </c>
      <c r="Q42" s="83"/>
      <c r="R42" s="16">
        <v>100</v>
      </c>
    </row>
    <row r="43" spans="1:18" s="17" customFormat="1" ht="31.5" x14ac:dyDescent="0.25">
      <c r="A43" s="57" t="s">
        <v>198</v>
      </c>
      <c r="B43" s="13" t="s">
        <v>206</v>
      </c>
      <c r="C43" s="52">
        <v>10</v>
      </c>
      <c r="D43" s="52" t="s">
        <v>237</v>
      </c>
      <c r="E43" s="20"/>
      <c r="F43" s="20"/>
      <c r="G43" s="15"/>
      <c r="H43" s="3"/>
      <c r="I43" s="83"/>
      <c r="J43" s="3">
        <v>317</v>
      </c>
      <c r="K43" s="52">
        <v>10</v>
      </c>
      <c r="L43" s="52" t="s">
        <v>237</v>
      </c>
      <c r="M43" s="20">
        <v>1</v>
      </c>
      <c r="N43" s="20"/>
      <c r="O43" s="15"/>
      <c r="P43" s="3"/>
      <c r="Q43" s="83"/>
      <c r="R43" s="3">
        <v>317</v>
      </c>
    </row>
    <row r="44" spans="1:18" s="17" customFormat="1" ht="31.5" x14ac:dyDescent="0.25">
      <c r="A44" s="57" t="s">
        <v>199</v>
      </c>
      <c r="B44" s="13" t="s">
        <v>206</v>
      </c>
      <c r="C44" s="52">
        <v>10</v>
      </c>
      <c r="D44" s="52" t="s">
        <v>237</v>
      </c>
      <c r="E44" s="20"/>
      <c r="F44" s="20"/>
      <c r="G44" s="15"/>
      <c r="H44" s="3"/>
      <c r="I44" s="83"/>
      <c r="J44" s="3">
        <v>317</v>
      </c>
      <c r="K44" s="52">
        <v>10</v>
      </c>
      <c r="L44" s="52" t="s">
        <v>237</v>
      </c>
      <c r="M44" s="20">
        <v>1</v>
      </c>
      <c r="N44" s="20"/>
      <c r="O44" s="15"/>
      <c r="P44" s="3"/>
      <c r="Q44" s="83"/>
      <c r="R44" s="3">
        <v>317</v>
      </c>
    </row>
    <row r="45" spans="1:18" s="17" customFormat="1" ht="70.5" customHeight="1" x14ac:dyDescent="0.25">
      <c r="A45" s="57" t="s">
        <v>259</v>
      </c>
      <c r="B45" s="13" t="s">
        <v>114</v>
      </c>
      <c r="C45" s="52"/>
      <c r="D45" s="52" t="s">
        <v>197</v>
      </c>
      <c r="E45" s="20">
        <v>1</v>
      </c>
      <c r="F45" s="20" t="s">
        <v>257</v>
      </c>
      <c r="G45" s="15" t="s">
        <v>211</v>
      </c>
      <c r="H45" s="3">
        <v>1220</v>
      </c>
      <c r="I45" s="83"/>
      <c r="J45" s="3">
        <v>1220</v>
      </c>
      <c r="K45" s="52"/>
      <c r="L45" s="52" t="s">
        <v>197</v>
      </c>
      <c r="M45" s="20">
        <v>1</v>
      </c>
      <c r="N45" s="20" t="s">
        <v>257</v>
      </c>
      <c r="O45" s="15" t="s">
        <v>211</v>
      </c>
      <c r="P45" s="3">
        <v>1220</v>
      </c>
      <c r="Q45" s="83"/>
      <c r="R45" s="3">
        <v>1220</v>
      </c>
    </row>
    <row r="46" spans="1:18" s="17" customFormat="1" ht="47.25" x14ac:dyDescent="0.25">
      <c r="A46" s="57" t="s">
        <v>260</v>
      </c>
      <c r="B46" s="13" t="s">
        <v>96</v>
      </c>
      <c r="C46" s="52"/>
      <c r="D46" s="52" t="s">
        <v>258</v>
      </c>
      <c r="E46" s="20">
        <v>1</v>
      </c>
      <c r="F46" s="20" t="s">
        <v>257</v>
      </c>
      <c r="G46" s="15" t="s">
        <v>212</v>
      </c>
      <c r="H46" s="3">
        <v>1275</v>
      </c>
      <c r="I46" s="83">
        <v>1</v>
      </c>
      <c r="J46" s="3">
        <v>1275</v>
      </c>
      <c r="K46" s="52"/>
      <c r="L46" s="52" t="s">
        <v>258</v>
      </c>
      <c r="M46" s="20">
        <v>1</v>
      </c>
      <c r="N46" s="20" t="s">
        <v>257</v>
      </c>
      <c r="O46" s="15" t="s">
        <v>212</v>
      </c>
      <c r="P46" s="3">
        <v>1275</v>
      </c>
      <c r="Q46" s="83">
        <v>1</v>
      </c>
      <c r="R46" s="3">
        <v>1275</v>
      </c>
    </row>
    <row r="47" spans="1:18" s="17" customFormat="1" ht="28.5" customHeight="1" x14ac:dyDescent="0.25">
      <c r="A47" s="57">
        <v>6</v>
      </c>
      <c r="B47" s="13" t="s">
        <v>5</v>
      </c>
      <c r="C47" s="52"/>
      <c r="D47" s="52" t="s">
        <v>23</v>
      </c>
      <c r="E47" s="52">
        <v>0</v>
      </c>
      <c r="F47" s="52" t="s">
        <v>21</v>
      </c>
      <c r="G47" s="15" t="s">
        <v>213</v>
      </c>
      <c r="H47" s="11">
        <v>57363</v>
      </c>
      <c r="I47" s="20">
        <v>1</v>
      </c>
      <c r="J47" s="11">
        <v>0</v>
      </c>
      <c r="K47" s="52"/>
      <c r="L47" s="52" t="s">
        <v>23</v>
      </c>
      <c r="M47" s="52">
        <v>0</v>
      </c>
      <c r="N47" s="52" t="s">
        <v>21</v>
      </c>
      <c r="O47" s="15" t="s">
        <v>213</v>
      </c>
      <c r="P47" s="11">
        <v>57363</v>
      </c>
      <c r="Q47" s="20">
        <v>1</v>
      </c>
      <c r="R47" s="11">
        <f t="shared" ref="R47:R57" si="1">M47*P47*Q47</f>
        <v>0</v>
      </c>
    </row>
    <row r="48" spans="1:18" s="17" customFormat="1" ht="31.5" x14ac:dyDescent="0.25">
      <c r="A48" s="57" t="s">
        <v>156</v>
      </c>
      <c r="B48" s="12" t="s">
        <v>214</v>
      </c>
      <c r="C48" s="52"/>
      <c r="D48" s="52" t="s">
        <v>284</v>
      </c>
      <c r="E48" s="52">
        <v>1</v>
      </c>
      <c r="F48" s="52" t="s">
        <v>215</v>
      </c>
      <c r="G48" s="13" t="s">
        <v>216</v>
      </c>
      <c r="H48" s="11">
        <v>5101</v>
      </c>
      <c r="I48" s="20">
        <v>1</v>
      </c>
      <c r="J48" s="11">
        <v>5101</v>
      </c>
      <c r="K48" s="52"/>
      <c r="L48" s="52" t="s">
        <v>284</v>
      </c>
      <c r="M48" s="52">
        <v>1</v>
      </c>
      <c r="N48" s="52" t="s">
        <v>215</v>
      </c>
      <c r="O48" s="13" t="s">
        <v>216</v>
      </c>
      <c r="P48" s="11">
        <v>5101</v>
      </c>
      <c r="Q48" s="20">
        <v>1</v>
      </c>
      <c r="R48" s="11">
        <f t="shared" si="1"/>
        <v>5101</v>
      </c>
    </row>
    <row r="49" spans="1:18" s="17" customFormat="1" ht="31.5" x14ac:dyDescent="0.25">
      <c r="A49" s="57" t="s">
        <v>185</v>
      </c>
      <c r="B49" s="13" t="s">
        <v>217</v>
      </c>
      <c r="C49" s="52"/>
      <c r="D49" s="52" t="s">
        <v>285</v>
      </c>
      <c r="E49" s="52">
        <v>1</v>
      </c>
      <c r="F49" s="52" t="s">
        <v>21</v>
      </c>
      <c r="G49" s="13" t="s">
        <v>218</v>
      </c>
      <c r="H49" s="11">
        <v>9450</v>
      </c>
      <c r="I49" s="20">
        <v>1</v>
      </c>
      <c r="J49" s="11">
        <v>9450</v>
      </c>
      <c r="K49" s="52"/>
      <c r="L49" s="52" t="s">
        <v>285</v>
      </c>
      <c r="M49" s="52">
        <v>1</v>
      </c>
      <c r="N49" s="52" t="s">
        <v>21</v>
      </c>
      <c r="O49" s="13" t="s">
        <v>218</v>
      </c>
      <c r="P49" s="11">
        <v>9450</v>
      </c>
      <c r="Q49" s="20">
        <v>1</v>
      </c>
      <c r="R49" s="11">
        <f t="shared" si="1"/>
        <v>9450</v>
      </c>
    </row>
    <row r="50" spans="1:18" s="17" customFormat="1" ht="34.5" customHeight="1" x14ac:dyDescent="0.25">
      <c r="A50" s="57" t="s">
        <v>244</v>
      </c>
      <c r="B50" s="13" t="s">
        <v>219</v>
      </c>
      <c r="C50" s="52"/>
      <c r="D50" s="52"/>
      <c r="E50" s="52"/>
      <c r="F50" s="52"/>
      <c r="G50" s="13"/>
      <c r="H50" s="11"/>
      <c r="I50" s="20"/>
      <c r="J50" s="11">
        <v>0</v>
      </c>
      <c r="K50" s="52"/>
      <c r="L50" s="52"/>
      <c r="M50" s="52"/>
      <c r="N50" s="52"/>
      <c r="O50" s="13"/>
      <c r="P50" s="11"/>
      <c r="Q50" s="20"/>
      <c r="R50" s="11">
        <f t="shared" si="1"/>
        <v>0</v>
      </c>
    </row>
    <row r="51" spans="1:18" s="17" customFormat="1" x14ac:dyDescent="0.25">
      <c r="A51" s="57" t="s">
        <v>246</v>
      </c>
      <c r="B51" s="13" t="s">
        <v>220</v>
      </c>
      <c r="C51" s="52"/>
      <c r="D51" s="52"/>
      <c r="E51" s="52"/>
      <c r="F51" s="52"/>
      <c r="G51" s="13"/>
      <c r="H51" s="11"/>
      <c r="I51" s="20"/>
      <c r="J51" s="11">
        <v>0</v>
      </c>
      <c r="K51" s="52"/>
      <c r="L51" s="52"/>
      <c r="M51" s="52"/>
      <c r="N51" s="52"/>
      <c r="O51" s="13"/>
      <c r="P51" s="11"/>
      <c r="Q51" s="20"/>
      <c r="R51" s="11">
        <f t="shared" si="1"/>
        <v>0</v>
      </c>
    </row>
    <row r="52" spans="1:18" s="17" customFormat="1" ht="31.5" x14ac:dyDescent="0.25">
      <c r="A52" s="57" t="s">
        <v>248</v>
      </c>
      <c r="B52" s="13" t="s">
        <v>222</v>
      </c>
      <c r="C52" s="52"/>
      <c r="D52" s="52" t="s">
        <v>286</v>
      </c>
      <c r="E52" s="52">
        <v>1</v>
      </c>
      <c r="F52" s="52" t="s">
        <v>221</v>
      </c>
      <c r="G52" s="13" t="s">
        <v>223</v>
      </c>
      <c r="H52" s="11">
        <v>23531</v>
      </c>
      <c r="I52" s="20">
        <v>1.04</v>
      </c>
      <c r="J52" s="11">
        <v>24472.240000000002</v>
      </c>
      <c r="K52" s="52"/>
      <c r="L52" s="52" t="s">
        <v>286</v>
      </c>
      <c r="M52" s="52">
        <v>1</v>
      </c>
      <c r="N52" s="52" t="s">
        <v>221</v>
      </c>
      <c r="O52" s="13" t="s">
        <v>223</v>
      </c>
      <c r="P52" s="11">
        <v>23531</v>
      </c>
      <c r="Q52" s="20">
        <v>1.04</v>
      </c>
      <c r="R52" s="11">
        <f t="shared" si="1"/>
        <v>24472.240000000002</v>
      </c>
    </row>
    <row r="53" spans="1:18" s="17" customFormat="1" ht="31.5" x14ac:dyDescent="0.25">
      <c r="A53" s="57" t="s">
        <v>249</v>
      </c>
      <c r="B53" s="13" t="s">
        <v>224</v>
      </c>
      <c r="C53" s="52"/>
      <c r="D53" s="52" t="s">
        <v>287</v>
      </c>
      <c r="E53" s="52">
        <v>2</v>
      </c>
      <c r="F53" s="52" t="s">
        <v>221</v>
      </c>
      <c r="G53" s="13" t="s">
        <v>225</v>
      </c>
      <c r="H53" s="11">
        <v>180</v>
      </c>
      <c r="I53" s="20">
        <v>1.04</v>
      </c>
      <c r="J53" s="11">
        <v>374.40000000000003</v>
      </c>
      <c r="K53" s="52"/>
      <c r="L53" s="52" t="s">
        <v>287</v>
      </c>
      <c r="M53" s="52">
        <v>2</v>
      </c>
      <c r="N53" s="52" t="s">
        <v>221</v>
      </c>
      <c r="O53" s="13" t="s">
        <v>225</v>
      </c>
      <c r="P53" s="11">
        <v>180</v>
      </c>
      <c r="Q53" s="20">
        <v>1.04</v>
      </c>
      <c r="R53" s="11">
        <f t="shared" si="1"/>
        <v>374.40000000000003</v>
      </c>
    </row>
    <row r="54" spans="1:18" s="17" customFormat="1" ht="31.5" x14ac:dyDescent="0.25">
      <c r="A54" s="57" t="s">
        <v>250</v>
      </c>
      <c r="B54" s="13" t="s">
        <v>224</v>
      </c>
      <c r="C54" s="52"/>
      <c r="D54" s="52" t="s">
        <v>288</v>
      </c>
      <c r="E54" s="52">
        <v>18</v>
      </c>
      <c r="F54" s="52" t="s">
        <v>221</v>
      </c>
      <c r="G54" s="13" t="s">
        <v>226</v>
      </c>
      <c r="H54" s="11">
        <v>629</v>
      </c>
      <c r="I54" s="20">
        <v>1.04</v>
      </c>
      <c r="J54" s="11">
        <v>11774.880000000001</v>
      </c>
      <c r="K54" s="52"/>
      <c r="L54" s="52" t="s">
        <v>288</v>
      </c>
      <c r="M54" s="52">
        <v>18</v>
      </c>
      <c r="N54" s="52" t="s">
        <v>221</v>
      </c>
      <c r="O54" s="13" t="s">
        <v>226</v>
      </c>
      <c r="P54" s="11">
        <v>629</v>
      </c>
      <c r="Q54" s="20">
        <v>1.04</v>
      </c>
      <c r="R54" s="11">
        <f t="shared" si="1"/>
        <v>11774.880000000001</v>
      </c>
    </row>
    <row r="55" spans="1:18" s="17" customFormat="1" ht="15.75" customHeight="1" x14ac:dyDescent="0.25">
      <c r="A55" s="57" t="s">
        <v>251</v>
      </c>
      <c r="B55" s="13" t="s">
        <v>227</v>
      </c>
      <c r="C55" s="52"/>
      <c r="D55" s="52" t="s">
        <v>289</v>
      </c>
      <c r="E55" s="52">
        <v>2</v>
      </c>
      <c r="F55" s="52" t="s">
        <v>221</v>
      </c>
      <c r="G55" s="13" t="s">
        <v>228</v>
      </c>
      <c r="H55" s="11">
        <v>3354</v>
      </c>
      <c r="I55" s="20">
        <v>1.04</v>
      </c>
      <c r="J55" s="11">
        <v>6976.3200000000006</v>
      </c>
      <c r="K55" s="52"/>
      <c r="L55" s="52" t="s">
        <v>289</v>
      </c>
      <c r="M55" s="52">
        <v>2</v>
      </c>
      <c r="N55" s="52" t="s">
        <v>221</v>
      </c>
      <c r="O55" s="13" t="s">
        <v>228</v>
      </c>
      <c r="P55" s="11">
        <v>3354</v>
      </c>
      <c r="Q55" s="20">
        <v>1.04</v>
      </c>
      <c r="R55" s="11">
        <f t="shared" si="1"/>
        <v>6976.3200000000006</v>
      </c>
    </row>
    <row r="56" spans="1:18" s="17" customFormat="1" ht="31.5" x14ac:dyDescent="0.25">
      <c r="A56" s="57" t="s">
        <v>252</v>
      </c>
      <c r="B56" s="13" t="s">
        <v>229</v>
      </c>
      <c r="C56" s="52"/>
      <c r="D56" s="52" t="s">
        <v>290</v>
      </c>
      <c r="E56" s="52">
        <v>1</v>
      </c>
      <c r="F56" s="52" t="s">
        <v>221</v>
      </c>
      <c r="G56" s="13" t="s">
        <v>230</v>
      </c>
      <c r="H56" s="11">
        <v>1424</v>
      </c>
      <c r="I56" s="20">
        <v>1.04</v>
      </c>
      <c r="J56" s="11">
        <v>1480.96</v>
      </c>
      <c r="K56" s="52"/>
      <c r="L56" s="52" t="s">
        <v>290</v>
      </c>
      <c r="M56" s="52">
        <v>1</v>
      </c>
      <c r="N56" s="52" t="s">
        <v>221</v>
      </c>
      <c r="O56" s="13" t="s">
        <v>230</v>
      </c>
      <c r="P56" s="11">
        <v>1424</v>
      </c>
      <c r="Q56" s="20">
        <v>1.04</v>
      </c>
      <c r="R56" s="11">
        <f t="shared" si="1"/>
        <v>1480.96</v>
      </c>
    </row>
    <row r="57" spans="1:18" s="17" customFormat="1" x14ac:dyDescent="0.25">
      <c r="A57" s="57" t="s">
        <v>253</v>
      </c>
      <c r="B57" s="13" t="s">
        <v>6</v>
      </c>
      <c r="C57" s="52"/>
      <c r="D57" s="52" t="s">
        <v>18</v>
      </c>
      <c r="E57" s="52">
        <v>1</v>
      </c>
      <c r="F57" s="52" t="s">
        <v>21</v>
      </c>
      <c r="G57" s="15" t="s">
        <v>231</v>
      </c>
      <c r="H57" s="11">
        <v>29099</v>
      </c>
      <c r="I57" s="20">
        <v>1</v>
      </c>
      <c r="J57" s="11">
        <v>29099</v>
      </c>
      <c r="K57" s="52"/>
      <c r="L57" s="52" t="s">
        <v>18</v>
      </c>
      <c r="M57" s="52">
        <v>1</v>
      </c>
      <c r="N57" s="52" t="s">
        <v>21</v>
      </c>
      <c r="O57" s="15" t="s">
        <v>231</v>
      </c>
      <c r="P57" s="11">
        <v>29099</v>
      </c>
      <c r="Q57" s="20">
        <v>1</v>
      </c>
      <c r="R57" s="11">
        <f t="shared" si="1"/>
        <v>29099</v>
      </c>
    </row>
    <row r="58" spans="1:18" s="17" customFormat="1" ht="31.5" x14ac:dyDescent="0.25">
      <c r="A58" s="57" t="s">
        <v>254</v>
      </c>
      <c r="B58" s="13" t="s">
        <v>243</v>
      </c>
      <c r="C58" s="52"/>
      <c r="D58" s="52"/>
      <c r="E58" s="94">
        <v>0.43609999999999999</v>
      </c>
      <c r="F58" s="52" t="s">
        <v>238</v>
      </c>
      <c r="G58" s="15" t="s">
        <v>239</v>
      </c>
      <c r="H58" s="11">
        <v>2014</v>
      </c>
      <c r="I58" s="20">
        <v>1</v>
      </c>
      <c r="J58" s="11">
        <v>851.92200000000003</v>
      </c>
      <c r="K58" s="52"/>
      <c r="L58" s="52"/>
      <c r="M58" s="94">
        <v>0.43609999999999999</v>
      </c>
      <c r="N58" s="52" t="s">
        <v>238</v>
      </c>
      <c r="O58" s="15" t="s">
        <v>239</v>
      </c>
      <c r="P58" s="11">
        <v>2014</v>
      </c>
      <c r="Q58" s="20">
        <v>1</v>
      </c>
      <c r="R58" s="11">
        <v>851.92200000000003</v>
      </c>
    </row>
    <row r="59" spans="1:18" s="17" customFormat="1" ht="47.25" x14ac:dyDescent="0.25">
      <c r="A59" s="57" t="s">
        <v>255</v>
      </c>
      <c r="B59" s="13" t="s">
        <v>245</v>
      </c>
      <c r="C59" s="52"/>
      <c r="D59" s="52"/>
      <c r="E59" s="52">
        <v>4361</v>
      </c>
      <c r="F59" s="52" t="s">
        <v>240</v>
      </c>
      <c r="G59" s="15" t="s">
        <v>241</v>
      </c>
      <c r="H59" s="11">
        <v>18</v>
      </c>
      <c r="I59" s="20">
        <v>1</v>
      </c>
      <c r="J59" s="11">
        <v>76140</v>
      </c>
      <c r="K59" s="52"/>
      <c r="L59" s="52"/>
      <c r="M59" s="52">
        <v>4361</v>
      </c>
      <c r="N59" s="52" t="s">
        <v>240</v>
      </c>
      <c r="O59" s="15" t="s">
        <v>241</v>
      </c>
      <c r="P59" s="11">
        <v>18</v>
      </c>
      <c r="Q59" s="20">
        <v>1</v>
      </c>
      <c r="R59" s="11">
        <v>76140</v>
      </c>
    </row>
    <row r="60" spans="1:18" s="17" customFormat="1" ht="47.25" x14ac:dyDescent="0.25">
      <c r="A60" s="57" t="s">
        <v>256</v>
      </c>
      <c r="B60" s="13" t="s">
        <v>247</v>
      </c>
      <c r="C60" s="52"/>
      <c r="D60" s="52"/>
      <c r="E60" s="52">
        <v>0.43609999999999999</v>
      </c>
      <c r="F60" s="52" t="s">
        <v>238</v>
      </c>
      <c r="G60" s="15" t="s">
        <v>242</v>
      </c>
      <c r="H60" s="11">
        <v>367</v>
      </c>
      <c r="I60" s="20">
        <v>0</v>
      </c>
      <c r="J60" s="11">
        <v>155.24099999999999</v>
      </c>
      <c r="K60" s="52"/>
      <c r="L60" s="52"/>
      <c r="M60" s="52">
        <v>0.43609999999999999</v>
      </c>
      <c r="N60" s="52" t="s">
        <v>238</v>
      </c>
      <c r="O60" s="15" t="s">
        <v>242</v>
      </c>
      <c r="P60" s="11">
        <v>367</v>
      </c>
      <c r="Q60" s="20">
        <v>0</v>
      </c>
      <c r="R60" s="11">
        <v>155.24099999999999</v>
      </c>
    </row>
    <row r="61" spans="1:18" s="86" customFormat="1" ht="47.25" x14ac:dyDescent="0.25">
      <c r="A61" s="84"/>
      <c r="B61" s="85" t="s">
        <v>83</v>
      </c>
      <c r="C61" s="21" t="s">
        <v>125</v>
      </c>
      <c r="D61" s="21" t="s">
        <v>125</v>
      </c>
      <c r="E61" s="21" t="s">
        <v>125</v>
      </c>
      <c r="F61" s="21" t="s">
        <v>125</v>
      </c>
      <c r="G61" s="21" t="s">
        <v>125</v>
      </c>
      <c r="H61" s="21" t="s">
        <v>125</v>
      </c>
      <c r="I61" s="22" t="s">
        <v>125</v>
      </c>
      <c r="J61" s="22">
        <v>330445.283</v>
      </c>
      <c r="K61" s="21" t="s">
        <v>125</v>
      </c>
      <c r="L61" s="21" t="s">
        <v>125</v>
      </c>
      <c r="M61" s="21" t="s">
        <v>125</v>
      </c>
      <c r="N61" s="21" t="s">
        <v>125</v>
      </c>
      <c r="O61" s="21" t="s">
        <v>125</v>
      </c>
      <c r="P61" s="21" t="s">
        <v>125</v>
      </c>
      <c r="Q61" s="22" t="s">
        <v>125</v>
      </c>
      <c r="R61" s="22">
        <f>SUM(R23:R25,R27:R28,R30:R32,R34:R36,R37,R47:R60)</f>
        <v>330445.283</v>
      </c>
    </row>
    <row r="62" spans="1:18" x14ac:dyDescent="0.25">
      <c r="A62" s="116"/>
      <c r="B62" s="116"/>
      <c r="C62" s="116"/>
      <c r="D62" s="116"/>
      <c r="E62" s="116"/>
      <c r="F62" s="116"/>
      <c r="G62" s="116"/>
    </row>
    <row r="63" spans="1:18" x14ac:dyDescent="0.25">
      <c r="A63" s="116"/>
      <c r="B63" s="116"/>
      <c r="C63" s="116"/>
      <c r="D63" s="116"/>
      <c r="E63" s="116"/>
      <c r="F63" s="116"/>
      <c r="G63" s="116"/>
    </row>
    <row r="64" spans="1:18" x14ac:dyDescent="0.25">
      <c r="A64" s="116"/>
      <c r="B64" s="116"/>
      <c r="C64" s="116"/>
      <c r="D64" s="116"/>
      <c r="E64" s="116"/>
      <c r="F64" s="116"/>
      <c r="G64" s="116"/>
      <c r="H64" s="6"/>
    </row>
    <row r="65" spans="1:7" x14ac:dyDescent="0.25">
      <c r="A65" s="117"/>
      <c r="B65" s="117"/>
      <c r="C65" s="117"/>
      <c r="D65" s="117"/>
      <c r="E65" s="117"/>
      <c r="F65" s="117"/>
      <c r="G65" s="117"/>
    </row>
    <row r="66" spans="1:7" x14ac:dyDescent="0.25">
      <c r="A66" s="108"/>
      <c r="B66" s="118"/>
      <c r="C66" s="118"/>
      <c r="D66" s="118"/>
      <c r="E66" s="118"/>
      <c r="F66" s="118"/>
      <c r="G66" s="118"/>
    </row>
    <row r="67" spans="1:7" x14ac:dyDescent="0.25">
      <c r="A67" s="108"/>
      <c r="B67" s="109"/>
      <c r="C67" s="109"/>
      <c r="D67" s="109"/>
      <c r="E67" s="109"/>
      <c r="F67" s="109"/>
      <c r="G67" s="109"/>
    </row>
    <row r="68" spans="1:7" x14ac:dyDescent="0.25">
      <c r="A68" s="110"/>
      <c r="B68" s="110"/>
      <c r="C68" s="110"/>
      <c r="D68" s="110"/>
      <c r="E68" s="110"/>
      <c r="F68" s="110"/>
      <c r="G68" s="110"/>
    </row>
    <row r="69" spans="1:7" x14ac:dyDescent="0.25">
      <c r="B69" s="6"/>
    </row>
    <row r="73" spans="1:7" x14ac:dyDescent="0.25">
      <c r="B73" s="6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7:G67"/>
    <mergeCell ref="A68:G68"/>
    <mergeCell ref="K17:R17"/>
    <mergeCell ref="K18:R18"/>
    <mergeCell ref="O19:R19"/>
    <mergeCell ref="A62:G62"/>
    <mergeCell ref="A63:G63"/>
    <mergeCell ref="A64:G64"/>
    <mergeCell ref="A65:G65"/>
    <mergeCell ref="A66:G66"/>
  </mergeCells>
  <phoneticPr fontId="5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selection activeCell="M13" sqref="M13"/>
    </sheetView>
  </sheetViews>
  <sheetFormatPr defaultRowHeight="15.75" x14ac:dyDescent="0.25"/>
  <cols>
    <col min="1" max="1" width="11" style="54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6" customWidth="1"/>
    <col min="8" max="8" width="16.75" style="4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7" customFormat="1" x14ac:dyDescent="0.25">
      <c r="A1" s="58"/>
      <c r="B1" s="24"/>
      <c r="C1" s="8"/>
      <c r="D1" s="10"/>
      <c r="E1" s="10"/>
      <c r="F1" s="10"/>
      <c r="G1" s="23"/>
      <c r="H1" s="23"/>
      <c r="I1" s="25"/>
      <c r="J1" s="5"/>
      <c r="K1" s="6"/>
      <c r="L1" s="6"/>
    </row>
    <row r="2" spans="1:16" s="17" customFormat="1" x14ac:dyDescent="0.25">
      <c r="A2" s="119" t="s">
        <v>16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</row>
    <row r="3" spans="1:16" s="17" customFormat="1" x14ac:dyDescent="0.25">
      <c r="A3" s="120" t="s">
        <v>0</v>
      </c>
      <c r="B3" s="115" t="s">
        <v>2</v>
      </c>
      <c r="C3" s="111" t="s">
        <v>50</v>
      </c>
      <c r="D3" s="111"/>
      <c r="E3" s="111"/>
      <c r="F3" s="111"/>
      <c r="G3" s="111"/>
      <c r="H3" s="111"/>
      <c r="I3" s="111"/>
      <c r="J3" s="111" t="s">
        <v>51</v>
      </c>
      <c r="K3" s="111"/>
      <c r="L3" s="111"/>
      <c r="M3" s="111"/>
      <c r="N3" s="111"/>
      <c r="O3" s="111"/>
      <c r="P3" s="111"/>
    </row>
    <row r="4" spans="1:16" s="17" customFormat="1" ht="47.25" customHeight="1" x14ac:dyDescent="0.25">
      <c r="A4" s="120"/>
      <c r="B4" s="115"/>
      <c r="C4" s="115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15"/>
      <c r="E4" s="115"/>
      <c r="F4" s="115"/>
      <c r="G4" s="115"/>
      <c r="H4" s="115"/>
      <c r="I4" s="115"/>
      <c r="J4" s="115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15"/>
      <c r="L4" s="115"/>
      <c r="M4" s="115"/>
      <c r="N4" s="115"/>
      <c r="O4" s="115"/>
      <c r="P4" s="115"/>
    </row>
    <row r="5" spans="1:16" ht="33.75" customHeight="1" x14ac:dyDescent="0.25">
      <c r="A5" s="120"/>
      <c r="B5" s="115"/>
      <c r="C5" s="115" t="s">
        <v>13</v>
      </c>
      <c r="D5" s="115"/>
      <c r="E5" s="115"/>
      <c r="F5" s="115"/>
      <c r="G5" s="115" t="s">
        <v>126</v>
      </c>
      <c r="H5" s="115"/>
      <c r="I5" s="115"/>
      <c r="J5" s="115" t="s">
        <v>13</v>
      </c>
      <c r="K5" s="115"/>
      <c r="L5" s="115"/>
      <c r="M5" s="115"/>
      <c r="N5" s="115" t="s">
        <v>126</v>
      </c>
      <c r="O5" s="115"/>
      <c r="P5" s="115"/>
    </row>
    <row r="6" spans="1:16" s="8" customFormat="1" ht="63" x14ac:dyDescent="0.25">
      <c r="A6" s="120"/>
      <c r="B6" s="115"/>
      <c r="C6" s="52" t="s">
        <v>31</v>
      </c>
      <c r="D6" s="52" t="s">
        <v>9</v>
      </c>
      <c r="E6" s="52" t="s">
        <v>117</v>
      </c>
      <c r="F6" s="52" t="s">
        <v>11</v>
      </c>
      <c r="G6" s="52" t="s">
        <v>14</v>
      </c>
      <c r="H6" s="52" t="s">
        <v>58</v>
      </c>
      <c r="I6" s="11" t="s">
        <v>59</v>
      </c>
      <c r="J6" s="52" t="s">
        <v>31</v>
      </c>
      <c r="K6" s="52" t="s">
        <v>9</v>
      </c>
      <c r="L6" s="52" t="s">
        <v>117</v>
      </c>
      <c r="M6" s="52" t="s">
        <v>11</v>
      </c>
      <c r="N6" s="52" t="s">
        <v>14</v>
      </c>
      <c r="O6" s="52" t="s">
        <v>60</v>
      </c>
      <c r="P6" s="11" t="s">
        <v>59</v>
      </c>
    </row>
    <row r="7" spans="1:16" s="10" customFormat="1" x14ac:dyDescent="0.25">
      <c r="A7" s="56">
        <v>1</v>
      </c>
      <c r="B7" s="52">
        <v>2</v>
      </c>
      <c r="C7" s="52">
        <v>3</v>
      </c>
      <c r="D7" s="52">
        <v>4</v>
      </c>
      <c r="E7" s="52">
        <v>5</v>
      </c>
      <c r="F7" s="52">
        <v>6</v>
      </c>
      <c r="G7" s="52">
        <v>7</v>
      </c>
      <c r="H7" s="52">
        <v>8</v>
      </c>
      <c r="I7" s="11">
        <v>9</v>
      </c>
      <c r="J7" s="52">
        <v>10</v>
      </c>
      <c r="K7" s="11">
        <v>11</v>
      </c>
      <c r="L7" s="52">
        <v>12</v>
      </c>
      <c r="M7" s="11">
        <v>13</v>
      </c>
      <c r="N7" s="52">
        <v>14</v>
      </c>
      <c r="O7" s="11">
        <v>15</v>
      </c>
      <c r="P7" s="52">
        <v>16</v>
      </c>
    </row>
    <row r="8" spans="1:16" s="17" customFormat="1" ht="31.5" x14ac:dyDescent="0.25">
      <c r="A8" s="56">
        <v>1</v>
      </c>
      <c r="B8" s="12" t="s">
        <v>45</v>
      </c>
      <c r="C8" s="52" t="s">
        <v>125</v>
      </c>
      <c r="D8" s="52" t="s">
        <v>125</v>
      </c>
      <c r="E8" s="52" t="s">
        <v>125</v>
      </c>
      <c r="F8" s="52" t="s">
        <v>125</v>
      </c>
      <c r="G8" s="52" t="s">
        <v>125</v>
      </c>
      <c r="H8" s="52" t="s">
        <v>125</v>
      </c>
      <c r="I8" s="52" t="s">
        <v>125</v>
      </c>
      <c r="J8" s="52" t="s">
        <v>125</v>
      </c>
      <c r="K8" s="52" t="s">
        <v>125</v>
      </c>
      <c r="L8" s="52" t="s">
        <v>125</v>
      </c>
      <c r="M8" s="52" t="s">
        <v>125</v>
      </c>
      <c r="N8" s="52" t="s">
        <v>125</v>
      </c>
      <c r="O8" s="52" t="s">
        <v>125</v>
      </c>
      <c r="P8" s="52" t="s">
        <v>125</v>
      </c>
    </row>
    <row r="9" spans="1:16" s="17" customFormat="1" ht="63" x14ac:dyDescent="0.25">
      <c r="A9" s="56" t="s">
        <v>97</v>
      </c>
      <c r="B9" s="13" t="s">
        <v>77</v>
      </c>
      <c r="C9" s="52"/>
      <c r="D9" s="52" t="s">
        <v>28</v>
      </c>
      <c r="E9" s="52"/>
      <c r="F9" s="52" t="s">
        <v>74</v>
      </c>
      <c r="G9" s="14" t="s">
        <v>35</v>
      </c>
      <c r="H9" s="19"/>
      <c r="I9" s="9"/>
      <c r="J9" s="52"/>
      <c r="K9" s="52" t="s">
        <v>28</v>
      </c>
      <c r="L9" s="52"/>
      <c r="M9" s="52" t="s">
        <v>74</v>
      </c>
      <c r="N9" s="14" t="s">
        <v>35</v>
      </c>
      <c r="O9" s="11"/>
      <c r="P9" s="64">
        <f>L9*O9</f>
        <v>0</v>
      </c>
    </row>
    <row r="10" spans="1:16" s="17" customFormat="1" ht="63" x14ac:dyDescent="0.25">
      <c r="A10" s="56" t="s">
        <v>98</v>
      </c>
      <c r="B10" s="13" t="s">
        <v>78</v>
      </c>
      <c r="C10" s="52"/>
      <c r="D10" s="52" t="s">
        <v>28</v>
      </c>
      <c r="E10" s="52"/>
      <c r="F10" s="52" t="s">
        <v>74</v>
      </c>
      <c r="G10" s="14" t="s">
        <v>35</v>
      </c>
      <c r="H10" s="19"/>
      <c r="I10" s="9"/>
      <c r="J10" s="52"/>
      <c r="K10" s="52" t="s">
        <v>28</v>
      </c>
      <c r="L10" s="52"/>
      <c r="M10" s="52" t="s">
        <v>74</v>
      </c>
      <c r="N10" s="14" t="s">
        <v>35</v>
      </c>
      <c r="O10" s="11"/>
      <c r="P10" s="64">
        <f>L10*O10</f>
        <v>0</v>
      </c>
    </row>
    <row r="11" spans="1:16" s="17" customFormat="1" hidden="1" x14ac:dyDescent="0.25">
      <c r="A11" s="56" t="s">
        <v>1</v>
      </c>
      <c r="B11" s="13" t="s">
        <v>1</v>
      </c>
      <c r="C11" s="52"/>
      <c r="D11" s="52"/>
      <c r="E11" s="52"/>
      <c r="F11" s="52"/>
      <c r="G11" s="14"/>
      <c r="H11" s="19"/>
      <c r="I11" s="9"/>
      <c r="J11" s="52"/>
      <c r="K11" s="52"/>
      <c r="L11" s="52"/>
      <c r="M11" s="52"/>
      <c r="N11" s="14"/>
      <c r="O11" s="19"/>
      <c r="P11" s="9"/>
    </row>
    <row r="12" spans="1:16" s="17" customFormat="1" ht="47.25" x14ac:dyDescent="0.25">
      <c r="A12" s="57">
        <v>2</v>
      </c>
      <c r="B12" s="12" t="s">
        <v>29</v>
      </c>
      <c r="C12" s="52" t="s">
        <v>125</v>
      </c>
      <c r="D12" s="52" t="s">
        <v>125</v>
      </c>
      <c r="E12" s="52" t="s">
        <v>125</v>
      </c>
      <c r="F12" s="52" t="s">
        <v>125</v>
      </c>
      <c r="G12" s="52" t="s">
        <v>125</v>
      </c>
      <c r="H12" s="52" t="s">
        <v>125</v>
      </c>
      <c r="I12" s="52" t="s">
        <v>125</v>
      </c>
      <c r="J12" s="52" t="s">
        <v>125</v>
      </c>
      <c r="K12" s="52" t="s">
        <v>125</v>
      </c>
      <c r="L12" s="52" t="s">
        <v>125</v>
      </c>
      <c r="M12" s="52" t="s">
        <v>125</v>
      </c>
      <c r="N12" s="52" t="s">
        <v>125</v>
      </c>
      <c r="O12" s="52" t="s">
        <v>125</v>
      </c>
      <c r="P12" s="52" t="s">
        <v>125</v>
      </c>
    </row>
    <row r="13" spans="1:16" s="17" customFormat="1" ht="52.5" customHeight="1" x14ac:dyDescent="0.25">
      <c r="A13" s="57" t="s">
        <v>99</v>
      </c>
      <c r="B13" s="13" t="s">
        <v>75</v>
      </c>
      <c r="C13" s="52"/>
      <c r="D13" s="31" t="s">
        <v>141</v>
      </c>
      <c r="E13" s="52"/>
      <c r="F13" s="52" t="s">
        <v>74</v>
      </c>
      <c r="G13" s="14" t="s">
        <v>34</v>
      </c>
      <c r="H13" s="19"/>
      <c r="I13" s="16"/>
      <c r="J13" s="52"/>
      <c r="K13" s="31" t="s">
        <v>141</v>
      </c>
      <c r="L13" s="52">
        <v>1</v>
      </c>
      <c r="M13" s="52" t="s">
        <v>74</v>
      </c>
      <c r="N13" s="14" t="s">
        <v>34</v>
      </c>
      <c r="O13" s="11"/>
      <c r="P13" s="64">
        <f t="shared" ref="P13:P14" si="0">L13*O13</f>
        <v>0</v>
      </c>
    </row>
    <row r="14" spans="1:16" s="17" customFormat="1" ht="48.75" customHeight="1" x14ac:dyDescent="0.25">
      <c r="A14" s="57" t="s">
        <v>100</v>
      </c>
      <c r="B14" s="13" t="s">
        <v>76</v>
      </c>
      <c r="C14" s="52"/>
      <c r="D14" s="31" t="s">
        <v>141</v>
      </c>
      <c r="E14" s="52"/>
      <c r="F14" s="52" t="s">
        <v>74</v>
      </c>
      <c r="G14" s="14" t="s">
        <v>34</v>
      </c>
      <c r="H14" s="19"/>
      <c r="I14" s="16"/>
      <c r="J14" s="52"/>
      <c r="K14" s="31" t="s">
        <v>141</v>
      </c>
      <c r="L14" s="52">
        <v>1</v>
      </c>
      <c r="M14" s="52" t="s">
        <v>74</v>
      </c>
      <c r="N14" s="14" t="s">
        <v>34</v>
      </c>
      <c r="O14" s="11"/>
      <c r="P14" s="64">
        <f t="shared" si="0"/>
        <v>0</v>
      </c>
    </row>
    <row r="15" spans="1:16" s="17" customFormat="1" hidden="1" x14ac:dyDescent="0.25">
      <c r="A15" s="57" t="s">
        <v>1</v>
      </c>
      <c r="B15" s="13" t="s">
        <v>1</v>
      </c>
      <c r="C15" s="52"/>
      <c r="D15" s="31"/>
      <c r="E15" s="52"/>
      <c r="F15" s="52"/>
      <c r="G15" s="14"/>
      <c r="H15" s="19"/>
      <c r="I15" s="16"/>
      <c r="J15" s="52"/>
      <c r="K15" s="31"/>
      <c r="L15" s="52"/>
      <c r="M15" s="52"/>
      <c r="N15" s="14"/>
      <c r="O15" s="11"/>
      <c r="P15" s="16"/>
    </row>
    <row r="16" spans="1:16" s="17" customFormat="1" hidden="1" x14ac:dyDescent="0.25">
      <c r="A16" s="57" t="s">
        <v>101</v>
      </c>
      <c r="B16" s="13" t="s">
        <v>146</v>
      </c>
      <c r="C16" s="52"/>
      <c r="D16" s="52"/>
      <c r="E16" s="52"/>
      <c r="F16" s="52"/>
      <c r="G16" s="14"/>
      <c r="H16" s="19"/>
      <c r="I16" s="16"/>
      <c r="J16" s="52"/>
      <c r="K16" s="52"/>
      <c r="L16" s="52"/>
      <c r="M16" s="52"/>
      <c r="N16" s="14"/>
      <c r="O16" s="11"/>
      <c r="P16" s="16"/>
    </row>
    <row r="17" spans="1:16" s="17" customFormat="1" ht="31.5" hidden="1" x14ac:dyDescent="0.25">
      <c r="A17" s="57" t="s">
        <v>103</v>
      </c>
      <c r="B17" s="13" t="s">
        <v>79</v>
      </c>
      <c r="C17" s="52"/>
      <c r="D17" s="52" t="s">
        <v>33</v>
      </c>
      <c r="E17" s="52"/>
      <c r="F17" s="52" t="s">
        <v>21</v>
      </c>
      <c r="G17" s="15" t="s">
        <v>36</v>
      </c>
      <c r="H17" s="19"/>
      <c r="I17" s="16"/>
      <c r="J17" s="52"/>
      <c r="K17" s="52" t="s">
        <v>33</v>
      </c>
      <c r="L17" s="52"/>
      <c r="M17" s="52" t="s">
        <v>21</v>
      </c>
      <c r="N17" s="15" t="s">
        <v>36</v>
      </c>
      <c r="O17" s="11"/>
      <c r="P17" s="16"/>
    </row>
    <row r="18" spans="1:16" s="17" customFormat="1" ht="31.5" hidden="1" x14ac:dyDescent="0.25">
      <c r="A18" s="57" t="s">
        <v>104</v>
      </c>
      <c r="B18" s="13" t="s">
        <v>80</v>
      </c>
      <c r="C18" s="52"/>
      <c r="D18" s="52" t="s">
        <v>33</v>
      </c>
      <c r="E18" s="52"/>
      <c r="F18" s="52" t="s">
        <v>21</v>
      </c>
      <c r="G18" s="15" t="s">
        <v>36</v>
      </c>
      <c r="H18" s="19"/>
      <c r="I18" s="16"/>
      <c r="J18" s="52"/>
      <c r="K18" s="52" t="s">
        <v>33</v>
      </c>
      <c r="L18" s="52"/>
      <c r="M18" s="52" t="s">
        <v>21</v>
      </c>
      <c r="N18" s="15" t="s">
        <v>36</v>
      </c>
      <c r="O18" s="11"/>
      <c r="P18" s="16"/>
    </row>
    <row r="19" spans="1:16" s="17" customFormat="1" hidden="1" x14ac:dyDescent="0.25">
      <c r="A19" s="57" t="s">
        <v>1</v>
      </c>
      <c r="B19" s="13" t="s">
        <v>1</v>
      </c>
      <c r="C19" s="52"/>
      <c r="D19" s="52"/>
      <c r="E19" s="52"/>
      <c r="F19" s="52"/>
      <c r="G19" s="15"/>
      <c r="H19" s="19"/>
      <c r="I19" s="16"/>
      <c r="J19" s="52"/>
      <c r="K19" s="52"/>
      <c r="L19" s="52"/>
      <c r="M19" s="52"/>
      <c r="N19" s="15"/>
      <c r="O19" s="11"/>
      <c r="P19" s="16"/>
    </row>
    <row r="20" spans="1:16" s="17" customFormat="1" hidden="1" x14ac:dyDescent="0.25">
      <c r="A20" s="57" t="s">
        <v>102</v>
      </c>
      <c r="B20" s="13" t="s">
        <v>147</v>
      </c>
      <c r="C20" s="52"/>
      <c r="D20" s="52"/>
      <c r="E20" s="52"/>
      <c r="F20" s="52"/>
      <c r="G20" s="15"/>
      <c r="H20" s="19"/>
      <c r="I20" s="16"/>
      <c r="J20" s="52"/>
      <c r="K20" s="52"/>
      <c r="L20" s="52"/>
      <c r="M20" s="52"/>
      <c r="N20" s="15"/>
      <c r="O20" s="11"/>
      <c r="P20" s="16"/>
    </row>
    <row r="21" spans="1:16" s="17" customFormat="1" ht="31.5" hidden="1" x14ac:dyDescent="0.25">
      <c r="A21" s="57" t="s">
        <v>105</v>
      </c>
      <c r="B21" s="13" t="s">
        <v>81</v>
      </c>
      <c r="C21" s="18"/>
      <c r="D21" s="52" t="s">
        <v>142</v>
      </c>
      <c r="E21" s="19"/>
      <c r="F21" s="52" t="s">
        <v>12</v>
      </c>
      <c r="G21" s="15" t="s">
        <v>37</v>
      </c>
      <c r="H21" s="19"/>
      <c r="I21" s="16"/>
      <c r="J21" s="18"/>
      <c r="K21" s="52" t="s">
        <v>142</v>
      </c>
      <c r="L21" s="19"/>
      <c r="M21" s="52" t="s">
        <v>12</v>
      </c>
      <c r="N21" s="15" t="s">
        <v>37</v>
      </c>
      <c r="O21" s="11"/>
      <c r="P21" s="16"/>
    </row>
    <row r="22" spans="1:16" s="17" customFormat="1" ht="31.5" hidden="1" x14ac:dyDescent="0.25">
      <c r="A22" s="57" t="s">
        <v>106</v>
      </c>
      <c r="B22" s="13" t="s">
        <v>82</v>
      </c>
      <c r="C22" s="18"/>
      <c r="D22" s="52" t="s">
        <v>142</v>
      </c>
      <c r="E22" s="19"/>
      <c r="F22" s="52" t="s">
        <v>12</v>
      </c>
      <c r="G22" s="15" t="s">
        <v>37</v>
      </c>
      <c r="H22" s="19"/>
      <c r="I22" s="16"/>
      <c r="J22" s="18"/>
      <c r="K22" s="52" t="s">
        <v>142</v>
      </c>
      <c r="L22" s="19"/>
      <c r="M22" s="52" t="s">
        <v>12</v>
      </c>
      <c r="N22" s="15" t="s">
        <v>37</v>
      </c>
      <c r="O22" s="11"/>
      <c r="P22" s="16"/>
    </row>
    <row r="23" spans="1:16" s="17" customFormat="1" hidden="1" x14ac:dyDescent="0.25">
      <c r="A23" s="57" t="s">
        <v>1</v>
      </c>
      <c r="B23" s="13" t="s">
        <v>1</v>
      </c>
      <c r="C23" s="18"/>
      <c r="D23" s="52"/>
      <c r="E23" s="19"/>
      <c r="F23" s="52"/>
      <c r="G23" s="15"/>
      <c r="H23" s="19"/>
      <c r="I23" s="16"/>
      <c r="J23" s="18"/>
      <c r="K23" s="52"/>
      <c r="L23" s="19"/>
      <c r="M23" s="52"/>
      <c r="N23" s="15"/>
      <c r="O23" s="11"/>
      <c r="P23" s="16"/>
    </row>
    <row r="24" spans="1:16" s="17" customFormat="1" ht="47.25" x14ac:dyDescent="0.25">
      <c r="A24" s="57">
        <v>4</v>
      </c>
      <c r="B24" s="13" t="s">
        <v>4</v>
      </c>
      <c r="C24" s="52"/>
      <c r="D24" s="52" t="s">
        <v>84</v>
      </c>
      <c r="E24" s="20" t="s">
        <v>107</v>
      </c>
      <c r="F24" s="20" t="s">
        <v>32</v>
      </c>
      <c r="G24" s="15" t="s">
        <v>38</v>
      </c>
      <c r="H24" s="19"/>
      <c r="I24" s="16"/>
      <c r="J24" s="52"/>
      <c r="K24" s="52" t="s">
        <v>84</v>
      </c>
      <c r="L24" s="20" t="s">
        <v>107</v>
      </c>
      <c r="M24" s="20" t="s">
        <v>32</v>
      </c>
      <c r="N24" s="15" t="s">
        <v>38</v>
      </c>
      <c r="O24" s="11"/>
      <c r="P24" s="64">
        <f>O24*L25/0.6</f>
        <v>0</v>
      </c>
    </row>
    <row r="25" spans="1:16" s="17" customFormat="1" ht="47.25" x14ac:dyDescent="0.25">
      <c r="A25" s="57">
        <v>5</v>
      </c>
      <c r="B25" s="13" t="s">
        <v>17</v>
      </c>
      <c r="C25" s="52"/>
      <c r="D25" s="52" t="s">
        <v>125</v>
      </c>
      <c r="E25" s="20" t="s">
        <v>108</v>
      </c>
      <c r="F25" s="20" t="s">
        <v>32</v>
      </c>
      <c r="G25" s="14" t="s">
        <v>39</v>
      </c>
      <c r="H25" s="16" t="s">
        <v>125</v>
      </c>
      <c r="I25" s="16" t="s">
        <v>125</v>
      </c>
      <c r="J25" s="52"/>
      <c r="K25" s="52" t="s">
        <v>125</v>
      </c>
      <c r="L25" s="20"/>
      <c r="M25" s="20" t="s">
        <v>32</v>
      </c>
      <c r="N25" s="14" t="s">
        <v>39</v>
      </c>
      <c r="O25" s="16" t="s">
        <v>125</v>
      </c>
      <c r="P25" s="16" t="s">
        <v>125</v>
      </c>
    </row>
    <row r="26" spans="1:16" s="17" customFormat="1" ht="63" x14ac:dyDescent="0.25">
      <c r="A26" s="57" t="s">
        <v>109</v>
      </c>
      <c r="B26" s="13" t="s">
        <v>77</v>
      </c>
      <c r="C26" s="52"/>
      <c r="D26" s="52" t="s">
        <v>125</v>
      </c>
      <c r="E26" s="20"/>
      <c r="F26" s="20" t="s">
        <v>32</v>
      </c>
      <c r="G26" s="15" t="s">
        <v>39</v>
      </c>
      <c r="H26" s="16" t="s">
        <v>125</v>
      </c>
      <c r="I26" s="16" t="s">
        <v>125</v>
      </c>
      <c r="J26" s="52"/>
      <c r="K26" s="52" t="s">
        <v>125</v>
      </c>
      <c r="L26" s="20"/>
      <c r="M26" s="20" t="s">
        <v>32</v>
      </c>
      <c r="N26" s="15" t="s">
        <v>39</v>
      </c>
      <c r="O26" s="16" t="s">
        <v>125</v>
      </c>
      <c r="P26" s="16" t="s">
        <v>125</v>
      </c>
    </row>
    <row r="27" spans="1:16" s="17" customFormat="1" ht="63" x14ac:dyDescent="0.25">
      <c r="A27" s="57" t="s">
        <v>110</v>
      </c>
      <c r="B27" s="13" t="s">
        <v>78</v>
      </c>
      <c r="C27" s="52"/>
      <c r="D27" s="52" t="s">
        <v>125</v>
      </c>
      <c r="E27" s="20"/>
      <c r="F27" s="20" t="s">
        <v>32</v>
      </c>
      <c r="G27" s="15" t="s">
        <v>39</v>
      </c>
      <c r="H27" s="16" t="s">
        <v>125</v>
      </c>
      <c r="I27" s="16" t="s">
        <v>125</v>
      </c>
      <c r="J27" s="52"/>
      <c r="K27" s="52" t="s">
        <v>125</v>
      </c>
      <c r="L27" s="20"/>
      <c r="M27" s="20" t="s">
        <v>32</v>
      </c>
      <c r="N27" s="15" t="s">
        <v>39</v>
      </c>
      <c r="O27" s="16" t="s">
        <v>125</v>
      </c>
      <c r="P27" s="16" t="s">
        <v>125</v>
      </c>
    </row>
    <row r="28" spans="1:16" s="17" customFormat="1" ht="18.75" hidden="1" x14ac:dyDescent="0.25">
      <c r="A28" s="57" t="s">
        <v>1</v>
      </c>
      <c r="B28" s="13" t="s">
        <v>1</v>
      </c>
      <c r="C28" s="52"/>
      <c r="D28" s="52" t="s">
        <v>125</v>
      </c>
      <c r="E28" s="20"/>
      <c r="F28" s="20" t="s">
        <v>32</v>
      </c>
      <c r="G28" s="15" t="s">
        <v>39</v>
      </c>
      <c r="H28" s="16" t="s">
        <v>125</v>
      </c>
      <c r="I28" s="16" t="s">
        <v>125</v>
      </c>
      <c r="J28" s="52"/>
      <c r="K28" s="52" t="s">
        <v>125</v>
      </c>
      <c r="L28" s="20"/>
      <c r="M28" s="20" t="s">
        <v>32</v>
      </c>
      <c r="N28" s="15" t="s">
        <v>39</v>
      </c>
      <c r="O28" s="16" t="s">
        <v>125</v>
      </c>
      <c r="P28" s="16" t="s">
        <v>125</v>
      </c>
    </row>
    <row r="29" spans="1:16" s="17" customFormat="1" ht="18.75" x14ac:dyDescent="0.25">
      <c r="A29" s="57" t="s">
        <v>193</v>
      </c>
      <c r="B29" s="13" t="s">
        <v>75</v>
      </c>
      <c r="C29" s="52"/>
      <c r="D29" s="52" t="s">
        <v>125</v>
      </c>
      <c r="E29" s="20"/>
      <c r="F29" s="20" t="s">
        <v>32</v>
      </c>
      <c r="G29" s="15" t="s">
        <v>39</v>
      </c>
      <c r="H29" s="16" t="s">
        <v>125</v>
      </c>
      <c r="I29" s="16" t="s">
        <v>125</v>
      </c>
      <c r="J29" s="52"/>
      <c r="K29" s="52" t="s">
        <v>125</v>
      </c>
      <c r="L29" s="20"/>
      <c r="M29" s="20" t="s">
        <v>32</v>
      </c>
      <c r="N29" s="15" t="s">
        <v>39</v>
      </c>
      <c r="O29" s="16" t="s">
        <v>125</v>
      </c>
      <c r="P29" s="16" t="s">
        <v>125</v>
      </c>
    </row>
    <row r="30" spans="1:16" s="17" customFormat="1" ht="18.75" hidden="1" x14ac:dyDescent="0.25">
      <c r="A30" s="57" t="s">
        <v>193</v>
      </c>
      <c r="B30" s="13" t="s">
        <v>76</v>
      </c>
      <c r="C30" s="52"/>
      <c r="D30" s="52" t="s">
        <v>125</v>
      </c>
      <c r="E30" s="20"/>
      <c r="F30" s="20" t="s">
        <v>32</v>
      </c>
      <c r="G30" s="15" t="s">
        <v>39</v>
      </c>
      <c r="H30" s="16" t="s">
        <v>125</v>
      </c>
      <c r="I30" s="16" t="s">
        <v>125</v>
      </c>
      <c r="J30" s="52"/>
      <c r="K30" s="52" t="s">
        <v>125</v>
      </c>
      <c r="L30" s="20"/>
      <c r="M30" s="20" t="s">
        <v>32</v>
      </c>
      <c r="N30" s="15" t="s">
        <v>39</v>
      </c>
      <c r="O30" s="16" t="s">
        <v>125</v>
      </c>
      <c r="P30" s="16" t="s">
        <v>125</v>
      </c>
    </row>
    <row r="31" spans="1:16" s="17" customFormat="1" ht="18.75" hidden="1" x14ac:dyDescent="0.25">
      <c r="A31" s="57"/>
      <c r="B31" s="13" t="s">
        <v>1</v>
      </c>
      <c r="C31" s="52"/>
      <c r="D31" s="52" t="s">
        <v>125</v>
      </c>
      <c r="E31" s="20"/>
      <c r="F31" s="20" t="s">
        <v>32</v>
      </c>
      <c r="G31" s="15" t="s">
        <v>39</v>
      </c>
      <c r="H31" s="16" t="s">
        <v>125</v>
      </c>
      <c r="I31" s="16" t="s">
        <v>125</v>
      </c>
      <c r="J31" s="52"/>
      <c r="K31" s="52" t="s">
        <v>125</v>
      </c>
      <c r="L31" s="20"/>
      <c r="M31" s="20" t="s">
        <v>32</v>
      </c>
      <c r="N31" s="15" t="s">
        <v>39</v>
      </c>
      <c r="O31" s="16" t="s">
        <v>125</v>
      </c>
      <c r="P31" s="16" t="s">
        <v>125</v>
      </c>
    </row>
    <row r="32" spans="1:16" s="17" customFormat="1" ht="18.75" hidden="1" x14ac:dyDescent="0.25">
      <c r="A32" s="57" t="s">
        <v>111</v>
      </c>
      <c r="B32" s="13" t="s">
        <v>79</v>
      </c>
      <c r="C32" s="52"/>
      <c r="D32" s="52" t="s">
        <v>125</v>
      </c>
      <c r="E32" s="20"/>
      <c r="F32" s="20" t="s">
        <v>32</v>
      </c>
      <c r="G32" s="15" t="s">
        <v>39</v>
      </c>
      <c r="H32" s="16" t="s">
        <v>125</v>
      </c>
      <c r="I32" s="16" t="s">
        <v>125</v>
      </c>
      <c r="J32" s="52"/>
      <c r="K32" s="52" t="s">
        <v>125</v>
      </c>
      <c r="L32" s="20"/>
      <c r="M32" s="20" t="s">
        <v>32</v>
      </c>
      <c r="N32" s="15" t="s">
        <v>39</v>
      </c>
      <c r="O32" s="16" t="s">
        <v>125</v>
      </c>
      <c r="P32" s="16" t="s">
        <v>125</v>
      </c>
    </row>
    <row r="33" spans="1:16" s="17" customFormat="1" ht="18.75" hidden="1" x14ac:dyDescent="0.25">
      <c r="A33" s="57" t="s">
        <v>111</v>
      </c>
      <c r="B33" s="13" t="s">
        <v>80</v>
      </c>
      <c r="C33" s="52"/>
      <c r="D33" s="52" t="s">
        <v>125</v>
      </c>
      <c r="E33" s="20"/>
      <c r="F33" s="20" t="s">
        <v>32</v>
      </c>
      <c r="G33" s="15" t="s">
        <v>39</v>
      </c>
      <c r="H33" s="16" t="s">
        <v>125</v>
      </c>
      <c r="I33" s="16" t="s">
        <v>125</v>
      </c>
      <c r="J33" s="52"/>
      <c r="K33" s="52" t="s">
        <v>125</v>
      </c>
      <c r="L33" s="20"/>
      <c r="M33" s="20" t="s">
        <v>32</v>
      </c>
      <c r="N33" s="15" t="s">
        <v>39</v>
      </c>
      <c r="O33" s="16" t="s">
        <v>125</v>
      </c>
      <c r="P33" s="16" t="s">
        <v>125</v>
      </c>
    </row>
    <row r="34" spans="1:16" s="17" customFormat="1" ht="47.25" x14ac:dyDescent="0.25">
      <c r="A34" s="57" t="s">
        <v>195</v>
      </c>
      <c r="B34" s="74" t="s">
        <v>194</v>
      </c>
      <c r="C34" s="52"/>
      <c r="D34" s="52" t="s">
        <v>125</v>
      </c>
      <c r="E34" s="20"/>
      <c r="F34" s="20" t="s">
        <v>32</v>
      </c>
      <c r="G34" s="15" t="s">
        <v>39</v>
      </c>
      <c r="H34" s="16" t="s">
        <v>125</v>
      </c>
      <c r="I34" s="16" t="s">
        <v>125</v>
      </c>
      <c r="J34" s="52"/>
      <c r="K34" s="52" t="s">
        <v>112</v>
      </c>
      <c r="L34" s="20"/>
      <c r="M34" s="20" t="s">
        <v>32</v>
      </c>
      <c r="N34" s="15" t="s">
        <v>39</v>
      </c>
      <c r="O34" s="16" t="s">
        <v>125</v>
      </c>
      <c r="P34" s="16" t="s">
        <v>125</v>
      </c>
    </row>
    <row r="35" spans="1:16" s="17" customFormat="1" x14ac:dyDescent="0.25">
      <c r="A35" s="57">
        <v>6</v>
      </c>
      <c r="B35" s="13" t="s">
        <v>19</v>
      </c>
      <c r="C35" s="52"/>
      <c r="D35" s="19"/>
      <c r="E35" s="3"/>
      <c r="F35" s="19"/>
      <c r="G35" s="19"/>
      <c r="H35" s="19"/>
      <c r="I35" s="16"/>
      <c r="J35" s="52"/>
      <c r="K35" s="19"/>
      <c r="L35" s="3"/>
      <c r="M35" s="19"/>
      <c r="N35" s="19"/>
      <c r="O35" s="19"/>
      <c r="P35" s="16"/>
    </row>
    <row r="36" spans="1:16" s="17" customFormat="1" x14ac:dyDescent="0.25">
      <c r="A36" s="57" t="s">
        <v>115</v>
      </c>
      <c r="B36" s="13" t="s">
        <v>191</v>
      </c>
      <c r="C36" s="52"/>
      <c r="D36" s="52"/>
      <c r="E36" s="3">
        <v>1</v>
      </c>
      <c r="F36" s="52" t="s">
        <v>21</v>
      </c>
      <c r="G36" s="14" t="s">
        <v>40</v>
      </c>
      <c r="H36" s="19"/>
      <c r="I36" s="16"/>
      <c r="J36" s="52"/>
      <c r="K36" s="52"/>
      <c r="L36" s="3"/>
      <c r="M36" s="52" t="s">
        <v>21</v>
      </c>
      <c r="N36" s="14" t="s">
        <v>40</v>
      </c>
      <c r="O36" s="11"/>
      <c r="P36" s="64">
        <f>L36*O36</f>
        <v>0</v>
      </c>
    </row>
    <row r="37" spans="1:16" s="17" customFormat="1" x14ac:dyDescent="0.25">
      <c r="A37" s="57" t="s">
        <v>116</v>
      </c>
      <c r="B37" s="13" t="s">
        <v>191</v>
      </c>
      <c r="C37" s="52"/>
      <c r="D37" s="52"/>
      <c r="E37" s="3"/>
      <c r="F37" s="52"/>
      <c r="G37" s="14"/>
      <c r="H37" s="19"/>
      <c r="I37" s="16"/>
      <c r="J37" s="52"/>
      <c r="K37" s="52"/>
      <c r="L37" s="3"/>
      <c r="M37" s="52" t="s">
        <v>21</v>
      </c>
      <c r="N37" s="14" t="s">
        <v>40</v>
      </c>
      <c r="O37" s="11"/>
      <c r="P37" s="64">
        <f>L37*O37</f>
        <v>0</v>
      </c>
    </row>
    <row r="38" spans="1:16" s="17" customFormat="1" x14ac:dyDescent="0.25">
      <c r="A38" s="57" t="s">
        <v>196</v>
      </c>
      <c r="B38" s="13" t="s">
        <v>192</v>
      </c>
      <c r="C38" s="52"/>
      <c r="D38" s="52"/>
      <c r="E38" s="3">
        <v>1</v>
      </c>
      <c r="F38" s="52" t="s">
        <v>21</v>
      </c>
      <c r="G38" s="14" t="s">
        <v>40</v>
      </c>
      <c r="H38" s="19"/>
      <c r="I38" s="16"/>
      <c r="J38" s="52"/>
      <c r="K38" s="52"/>
      <c r="L38" s="3"/>
      <c r="M38" s="52" t="s">
        <v>21</v>
      </c>
      <c r="N38" s="14" t="s">
        <v>40</v>
      </c>
      <c r="O38" s="11"/>
      <c r="P38" s="64">
        <f>L38*O38</f>
        <v>0</v>
      </c>
    </row>
    <row r="39" spans="1:16" s="17" customFormat="1" hidden="1" x14ac:dyDescent="0.25">
      <c r="A39" s="57" t="s">
        <v>1</v>
      </c>
      <c r="B39" s="13" t="s">
        <v>1</v>
      </c>
      <c r="C39" s="52"/>
      <c r="D39" s="52"/>
      <c r="E39" s="3" t="s">
        <v>1</v>
      </c>
      <c r="F39" s="52" t="s">
        <v>21</v>
      </c>
      <c r="G39" s="14" t="s">
        <v>40</v>
      </c>
      <c r="H39" s="19"/>
      <c r="I39" s="16"/>
      <c r="J39" s="52"/>
      <c r="K39" s="52"/>
      <c r="L39" s="3" t="s">
        <v>1</v>
      </c>
      <c r="M39" s="52" t="s">
        <v>21</v>
      </c>
      <c r="N39" s="14" t="s">
        <v>40</v>
      </c>
      <c r="O39" s="19"/>
      <c r="P39" s="16"/>
    </row>
    <row r="40" spans="1:16" s="17" customFormat="1" hidden="1" x14ac:dyDescent="0.25">
      <c r="A40" s="57" t="s">
        <v>118</v>
      </c>
      <c r="B40" s="13" t="s">
        <v>75</v>
      </c>
      <c r="C40" s="52"/>
      <c r="D40" s="52"/>
      <c r="E40" s="3">
        <v>1</v>
      </c>
      <c r="F40" s="52" t="s">
        <v>21</v>
      </c>
      <c r="G40" s="14" t="s">
        <v>40</v>
      </c>
      <c r="H40" s="19"/>
      <c r="I40" s="16"/>
      <c r="J40" s="52"/>
      <c r="K40" s="52"/>
      <c r="L40" s="3">
        <v>1</v>
      </c>
      <c r="M40" s="52" t="s">
        <v>21</v>
      </c>
      <c r="N40" s="14" t="s">
        <v>40</v>
      </c>
      <c r="O40" s="19"/>
      <c r="P40" s="16"/>
    </row>
    <row r="41" spans="1:16" s="17" customFormat="1" hidden="1" x14ac:dyDescent="0.25">
      <c r="A41" s="57" t="s">
        <v>118</v>
      </c>
      <c r="B41" s="13" t="s">
        <v>76</v>
      </c>
      <c r="C41" s="52"/>
      <c r="D41" s="52"/>
      <c r="E41" s="3">
        <v>1</v>
      </c>
      <c r="F41" s="52" t="s">
        <v>21</v>
      </c>
      <c r="G41" s="14" t="s">
        <v>40</v>
      </c>
      <c r="H41" s="19"/>
      <c r="I41" s="16"/>
      <c r="J41" s="52"/>
      <c r="K41" s="52"/>
      <c r="L41" s="3">
        <v>1</v>
      </c>
      <c r="M41" s="52" t="s">
        <v>21</v>
      </c>
      <c r="N41" s="14" t="s">
        <v>40</v>
      </c>
      <c r="O41" s="19"/>
      <c r="P41" s="16"/>
    </row>
    <row r="42" spans="1:16" s="17" customFormat="1" hidden="1" x14ac:dyDescent="0.25">
      <c r="A42" s="57" t="s">
        <v>1</v>
      </c>
      <c r="B42" s="13" t="s">
        <v>1</v>
      </c>
      <c r="C42" s="52"/>
      <c r="D42" s="52"/>
      <c r="E42" s="3" t="s">
        <v>1</v>
      </c>
      <c r="F42" s="52" t="s">
        <v>21</v>
      </c>
      <c r="G42" s="14" t="s">
        <v>40</v>
      </c>
      <c r="H42" s="19"/>
      <c r="I42" s="16"/>
      <c r="J42" s="52"/>
      <c r="K42" s="52"/>
      <c r="L42" s="3" t="s">
        <v>1</v>
      </c>
      <c r="M42" s="52" t="s">
        <v>21</v>
      </c>
      <c r="N42" s="14" t="s">
        <v>40</v>
      </c>
      <c r="O42" s="19"/>
      <c r="P42" s="16"/>
    </row>
    <row r="43" spans="1:16" s="17" customFormat="1" hidden="1" x14ac:dyDescent="0.25">
      <c r="A43" s="57" t="s">
        <v>118</v>
      </c>
      <c r="B43" s="13" t="s">
        <v>79</v>
      </c>
      <c r="C43" s="52"/>
      <c r="D43" s="52"/>
      <c r="E43" s="3">
        <v>1</v>
      </c>
      <c r="F43" s="52" t="s">
        <v>21</v>
      </c>
      <c r="G43" s="14" t="s">
        <v>40</v>
      </c>
      <c r="H43" s="19"/>
      <c r="I43" s="16"/>
      <c r="J43" s="52"/>
      <c r="K43" s="52"/>
      <c r="L43" s="3">
        <v>1</v>
      </c>
      <c r="M43" s="52" t="s">
        <v>21</v>
      </c>
      <c r="N43" s="14" t="s">
        <v>40</v>
      </c>
      <c r="O43" s="19"/>
      <c r="P43" s="16"/>
    </row>
    <row r="44" spans="1:16" s="17" customFormat="1" hidden="1" x14ac:dyDescent="0.25">
      <c r="A44" s="57" t="s">
        <v>118</v>
      </c>
      <c r="B44" s="13" t="s">
        <v>80</v>
      </c>
      <c r="C44" s="52"/>
      <c r="D44" s="52"/>
      <c r="E44" s="3">
        <v>1</v>
      </c>
      <c r="F44" s="52" t="s">
        <v>21</v>
      </c>
      <c r="G44" s="14" t="s">
        <v>40</v>
      </c>
      <c r="H44" s="19"/>
      <c r="I44" s="16"/>
      <c r="J44" s="52"/>
      <c r="K44" s="52"/>
      <c r="L44" s="3">
        <v>1</v>
      </c>
      <c r="M44" s="52" t="s">
        <v>21</v>
      </c>
      <c r="N44" s="14" t="s">
        <v>40</v>
      </c>
      <c r="O44" s="19"/>
      <c r="P44" s="16"/>
    </row>
    <row r="45" spans="1:16" s="17" customFormat="1" hidden="1" x14ac:dyDescent="0.25">
      <c r="A45" s="57" t="s">
        <v>1</v>
      </c>
      <c r="B45" s="13" t="s">
        <v>1</v>
      </c>
      <c r="C45" s="52"/>
      <c r="D45" s="52"/>
      <c r="E45" s="3" t="s">
        <v>1</v>
      </c>
      <c r="F45" s="52" t="s">
        <v>21</v>
      </c>
      <c r="G45" s="14" t="s">
        <v>40</v>
      </c>
      <c r="H45" s="19"/>
      <c r="I45" s="16"/>
      <c r="J45" s="52"/>
      <c r="K45" s="52"/>
      <c r="L45" s="3" t="s">
        <v>1</v>
      </c>
      <c r="M45" s="52" t="s">
        <v>21</v>
      </c>
      <c r="N45" s="14" t="s">
        <v>40</v>
      </c>
      <c r="O45" s="19"/>
      <c r="P45" s="16"/>
    </row>
    <row r="46" spans="1:16" s="17" customFormat="1" ht="54.75" customHeight="1" x14ac:dyDescent="0.25">
      <c r="A46" s="57"/>
      <c r="B46" s="13" t="s">
        <v>83</v>
      </c>
      <c r="C46" s="52" t="s">
        <v>125</v>
      </c>
      <c r="D46" s="52" t="s">
        <v>125</v>
      </c>
      <c r="E46" s="52" t="s">
        <v>125</v>
      </c>
      <c r="F46" s="52" t="s">
        <v>125</v>
      </c>
      <c r="G46" s="52" t="s">
        <v>125</v>
      </c>
      <c r="H46" s="52" t="s">
        <v>125</v>
      </c>
      <c r="I46" s="22"/>
      <c r="J46" s="52" t="s">
        <v>125</v>
      </c>
      <c r="K46" s="52" t="s">
        <v>125</v>
      </c>
      <c r="L46" s="52" t="s">
        <v>125</v>
      </c>
      <c r="M46" s="52" t="s">
        <v>125</v>
      </c>
      <c r="N46" s="52" t="s">
        <v>125</v>
      </c>
      <c r="O46" s="52" t="s">
        <v>125</v>
      </c>
      <c r="P46" s="65">
        <f>SUM(P9:P11,P13:P15,P17:P19,P21:P23,P36:P45)+P24</f>
        <v>0</v>
      </c>
    </row>
    <row r="47" spans="1:16" s="17" customFormat="1" x14ac:dyDescent="0.25">
      <c r="A47" s="59"/>
      <c r="B47" s="26"/>
      <c r="C47" s="10"/>
      <c r="D47" s="10"/>
      <c r="E47" s="10"/>
      <c r="F47" s="10"/>
      <c r="G47" s="10"/>
      <c r="H47" s="27"/>
      <c r="I47" s="28"/>
      <c r="J47" s="5"/>
      <c r="K47" s="6"/>
      <c r="L47" s="6"/>
    </row>
    <row r="48" spans="1:16" ht="18.75" customHeight="1" x14ac:dyDescent="0.25">
      <c r="A48" s="116"/>
      <c r="B48" s="116"/>
      <c r="C48" s="116"/>
      <c r="D48" s="116"/>
      <c r="E48" s="116"/>
      <c r="F48" s="116"/>
      <c r="G48" s="116"/>
    </row>
    <row r="49" spans="1:8" ht="41.25" customHeight="1" x14ac:dyDescent="0.25">
      <c r="A49" s="116"/>
      <c r="B49" s="116"/>
      <c r="C49" s="116"/>
      <c r="D49" s="116"/>
      <c r="E49" s="116"/>
      <c r="F49" s="116"/>
      <c r="G49" s="116"/>
    </row>
    <row r="50" spans="1:8" ht="38.25" customHeight="1" x14ac:dyDescent="0.25">
      <c r="A50" s="116"/>
      <c r="B50" s="116"/>
      <c r="C50" s="116"/>
      <c r="D50" s="116"/>
      <c r="E50" s="116"/>
      <c r="F50" s="116"/>
      <c r="G50" s="116"/>
      <c r="H50" s="6"/>
    </row>
    <row r="51" spans="1:8" ht="18.75" customHeight="1" x14ac:dyDescent="0.25">
      <c r="A51" s="117"/>
      <c r="B51" s="117"/>
      <c r="C51" s="117"/>
      <c r="D51" s="117"/>
      <c r="E51" s="117"/>
      <c r="F51" s="117"/>
      <c r="G51" s="117"/>
    </row>
    <row r="52" spans="1:8" ht="217.5" customHeight="1" x14ac:dyDescent="0.25">
      <c r="A52" s="108"/>
      <c r="B52" s="118"/>
      <c r="C52" s="118"/>
      <c r="D52" s="118"/>
      <c r="E52" s="118"/>
      <c r="F52" s="118"/>
      <c r="G52" s="118"/>
    </row>
    <row r="53" spans="1:8" ht="53.25" customHeight="1" x14ac:dyDescent="0.25">
      <c r="A53" s="108"/>
      <c r="B53" s="109"/>
      <c r="C53" s="109"/>
      <c r="D53" s="109"/>
      <c r="E53" s="109"/>
      <c r="F53" s="109"/>
      <c r="G53" s="109"/>
    </row>
    <row r="54" spans="1:8" x14ac:dyDescent="0.25">
      <c r="A54" s="110"/>
      <c r="B54" s="110"/>
      <c r="C54" s="110"/>
      <c r="D54" s="110"/>
      <c r="E54" s="110"/>
      <c r="F54" s="110"/>
      <c r="G54" s="110"/>
    </row>
    <row r="55" spans="1:8" x14ac:dyDescent="0.25">
      <c r="B55" s="6"/>
    </row>
    <row r="59" spans="1:8" x14ac:dyDescent="0.25">
      <c r="B59" s="6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28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J4" sqref="J4:M4"/>
    </sheetView>
  </sheetViews>
  <sheetFormatPr defaultRowHeight="15.75" x14ac:dyDescent="0.25"/>
  <cols>
    <col min="1" max="1" width="11" style="54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6" customWidth="1"/>
    <col min="8" max="8" width="16.75" style="4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19" t="s">
        <v>8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</row>
    <row r="2" spans="1:16" ht="15.75" customHeight="1" x14ac:dyDescent="0.25">
      <c r="A2" s="120" t="s">
        <v>0</v>
      </c>
      <c r="B2" s="115" t="s">
        <v>2</v>
      </c>
      <c r="C2" s="111" t="s">
        <v>50</v>
      </c>
      <c r="D2" s="111"/>
      <c r="E2" s="111"/>
      <c r="F2" s="111"/>
      <c r="G2" s="111"/>
      <c r="H2" s="111"/>
      <c r="I2" s="111"/>
      <c r="J2" s="111" t="s">
        <v>51</v>
      </c>
      <c r="K2" s="111"/>
      <c r="L2" s="111"/>
      <c r="M2" s="111"/>
      <c r="N2" s="111"/>
      <c r="O2" s="111"/>
      <c r="P2" s="111"/>
    </row>
    <row r="3" spans="1:16" ht="45" customHeight="1" x14ac:dyDescent="0.25">
      <c r="A3" s="120"/>
      <c r="B3" s="115"/>
      <c r="C3" s="13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31"/>
      <c r="E3" s="131"/>
      <c r="F3" s="131"/>
      <c r="G3" s="131"/>
      <c r="H3" s="131"/>
      <c r="I3" s="132"/>
      <c r="J3" s="130" t="s">
        <v>233</v>
      </c>
      <c r="K3" s="131"/>
      <c r="L3" s="131"/>
      <c r="M3" s="131"/>
      <c r="N3" s="131"/>
      <c r="O3" s="131"/>
      <c r="P3" s="132"/>
    </row>
    <row r="4" spans="1:16" ht="33.75" customHeight="1" x14ac:dyDescent="0.25">
      <c r="A4" s="120"/>
      <c r="B4" s="115"/>
      <c r="C4" s="115" t="s">
        <v>13</v>
      </c>
      <c r="D4" s="115"/>
      <c r="E4" s="115"/>
      <c r="F4" s="115"/>
      <c r="G4" s="115" t="s">
        <v>126</v>
      </c>
      <c r="H4" s="115"/>
      <c r="I4" s="115"/>
      <c r="J4" s="115" t="s">
        <v>13</v>
      </c>
      <c r="K4" s="115"/>
      <c r="L4" s="115"/>
      <c r="M4" s="115"/>
      <c r="N4" s="115" t="s">
        <v>126</v>
      </c>
      <c r="O4" s="115"/>
      <c r="P4" s="115"/>
    </row>
    <row r="5" spans="1:16" s="8" customFormat="1" ht="63" x14ac:dyDescent="0.25">
      <c r="A5" s="120"/>
      <c r="B5" s="115"/>
      <c r="C5" s="52" t="s">
        <v>31</v>
      </c>
      <c r="D5" s="52" t="s">
        <v>9</v>
      </c>
      <c r="E5" s="52" t="s">
        <v>117</v>
      </c>
      <c r="F5" s="52" t="s">
        <v>11</v>
      </c>
      <c r="G5" s="52" t="s">
        <v>14</v>
      </c>
      <c r="H5" s="52" t="s">
        <v>58</v>
      </c>
      <c r="I5" s="11" t="s">
        <v>59</v>
      </c>
      <c r="J5" s="52" t="s">
        <v>31</v>
      </c>
      <c r="K5" s="52" t="s">
        <v>9</v>
      </c>
      <c r="L5" s="52" t="s">
        <v>117</v>
      </c>
      <c r="M5" s="52" t="s">
        <v>11</v>
      </c>
      <c r="N5" s="52" t="s">
        <v>14</v>
      </c>
      <c r="O5" s="52" t="s">
        <v>60</v>
      </c>
      <c r="P5" s="11" t="s">
        <v>59</v>
      </c>
    </row>
    <row r="6" spans="1:16" s="10" customFormat="1" x14ac:dyDescent="0.25">
      <c r="A6" s="55">
        <v>1</v>
      </c>
      <c r="B6" s="52">
        <v>2</v>
      </c>
      <c r="C6" s="52">
        <v>3</v>
      </c>
      <c r="D6" s="52">
        <v>4</v>
      </c>
      <c r="E6" s="52">
        <v>5</v>
      </c>
      <c r="F6" s="52">
        <v>6</v>
      </c>
      <c r="G6" s="52">
        <v>7</v>
      </c>
      <c r="H6" s="52">
        <v>8</v>
      </c>
      <c r="I6" s="11">
        <v>9</v>
      </c>
      <c r="J6" s="52">
        <v>10</v>
      </c>
      <c r="K6" s="11">
        <v>11</v>
      </c>
      <c r="L6" s="52">
        <v>12</v>
      </c>
      <c r="M6" s="11">
        <v>13</v>
      </c>
      <c r="N6" s="52">
        <v>14</v>
      </c>
      <c r="O6" s="11">
        <v>15</v>
      </c>
      <c r="P6" s="52">
        <v>16</v>
      </c>
    </row>
    <row r="7" spans="1:16" s="17" customFormat="1" ht="56.25" customHeight="1" x14ac:dyDescent="0.25">
      <c r="A7" s="56">
        <v>1</v>
      </c>
      <c r="B7" s="13" t="s">
        <v>128</v>
      </c>
      <c r="C7" s="52" t="s">
        <v>125</v>
      </c>
      <c r="D7" s="52" t="s">
        <v>125</v>
      </c>
      <c r="E7" s="52" t="s">
        <v>125</v>
      </c>
      <c r="F7" s="52" t="s">
        <v>125</v>
      </c>
      <c r="G7" s="52" t="s">
        <v>125</v>
      </c>
      <c r="H7" s="52" t="s">
        <v>125</v>
      </c>
      <c r="I7" s="52" t="s">
        <v>125</v>
      </c>
      <c r="J7" s="52" t="s">
        <v>125</v>
      </c>
      <c r="K7" s="52" t="s">
        <v>125</v>
      </c>
      <c r="L7" s="52" t="s">
        <v>125</v>
      </c>
      <c r="M7" s="52" t="s">
        <v>125</v>
      </c>
      <c r="N7" s="52" t="s">
        <v>125</v>
      </c>
      <c r="O7" s="52" t="s">
        <v>125</v>
      </c>
      <c r="P7" s="52" t="s">
        <v>125</v>
      </c>
    </row>
    <row r="8" spans="1:16" s="17" customFormat="1" ht="94.5" x14ac:dyDescent="0.25">
      <c r="A8" s="56" t="s">
        <v>97</v>
      </c>
      <c r="B8" s="13" t="s">
        <v>85</v>
      </c>
      <c r="C8" s="52"/>
      <c r="D8" s="52" t="s">
        <v>30</v>
      </c>
      <c r="E8" s="52"/>
      <c r="F8" s="52" t="s">
        <v>21</v>
      </c>
      <c r="G8" s="14" t="s">
        <v>41</v>
      </c>
      <c r="H8" s="19"/>
      <c r="I8" s="9"/>
      <c r="J8" s="52"/>
      <c r="K8" s="52" t="s">
        <v>30</v>
      </c>
      <c r="L8" s="52">
        <v>1</v>
      </c>
      <c r="M8" s="52" t="s">
        <v>21</v>
      </c>
      <c r="N8" s="14" t="s">
        <v>162</v>
      </c>
      <c r="O8" s="11"/>
      <c r="P8" s="64">
        <f>L8*O8</f>
        <v>0</v>
      </c>
    </row>
    <row r="9" spans="1:16" s="17" customFormat="1" ht="94.5" x14ac:dyDescent="0.25">
      <c r="A9" s="56" t="s">
        <v>98</v>
      </c>
      <c r="B9" s="13" t="s">
        <v>86</v>
      </c>
      <c r="C9" s="52"/>
      <c r="D9" s="52" t="s">
        <v>30</v>
      </c>
      <c r="E9" s="52"/>
      <c r="F9" s="52" t="s">
        <v>21</v>
      </c>
      <c r="G9" s="14" t="s">
        <v>41</v>
      </c>
      <c r="H9" s="19"/>
      <c r="I9" s="9"/>
      <c r="J9" s="52"/>
      <c r="K9" s="52" t="s">
        <v>30</v>
      </c>
      <c r="L9" s="52">
        <v>1</v>
      </c>
      <c r="M9" s="52" t="s">
        <v>21</v>
      </c>
      <c r="N9" s="14" t="s">
        <v>162</v>
      </c>
      <c r="O9" s="11"/>
      <c r="P9" s="64">
        <f>L9*O9</f>
        <v>0</v>
      </c>
    </row>
    <row r="10" spans="1:16" s="17" customFormat="1" ht="94.5" x14ac:dyDescent="0.25">
      <c r="A10" s="56" t="s">
        <v>1</v>
      </c>
      <c r="B10" s="13" t="s">
        <v>1</v>
      </c>
      <c r="C10" s="52"/>
      <c r="D10" s="52"/>
      <c r="E10" s="52"/>
      <c r="F10" s="52"/>
      <c r="G10" s="14"/>
      <c r="H10" s="19"/>
      <c r="I10" s="9"/>
      <c r="J10" s="52"/>
      <c r="K10" s="52" t="s">
        <v>30</v>
      </c>
      <c r="L10" s="52"/>
      <c r="M10" s="52"/>
      <c r="N10" s="14"/>
      <c r="O10" s="11"/>
      <c r="P10" s="9"/>
    </row>
    <row r="11" spans="1:16" ht="33" customHeight="1" x14ac:dyDescent="0.25">
      <c r="A11" s="57">
        <v>2</v>
      </c>
      <c r="B11" s="13" t="s">
        <v>127</v>
      </c>
      <c r="C11" s="51" t="s">
        <v>125</v>
      </c>
      <c r="D11" s="51" t="s">
        <v>125</v>
      </c>
      <c r="E11" s="51" t="s">
        <v>125</v>
      </c>
      <c r="F11" s="51" t="s">
        <v>125</v>
      </c>
      <c r="G11" s="51" t="s">
        <v>125</v>
      </c>
      <c r="H11" s="51" t="s">
        <v>125</v>
      </c>
      <c r="I11" s="51" t="s">
        <v>125</v>
      </c>
      <c r="J11" s="51" t="s">
        <v>125</v>
      </c>
      <c r="K11" s="51" t="s">
        <v>125</v>
      </c>
      <c r="L11" s="51" t="s">
        <v>125</v>
      </c>
      <c r="M11" s="51" t="s">
        <v>125</v>
      </c>
      <c r="N11" s="51" t="s">
        <v>125</v>
      </c>
      <c r="O11" s="51" t="s">
        <v>125</v>
      </c>
      <c r="P11" s="51" t="s">
        <v>125</v>
      </c>
    </row>
    <row r="12" spans="1:16" ht="15.75" customHeight="1" x14ac:dyDescent="0.25">
      <c r="A12" s="57" t="s">
        <v>99</v>
      </c>
      <c r="B12" s="13" t="s">
        <v>87</v>
      </c>
      <c r="C12" s="51"/>
      <c r="D12" s="51" t="s">
        <v>20</v>
      </c>
      <c r="E12" s="51"/>
      <c r="F12" s="51" t="s">
        <v>21</v>
      </c>
      <c r="G12" s="50" t="s">
        <v>42</v>
      </c>
      <c r="H12" s="50"/>
      <c r="I12" s="30"/>
      <c r="J12" s="51"/>
      <c r="K12" s="51" t="s">
        <v>20</v>
      </c>
      <c r="L12" s="51"/>
      <c r="M12" s="51" t="s">
        <v>21</v>
      </c>
      <c r="N12" s="50" t="s">
        <v>42</v>
      </c>
      <c r="O12" s="50"/>
      <c r="P12" s="30"/>
    </row>
    <row r="13" spans="1:16" ht="15.75" customHeight="1" x14ac:dyDescent="0.25">
      <c r="A13" s="57" t="s">
        <v>100</v>
      </c>
      <c r="B13" s="13" t="s">
        <v>88</v>
      </c>
      <c r="C13" s="51"/>
      <c r="D13" s="51" t="s">
        <v>20</v>
      </c>
      <c r="E13" s="51"/>
      <c r="F13" s="51" t="s">
        <v>21</v>
      </c>
      <c r="G13" s="50" t="s">
        <v>42</v>
      </c>
      <c r="H13" s="50"/>
      <c r="I13" s="30"/>
      <c r="J13" s="51"/>
      <c r="K13" s="51" t="s">
        <v>20</v>
      </c>
      <c r="L13" s="51"/>
      <c r="M13" s="51" t="s">
        <v>21</v>
      </c>
      <c r="N13" s="50" t="s">
        <v>42</v>
      </c>
      <c r="O13" s="50"/>
      <c r="P13" s="30"/>
    </row>
    <row r="14" spans="1:16" ht="15.75" customHeight="1" x14ac:dyDescent="0.25">
      <c r="A14" s="57" t="s">
        <v>1</v>
      </c>
      <c r="B14" s="13" t="s">
        <v>1</v>
      </c>
      <c r="C14" s="51"/>
      <c r="D14" s="51"/>
      <c r="E14" s="51"/>
      <c r="F14" s="51"/>
      <c r="G14" s="50"/>
      <c r="H14" s="50"/>
      <c r="I14" s="30"/>
      <c r="J14" s="51"/>
      <c r="K14" s="51"/>
      <c r="L14" s="51"/>
      <c r="M14" s="51"/>
      <c r="N14" s="50"/>
      <c r="O14" s="50"/>
      <c r="P14" s="30"/>
    </row>
    <row r="15" spans="1:16" s="17" customFormat="1" ht="55.5" customHeight="1" x14ac:dyDescent="0.25">
      <c r="A15" s="57"/>
      <c r="B15" s="13" t="s">
        <v>61</v>
      </c>
      <c r="C15" s="52" t="s">
        <v>125</v>
      </c>
      <c r="D15" s="52" t="s">
        <v>125</v>
      </c>
      <c r="E15" s="52" t="s">
        <v>125</v>
      </c>
      <c r="F15" s="52" t="s">
        <v>125</v>
      </c>
      <c r="G15" s="52" t="s">
        <v>125</v>
      </c>
      <c r="H15" s="52" t="s">
        <v>125</v>
      </c>
      <c r="I15" s="22"/>
      <c r="J15" s="52" t="s">
        <v>125</v>
      </c>
      <c r="K15" s="52" t="s">
        <v>125</v>
      </c>
      <c r="L15" s="52" t="s">
        <v>125</v>
      </c>
      <c r="M15" s="52" t="s">
        <v>125</v>
      </c>
      <c r="N15" s="52" t="s">
        <v>125</v>
      </c>
      <c r="O15" s="52" t="s">
        <v>125</v>
      </c>
      <c r="P15" s="65">
        <f>SUM(P8:P9,P12:P14)</f>
        <v>0</v>
      </c>
    </row>
    <row r="16" spans="1:16" ht="15.75" customHeight="1" x14ac:dyDescent="0.25">
      <c r="B16" s="24"/>
      <c r="C16" s="8"/>
      <c r="D16" s="7"/>
      <c r="J16" s="29"/>
      <c r="K16" s="29"/>
    </row>
    <row r="17" spans="1:8" ht="18.75" customHeight="1" x14ac:dyDescent="0.25">
      <c r="A17" s="116"/>
      <c r="B17" s="116"/>
      <c r="C17" s="116"/>
      <c r="D17" s="116"/>
      <c r="E17" s="116"/>
      <c r="F17" s="116"/>
      <c r="G17" s="116"/>
    </row>
    <row r="18" spans="1:8" ht="41.25" customHeight="1" x14ac:dyDescent="0.25">
      <c r="A18" s="116"/>
      <c r="B18" s="116"/>
      <c r="C18" s="116"/>
      <c r="D18" s="116"/>
      <c r="E18" s="116"/>
      <c r="F18" s="116"/>
      <c r="G18" s="116"/>
    </row>
    <row r="19" spans="1:8" ht="38.25" customHeight="1" x14ac:dyDescent="0.25">
      <c r="A19" s="116"/>
      <c r="B19" s="116"/>
      <c r="C19" s="116"/>
      <c r="D19" s="116"/>
      <c r="E19" s="116"/>
      <c r="F19" s="116"/>
      <c r="G19" s="116"/>
      <c r="H19"/>
    </row>
    <row r="20" spans="1:8" ht="18.75" customHeight="1" x14ac:dyDescent="0.25">
      <c r="A20" s="117"/>
      <c r="B20" s="117"/>
      <c r="C20" s="117"/>
      <c r="D20" s="117"/>
      <c r="E20" s="117"/>
      <c r="F20" s="117"/>
      <c r="G20" s="117"/>
    </row>
    <row r="21" spans="1:8" ht="217.5" customHeight="1" x14ac:dyDescent="0.25">
      <c r="A21" s="108"/>
      <c r="B21" s="118"/>
      <c r="C21" s="118"/>
      <c r="D21" s="118"/>
      <c r="E21" s="118"/>
      <c r="F21" s="118"/>
      <c r="G21" s="118"/>
    </row>
    <row r="22" spans="1:8" ht="53.25" customHeight="1" x14ac:dyDescent="0.25">
      <c r="A22" s="108"/>
      <c r="B22" s="109"/>
      <c r="C22" s="109"/>
      <c r="D22" s="109"/>
      <c r="E22" s="109"/>
      <c r="F22" s="109"/>
      <c r="G22" s="109"/>
    </row>
    <row r="23" spans="1:8" x14ac:dyDescent="0.25">
      <c r="A23" s="110"/>
      <c r="B23" s="110"/>
      <c r="C23" s="110"/>
      <c r="D23" s="110"/>
      <c r="E23" s="110"/>
      <c r="F23" s="110"/>
      <c r="G23" s="110"/>
    </row>
    <row r="24" spans="1:8" x14ac:dyDescent="0.25">
      <c r="B24"/>
    </row>
    <row r="28" spans="1:8" x14ac:dyDescent="0.25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M26" sqref="M26"/>
    </sheetView>
  </sheetViews>
  <sheetFormatPr defaultRowHeight="15.75" x14ac:dyDescent="0.25"/>
  <cols>
    <col min="1" max="1" width="11" style="54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6" customWidth="1"/>
    <col min="8" max="8" width="16.75" style="4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19" t="s">
        <v>15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</row>
    <row r="2" spans="1:16" ht="15.75" customHeight="1" x14ac:dyDescent="0.25">
      <c r="A2" s="120" t="s">
        <v>0</v>
      </c>
      <c r="B2" s="115" t="s">
        <v>2</v>
      </c>
      <c r="C2" s="111" t="s">
        <v>50</v>
      </c>
      <c r="D2" s="111"/>
      <c r="E2" s="111"/>
      <c r="F2" s="111"/>
      <c r="G2" s="111"/>
      <c r="H2" s="111"/>
      <c r="I2" s="111"/>
      <c r="J2" s="111" t="s">
        <v>51</v>
      </c>
      <c r="K2" s="111"/>
      <c r="L2" s="111"/>
      <c r="M2" s="111"/>
      <c r="N2" s="111"/>
      <c r="O2" s="111"/>
      <c r="P2" s="111"/>
    </row>
    <row r="3" spans="1:16" ht="41.25" customHeight="1" x14ac:dyDescent="0.25">
      <c r="A3" s="120"/>
      <c r="B3" s="115"/>
      <c r="C3" s="13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31"/>
      <c r="E3" s="131"/>
      <c r="F3" s="131"/>
      <c r="G3" s="131"/>
      <c r="H3" s="131"/>
      <c r="I3" s="132"/>
      <c r="J3" s="130" t="s">
        <v>233</v>
      </c>
      <c r="K3" s="131"/>
      <c r="L3" s="131"/>
      <c r="M3" s="131"/>
      <c r="N3" s="131"/>
      <c r="O3" s="131"/>
      <c r="P3" s="132"/>
    </row>
    <row r="4" spans="1:16" ht="33.75" customHeight="1" x14ac:dyDescent="0.25">
      <c r="A4" s="120"/>
      <c r="B4" s="115"/>
      <c r="C4" s="115" t="s">
        <v>13</v>
      </c>
      <c r="D4" s="115"/>
      <c r="E4" s="115"/>
      <c r="F4" s="115"/>
      <c r="G4" s="115" t="s">
        <v>126</v>
      </c>
      <c r="H4" s="115"/>
      <c r="I4" s="115"/>
      <c r="J4" s="115" t="s">
        <v>13</v>
      </c>
      <c r="K4" s="115"/>
      <c r="L4" s="115"/>
      <c r="M4" s="115"/>
      <c r="N4" s="115" t="s">
        <v>126</v>
      </c>
      <c r="O4" s="115"/>
      <c r="P4" s="115"/>
    </row>
    <row r="5" spans="1:16" s="8" customFormat="1" ht="63" x14ac:dyDescent="0.25">
      <c r="A5" s="120"/>
      <c r="B5" s="115"/>
      <c r="C5" s="52" t="s">
        <v>31</v>
      </c>
      <c r="D5" s="52" t="s">
        <v>9</v>
      </c>
      <c r="E5" s="52" t="s">
        <v>117</v>
      </c>
      <c r="F5" s="52" t="s">
        <v>11</v>
      </c>
      <c r="G5" s="52" t="s">
        <v>14</v>
      </c>
      <c r="H5" s="52" t="s">
        <v>58</v>
      </c>
      <c r="I5" s="11" t="s">
        <v>59</v>
      </c>
      <c r="J5" s="52" t="s">
        <v>31</v>
      </c>
      <c r="K5" s="52" t="s">
        <v>9</v>
      </c>
      <c r="L5" s="52" t="s">
        <v>117</v>
      </c>
      <c r="M5" s="52" t="s">
        <v>11</v>
      </c>
      <c r="N5" s="52" t="s">
        <v>14</v>
      </c>
      <c r="O5" s="52" t="s">
        <v>60</v>
      </c>
      <c r="P5" s="11" t="s">
        <v>59</v>
      </c>
    </row>
    <row r="6" spans="1:16" s="10" customFormat="1" x14ac:dyDescent="0.25">
      <c r="A6" s="55">
        <v>1</v>
      </c>
      <c r="B6" s="52">
        <v>2</v>
      </c>
      <c r="C6" s="52">
        <v>3</v>
      </c>
      <c r="D6" s="52">
        <v>4</v>
      </c>
      <c r="E6" s="52">
        <v>5</v>
      </c>
      <c r="F6" s="52">
        <v>6</v>
      </c>
      <c r="G6" s="52">
        <v>7</v>
      </c>
      <c r="H6" s="52">
        <v>8</v>
      </c>
      <c r="I6" s="11">
        <v>9</v>
      </c>
      <c r="J6" s="52">
        <v>10</v>
      </c>
      <c r="K6" s="11">
        <v>11</v>
      </c>
      <c r="L6" s="52">
        <v>12</v>
      </c>
      <c r="M6" s="11">
        <v>13</v>
      </c>
      <c r="N6" s="52">
        <v>14</v>
      </c>
      <c r="O6" s="11">
        <v>15</v>
      </c>
      <c r="P6" s="52">
        <v>16</v>
      </c>
    </row>
    <row r="7" spans="1:16" s="10" customFormat="1" ht="51" customHeight="1" x14ac:dyDescent="0.25">
      <c r="A7" s="56">
        <v>1</v>
      </c>
      <c r="B7" s="12" t="s">
        <v>150</v>
      </c>
      <c r="C7" s="52" t="s">
        <v>125</v>
      </c>
      <c r="D7" s="52" t="s">
        <v>125</v>
      </c>
      <c r="E7" s="52" t="s">
        <v>125</v>
      </c>
      <c r="F7" s="52" t="s">
        <v>125</v>
      </c>
      <c r="G7" s="52" t="s">
        <v>125</v>
      </c>
      <c r="H7" s="52" t="s">
        <v>125</v>
      </c>
      <c r="I7" s="52" t="s">
        <v>125</v>
      </c>
      <c r="J7" s="52" t="s">
        <v>125</v>
      </c>
      <c r="K7" s="52" t="s">
        <v>125</v>
      </c>
      <c r="L7" s="52" t="s">
        <v>125</v>
      </c>
      <c r="M7" s="52" t="s">
        <v>125</v>
      </c>
      <c r="N7" s="52" t="s">
        <v>125</v>
      </c>
      <c r="O7" s="52" t="s">
        <v>125</v>
      </c>
      <c r="P7" s="52" t="s">
        <v>125</v>
      </c>
    </row>
    <row r="8" spans="1:16" s="10" customFormat="1" ht="63" x14ac:dyDescent="0.25">
      <c r="A8" s="56" t="s">
        <v>97</v>
      </c>
      <c r="B8" s="12" t="s">
        <v>89</v>
      </c>
      <c r="C8" s="52"/>
      <c r="D8" s="31" t="s">
        <v>22</v>
      </c>
      <c r="E8" s="52"/>
      <c r="F8" s="31" t="s">
        <v>3</v>
      </c>
      <c r="G8" s="14" t="s">
        <v>43</v>
      </c>
      <c r="H8" s="52"/>
      <c r="I8" s="16"/>
      <c r="J8" s="52"/>
      <c r="K8" s="31" t="s">
        <v>22</v>
      </c>
      <c r="L8" s="52"/>
      <c r="M8" s="31" t="s">
        <v>3</v>
      </c>
      <c r="N8" s="14" t="s">
        <v>43</v>
      </c>
      <c r="O8" s="11"/>
      <c r="P8" s="64">
        <f>O8</f>
        <v>0</v>
      </c>
    </row>
    <row r="9" spans="1:16" s="10" customFormat="1" ht="63" hidden="1" x14ac:dyDescent="0.25">
      <c r="A9" s="56" t="s">
        <v>98</v>
      </c>
      <c r="B9" s="12" t="s">
        <v>90</v>
      </c>
      <c r="C9" s="52"/>
      <c r="D9" s="31" t="s">
        <v>22</v>
      </c>
      <c r="E9" s="52"/>
      <c r="F9" s="31" t="s">
        <v>3</v>
      </c>
      <c r="G9" s="14" t="s">
        <v>43</v>
      </c>
      <c r="H9" s="52"/>
      <c r="I9" s="16"/>
      <c r="J9" s="52"/>
      <c r="K9" s="31" t="s">
        <v>22</v>
      </c>
      <c r="L9" s="52"/>
      <c r="M9" s="31" t="s">
        <v>3</v>
      </c>
      <c r="N9" s="14" t="s">
        <v>43</v>
      </c>
      <c r="O9" s="52"/>
      <c r="P9" s="16"/>
    </row>
    <row r="10" spans="1:16" s="10" customFormat="1" hidden="1" x14ac:dyDescent="0.25">
      <c r="A10" s="56" t="s">
        <v>1</v>
      </c>
      <c r="B10" s="12" t="s">
        <v>1</v>
      </c>
      <c r="C10" s="52"/>
      <c r="D10" s="52"/>
      <c r="E10" s="52"/>
      <c r="F10" s="52"/>
      <c r="G10" s="52"/>
      <c r="H10" s="52"/>
      <c r="I10" s="16"/>
      <c r="J10" s="52"/>
      <c r="K10" s="31"/>
      <c r="L10" s="52"/>
      <c r="M10" s="31"/>
      <c r="N10" s="14"/>
      <c r="O10" s="52"/>
      <c r="P10" s="16"/>
    </row>
    <row r="11" spans="1:16" s="10" customFormat="1" x14ac:dyDescent="0.25">
      <c r="A11" s="56">
        <v>2</v>
      </c>
      <c r="B11" s="13" t="s">
        <v>27</v>
      </c>
      <c r="C11" s="52" t="s">
        <v>125</v>
      </c>
      <c r="D11" s="52" t="s">
        <v>125</v>
      </c>
      <c r="E11" s="52" t="s">
        <v>125</v>
      </c>
      <c r="F11" s="52" t="s">
        <v>125</v>
      </c>
      <c r="G11" s="52" t="s">
        <v>125</v>
      </c>
      <c r="H11" s="52" t="s">
        <v>125</v>
      </c>
      <c r="I11" s="52" t="s">
        <v>125</v>
      </c>
      <c r="J11" s="52" t="s">
        <v>125</v>
      </c>
      <c r="K11" s="52" t="s">
        <v>125</v>
      </c>
      <c r="L11" s="52" t="s">
        <v>125</v>
      </c>
      <c r="M11" s="52" t="s">
        <v>125</v>
      </c>
      <c r="N11" s="52" t="s">
        <v>125</v>
      </c>
      <c r="O11" s="52" t="s">
        <v>125</v>
      </c>
      <c r="P11" s="52" t="s">
        <v>125</v>
      </c>
    </row>
    <row r="12" spans="1:16" s="10" customFormat="1" hidden="1" x14ac:dyDescent="0.25">
      <c r="A12" s="56" t="s">
        <v>99</v>
      </c>
      <c r="B12" s="13" t="s">
        <v>91</v>
      </c>
      <c r="C12" s="52"/>
      <c r="D12" s="52" t="s">
        <v>23</v>
      </c>
      <c r="E12" s="52"/>
      <c r="F12" s="32" t="s">
        <v>25</v>
      </c>
      <c r="G12" s="14" t="s">
        <v>44</v>
      </c>
      <c r="H12" s="52"/>
      <c r="I12" s="16"/>
      <c r="J12" s="52"/>
      <c r="K12" s="52" t="s">
        <v>23</v>
      </c>
      <c r="L12" s="52"/>
      <c r="M12" s="32" t="s">
        <v>25</v>
      </c>
      <c r="N12" s="14" t="s">
        <v>44</v>
      </c>
      <c r="O12" s="52"/>
      <c r="P12" s="16"/>
    </row>
    <row r="13" spans="1:16" s="10" customFormat="1" hidden="1" x14ac:dyDescent="0.25">
      <c r="A13" s="56" t="s">
        <v>100</v>
      </c>
      <c r="B13" s="13" t="s">
        <v>92</v>
      </c>
      <c r="C13" s="52"/>
      <c r="D13" s="52" t="s">
        <v>23</v>
      </c>
      <c r="E13" s="52"/>
      <c r="F13" s="32" t="s">
        <v>25</v>
      </c>
      <c r="G13" s="14" t="s">
        <v>44</v>
      </c>
      <c r="H13" s="52"/>
      <c r="I13" s="16"/>
      <c r="J13" s="52"/>
      <c r="K13" s="52" t="s">
        <v>23</v>
      </c>
      <c r="L13" s="52"/>
      <c r="M13" s="32" t="s">
        <v>25</v>
      </c>
      <c r="N13" s="14" t="s">
        <v>44</v>
      </c>
      <c r="O13" s="52"/>
      <c r="P13" s="16"/>
    </row>
    <row r="14" spans="1:16" s="10" customFormat="1" hidden="1" x14ac:dyDescent="0.25">
      <c r="A14" s="56" t="s">
        <v>1</v>
      </c>
      <c r="B14" s="13" t="s">
        <v>1</v>
      </c>
      <c r="C14" s="52"/>
      <c r="D14" s="52"/>
      <c r="E14" s="52"/>
      <c r="F14" s="32"/>
      <c r="G14" s="14"/>
      <c r="H14" s="52"/>
      <c r="I14" s="16"/>
      <c r="J14" s="52"/>
      <c r="K14" s="52"/>
      <c r="L14" s="52"/>
      <c r="M14" s="32"/>
      <c r="N14" s="14"/>
      <c r="O14" s="52"/>
      <c r="P14" s="16"/>
    </row>
    <row r="15" spans="1:16" s="17" customFormat="1" ht="30" customHeight="1" x14ac:dyDescent="0.25">
      <c r="A15" s="57">
        <v>3</v>
      </c>
      <c r="B15" s="13" t="s">
        <v>6</v>
      </c>
      <c r="C15" s="52" t="s">
        <v>125</v>
      </c>
      <c r="D15" s="52" t="s">
        <v>125</v>
      </c>
      <c r="E15" s="52" t="s">
        <v>125</v>
      </c>
      <c r="F15" s="52" t="s">
        <v>125</v>
      </c>
      <c r="G15" s="52" t="s">
        <v>125</v>
      </c>
      <c r="H15" s="52" t="s">
        <v>125</v>
      </c>
      <c r="I15" s="52" t="s">
        <v>125</v>
      </c>
      <c r="J15" s="52" t="s">
        <v>125</v>
      </c>
      <c r="K15" s="52" t="s">
        <v>125</v>
      </c>
      <c r="L15" s="52" t="s">
        <v>125</v>
      </c>
      <c r="M15" s="52" t="s">
        <v>125</v>
      </c>
      <c r="N15" s="52" t="s">
        <v>125</v>
      </c>
      <c r="O15" s="52" t="s">
        <v>125</v>
      </c>
      <c r="P15" s="52" t="s">
        <v>125</v>
      </c>
    </row>
    <row r="16" spans="1:16" s="17" customFormat="1" ht="30" customHeight="1" x14ac:dyDescent="0.25">
      <c r="A16" s="57" t="s">
        <v>101</v>
      </c>
      <c r="B16" s="12" t="s">
        <v>89</v>
      </c>
      <c r="C16" s="52"/>
      <c r="D16" s="52" t="s">
        <v>23</v>
      </c>
      <c r="E16" s="52">
        <v>1</v>
      </c>
      <c r="F16" s="52" t="s">
        <v>21</v>
      </c>
      <c r="G16" s="14" t="s">
        <v>119</v>
      </c>
      <c r="H16" s="19"/>
      <c r="I16" s="16"/>
      <c r="J16" s="52"/>
      <c r="K16" s="52" t="s">
        <v>23</v>
      </c>
      <c r="L16" s="52">
        <v>1</v>
      </c>
      <c r="M16" s="52" t="s">
        <v>21</v>
      </c>
      <c r="N16" s="14" t="s">
        <v>119</v>
      </c>
      <c r="O16" s="11"/>
      <c r="P16" s="64">
        <f>O16</f>
        <v>0</v>
      </c>
    </row>
    <row r="17" spans="1:16" s="17" customFormat="1" ht="30" hidden="1" customHeight="1" x14ac:dyDescent="0.25">
      <c r="A17" s="57" t="s">
        <v>102</v>
      </c>
      <c r="B17" s="12" t="s">
        <v>90</v>
      </c>
      <c r="C17" s="52"/>
      <c r="D17" s="52" t="s">
        <v>23</v>
      </c>
      <c r="E17" s="52">
        <v>1</v>
      </c>
      <c r="F17" s="52" t="s">
        <v>21</v>
      </c>
      <c r="G17" s="14" t="s">
        <v>119</v>
      </c>
      <c r="H17" s="19"/>
      <c r="I17" s="16"/>
      <c r="J17" s="52"/>
      <c r="K17" s="52" t="s">
        <v>23</v>
      </c>
      <c r="L17" s="52">
        <v>1</v>
      </c>
      <c r="M17" s="52" t="s">
        <v>21</v>
      </c>
      <c r="N17" s="14" t="s">
        <v>119</v>
      </c>
      <c r="O17" s="19"/>
      <c r="P17" s="16"/>
    </row>
    <row r="18" spans="1:16" s="17" customFormat="1" ht="30" hidden="1" customHeight="1" x14ac:dyDescent="0.25">
      <c r="A18" s="57" t="s">
        <v>1</v>
      </c>
      <c r="B18" s="12" t="s">
        <v>1</v>
      </c>
      <c r="C18" s="52"/>
      <c r="D18" s="52"/>
      <c r="E18" s="52"/>
      <c r="F18" s="52"/>
      <c r="G18" s="14"/>
      <c r="H18" s="19"/>
      <c r="I18" s="16"/>
      <c r="J18" s="52"/>
      <c r="K18" s="52"/>
      <c r="L18" s="52"/>
      <c r="M18" s="52"/>
      <c r="N18" s="14"/>
      <c r="O18" s="19"/>
      <c r="P18" s="16"/>
    </row>
    <row r="19" spans="1:16" s="17" customFormat="1" ht="30" hidden="1" customHeight="1" x14ac:dyDescent="0.25">
      <c r="A19" s="57" t="s">
        <v>121</v>
      </c>
      <c r="B19" s="12" t="s">
        <v>123</v>
      </c>
      <c r="C19" s="52"/>
      <c r="D19" s="52" t="s">
        <v>122</v>
      </c>
      <c r="E19" s="52">
        <v>1</v>
      </c>
      <c r="F19" s="52" t="s">
        <v>21</v>
      </c>
      <c r="G19" s="14" t="s">
        <v>120</v>
      </c>
      <c r="H19" s="19"/>
      <c r="I19" s="16"/>
      <c r="J19" s="52"/>
      <c r="K19" s="52" t="s">
        <v>122</v>
      </c>
      <c r="L19" s="52">
        <v>1</v>
      </c>
      <c r="M19" s="52" t="s">
        <v>21</v>
      </c>
      <c r="N19" s="14" t="s">
        <v>120</v>
      </c>
      <c r="O19" s="19"/>
      <c r="P19" s="16"/>
    </row>
    <row r="20" spans="1:16" s="17" customFormat="1" ht="30" hidden="1" customHeight="1" x14ac:dyDescent="0.25">
      <c r="A20" s="57" t="s">
        <v>121</v>
      </c>
      <c r="B20" s="12" t="s">
        <v>143</v>
      </c>
      <c r="C20" s="52"/>
      <c r="D20" s="52" t="s">
        <v>122</v>
      </c>
      <c r="E20" s="52">
        <v>1</v>
      </c>
      <c r="F20" s="52" t="s">
        <v>21</v>
      </c>
      <c r="G20" s="14" t="s">
        <v>120</v>
      </c>
      <c r="H20" s="19"/>
      <c r="I20" s="16"/>
      <c r="J20" s="52"/>
      <c r="K20" s="52" t="s">
        <v>122</v>
      </c>
      <c r="L20" s="52">
        <v>1</v>
      </c>
      <c r="M20" s="52" t="s">
        <v>21</v>
      </c>
      <c r="N20" s="14" t="s">
        <v>120</v>
      </c>
      <c r="O20" s="19"/>
      <c r="P20" s="16"/>
    </row>
    <row r="21" spans="1:16" s="17" customFormat="1" ht="15" hidden="1" customHeight="1" x14ac:dyDescent="0.25">
      <c r="A21" s="57" t="s">
        <v>1</v>
      </c>
      <c r="B21" s="12" t="s">
        <v>1</v>
      </c>
      <c r="C21" s="52"/>
      <c r="D21" s="52"/>
      <c r="E21" s="52"/>
      <c r="F21" s="52"/>
      <c r="G21" s="14"/>
      <c r="H21" s="19"/>
      <c r="I21" s="16"/>
      <c r="J21" s="52"/>
      <c r="K21" s="52"/>
      <c r="L21" s="52"/>
      <c r="M21" s="52"/>
      <c r="N21" s="14"/>
      <c r="O21" s="19"/>
      <c r="P21" s="16"/>
    </row>
    <row r="22" spans="1:16" s="17" customFormat="1" ht="51" customHeight="1" x14ac:dyDescent="0.25">
      <c r="A22" s="57"/>
      <c r="B22" s="13" t="s">
        <v>129</v>
      </c>
      <c r="C22" s="52" t="s">
        <v>125</v>
      </c>
      <c r="D22" s="52" t="s">
        <v>125</v>
      </c>
      <c r="E22" s="52" t="s">
        <v>125</v>
      </c>
      <c r="F22" s="52" t="s">
        <v>125</v>
      </c>
      <c r="G22" s="52" t="s">
        <v>125</v>
      </c>
      <c r="H22" s="52" t="s">
        <v>125</v>
      </c>
      <c r="I22" s="52"/>
      <c r="J22" s="52" t="s">
        <v>125</v>
      </c>
      <c r="K22" s="52" t="s">
        <v>125</v>
      </c>
      <c r="L22" s="52" t="s">
        <v>125</v>
      </c>
      <c r="M22" s="52" t="s">
        <v>125</v>
      </c>
      <c r="N22" s="52" t="s">
        <v>125</v>
      </c>
      <c r="O22" s="52" t="s">
        <v>125</v>
      </c>
      <c r="P22" s="65">
        <f>P16+P8</f>
        <v>0</v>
      </c>
    </row>
    <row r="23" spans="1:16" ht="15.75" customHeight="1" x14ac:dyDescent="0.25">
      <c r="B23" s="24"/>
      <c r="C23" s="8"/>
      <c r="D23" s="7"/>
      <c r="J23" s="29"/>
      <c r="K23" s="29"/>
    </row>
    <row r="24" spans="1:16" ht="18.75" customHeight="1" x14ac:dyDescent="0.25">
      <c r="A24" s="116"/>
      <c r="B24" s="116"/>
      <c r="C24" s="116"/>
      <c r="D24" s="116"/>
      <c r="E24" s="116"/>
      <c r="F24" s="116"/>
      <c r="G24" s="116"/>
    </row>
    <row r="25" spans="1:16" ht="41.25" customHeight="1" x14ac:dyDescent="0.25">
      <c r="A25" s="116"/>
      <c r="B25" s="116"/>
      <c r="C25" s="116"/>
      <c r="D25" s="116"/>
      <c r="E25" s="116"/>
      <c r="F25" s="116"/>
      <c r="G25" s="116"/>
    </row>
    <row r="26" spans="1:16" ht="38.25" customHeight="1" x14ac:dyDescent="0.25">
      <c r="A26" s="116"/>
      <c r="B26" s="116"/>
      <c r="C26" s="116"/>
      <c r="D26" s="116"/>
      <c r="E26" s="116"/>
      <c r="F26" s="116"/>
      <c r="G26" s="116"/>
      <c r="H26" s="6"/>
    </row>
    <row r="27" spans="1:16" ht="18.75" customHeight="1" x14ac:dyDescent="0.25">
      <c r="A27" s="117"/>
      <c r="B27" s="117"/>
      <c r="C27" s="117"/>
      <c r="D27" s="117"/>
      <c r="E27" s="117"/>
      <c r="F27" s="117"/>
      <c r="G27" s="117"/>
    </row>
    <row r="28" spans="1:16" ht="42" customHeight="1" x14ac:dyDescent="0.25">
      <c r="A28" s="108"/>
      <c r="B28" s="118"/>
      <c r="C28" s="118"/>
      <c r="D28" s="118"/>
      <c r="E28" s="118"/>
      <c r="F28" s="118"/>
      <c r="G28" s="118"/>
    </row>
    <row r="29" spans="1:16" ht="53.25" customHeight="1" x14ac:dyDescent="0.25">
      <c r="A29" s="108"/>
      <c r="B29" s="109"/>
      <c r="C29" s="109"/>
      <c r="D29" s="109"/>
      <c r="E29" s="109"/>
      <c r="F29" s="109"/>
      <c r="G29" s="109"/>
    </row>
    <row r="30" spans="1:16" x14ac:dyDescent="0.25">
      <c r="A30" s="110"/>
      <c r="B30" s="110"/>
      <c r="C30" s="110"/>
      <c r="D30" s="110"/>
      <c r="E30" s="110"/>
      <c r="F30" s="110"/>
      <c r="G30" s="110"/>
    </row>
    <row r="31" spans="1:16" x14ac:dyDescent="0.25">
      <c r="B31" s="6"/>
    </row>
    <row r="35" spans="2:2" x14ac:dyDescent="0.25">
      <c r="B35" s="6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28"/>
  <sheetViews>
    <sheetView zoomScale="90" zoomScaleNormal="90" workbookViewId="0">
      <selection activeCell="A11" sqref="A11:Q11"/>
    </sheetView>
  </sheetViews>
  <sheetFormatPr defaultRowHeight="15.75" x14ac:dyDescent="0.25"/>
  <cols>
    <col min="11" max="11" width="32.5" customWidth="1"/>
    <col min="14" max="14" width="12" customWidth="1"/>
  </cols>
  <sheetData>
    <row r="1" spans="1:34" s="6" customFormat="1" ht="18.75" x14ac:dyDescent="0.25">
      <c r="A1" s="54"/>
      <c r="B1" s="4"/>
      <c r="C1" s="7"/>
      <c r="D1" s="4"/>
      <c r="E1" s="7"/>
      <c r="F1" s="7"/>
      <c r="G1" s="46"/>
      <c r="H1" s="46"/>
      <c r="J1" s="5"/>
      <c r="Q1" s="77" t="s">
        <v>54</v>
      </c>
    </row>
    <row r="2" spans="1:34" s="6" customFormat="1" ht="18.75" x14ac:dyDescent="0.3">
      <c r="A2" s="54"/>
      <c r="B2" s="4"/>
      <c r="C2" s="7"/>
      <c r="D2" s="4"/>
      <c r="E2" s="7"/>
      <c r="F2" s="7"/>
      <c r="G2" s="46"/>
      <c r="H2" s="46"/>
      <c r="J2" s="5"/>
      <c r="Q2" s="78" t="s">
        <v>52</v>
      </c>
    </row>
    <row r="3" spans="1:34" s="6" customFormat="1" ht="18.75" x14ac:dyDescent="0.3">
      <c r="A3" s="54"/>
      <c r="B3" s="4"/>
      <c r="C3" s="7"/>
      <c r="D3" s="4"/>
      <c r="E3" s="7"/>
      <c r="F3" s="7"/>
      <c r="G3" s="46"/>
      <c r="H3" s="46"/>
      <c r="J3" s="5"/>
      <c r="Q3" s="78" t="s">
        <v>53</v>
      </c>
    </row>
    <row r="4" spans="1:34" s="6" customFormat="1" ht="69.75" customHeight="1" x14ac:dyDescent="0.25">
      <c r="A4" s="122" t="s">
        <v>57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79"/>
      <c r="S4" s="79"/>
      <c r="T4" s="79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</row>
    <row r="5" spans="1:34" s="6" customFormat="1" ht="18.75" x14ac:dyDescent="0.3">
      <c r="A5" s="123"/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s="6" customFormat="1" ht="18.75" x14ac:dyDescent="0.25">
      <c r="A6" s="124" t="s">
        <v>234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</row>
    <row r="7" spans="1:34" s="6" customFormat="1" x14ac:dyDescent="0.25">
      <c r="A7" s="125" t="s">
        <v>55</v>
      </c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81"/>
      <c r="S7" s="81"/>
      <c r="T7" s="81"/>
      <c r="U7" s="82"/>
      <c r="V7" s="82"/>
      <c r="W7" s="82"/>
      <c r="X7" s="82"/>
      <c r="Y7" s="82"/>
      <c r="Z7" s="82"/>
      <c r="AA7" s="82"/>
      <c r="AB7" s="82"/>
      <c r="AC7" s="82"/>
      <c r="AD7" s="82"/>
      <c r="AE7" s="82"/>
      <c r="AF7" s="82"/>
      <c r="AG7" s="82"/>
      <c r="AH7" s="82"/>
    </row>
    <row r="8" spans="1:34" s="6" customFormat="1" ht="18.75" x14ac:dyDescent="0.3">
      <c r="A8" s="126" t="str">
        <f>'r1-'!A8:Q8</f>
        <v>Год раскрытия информации: 2023 год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40"/>
      <c r="S8" s="40"/>
      <c r="T8" s="40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</row>
    <row r="9" spans="1:34" s="6" customFormat="1" ht="18.75" x14ac:dyDescent="0.3">
      <c r="A9" s="127" t="str">
        <f>'r1-'!A9:Q9</f>
        <v>Наименование инвестиционного проекта: Строительство ПС 110 кВ "Ялтинская" (с установкой 2-х трансформаторов 110/10 кВ и РУ 10 кВ)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40"/>
      <c r="S9" s="40"/>
      <c r="T9" s="40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s="6" customFormat="1" ht="18.75" x14ac:dyDescent="0.25">
      <c r="A10" s="127" t="str">
        <f>'r1-'!A10:Q10</f>
        <v>Идентификатор инвестиционного проекта: J 19-02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</row>
    <row r="11" spans="1:34" s="6" customFormat="1" ht="18.75" x14ac:dyDescent="0.3">
      <c r="A11" s="128" t="s">
        <v>202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128"/>
      <c r="R11" s="40"/>
      <c r="S11" s="40"/>
      <c r="T11" s="40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s="35" customFormat="1" ht="22.5" customHeight="1" x14ac:dyDescent="0.3">
      <c r="A12" s="121" t="s">
        <v>56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5" customFormat="1" ht="18.75" x14ac:dyDescent="0.3">
      <c r="A13" s="129" t="s">
        <v>161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5" customFormat="1" ht="18.75" x14ac:dyDescent="0.3">
      <c r="A14" s="129" t="s">
        <v>200</v>
      </c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29"/>
      <c r="P14" s="129"/>
      <c r="Q14" s="129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5" customFormat="1" ht="18.75" customHeight="1" x14ac:dyDescent="0.3">
      <c r="A15" s="121" t="s">
        <v>63</v>
      </c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7" spans="1:18" s="89" customFormat="1" ht="14.25" x14ac:dyDescent="0.2">
      <c r="A17" s="134" t="s">
        <v>265</v>
      </c>
      <c r="B17" s="135"/>
      <c r="C17" s="135"/>
      <c r="D17" s="135"/>
      <c r="E17" s="135"/>
      <c r="F17" s="135"/>
      <c r="G17" s="135"/>
      <c r="H17" s="135"/>
      <c r="I17" s="135"/>
      <c r="J17" s="135"/>
      <c r="K17" s="135"/>
      <c r="L17" s="135"/>
      <c r="M17" s="135"/>
      <c r="N17" s="135"/>
      <c r="O17" s="135"/>
      <c r="P17" s="135"/>
    </row>
    <row r="18" spans="1:18" s="89" customFormat="1" ht="14.25" x14ac:dyDescent="0.2">
      <c r="A18" s="133" t="s">
        <v>0</v>
      </c>
      <c r="B18" s="133" t="s">
        <v>2</v>
      </c>
      <c r="C18" s="133" t="s">
        <v>50</v>
      </c>
      <c r="D18" s="133" t="s">
        <v>266</v>
      </c>
      <c r="E18" s="133" t="s">
        <v>266</v>
      </c>
      <c r="F18" s="133" t="s">
        <v>266</v>
      </c>
      <c r="G18" s="133" t="s">
        <v>266</v>
      </c>
      <c r="H18" s="133" t="s">
        <v>266</v>
      </c>
      <c r="I18" s="133" t="s">
        <v>266</v>
      </c>
      <c r="J18" s="133" t="s">
        <v>51</v>
      </c>
      <c r="K18" s="133" t="s">
        <v>266</v>
      </c>
      <c r="L18" s="133" t="s">
        <v>266</v>
      </c>
      <c r="M18" s="133" t="s">
        <v>266</v>
      </c>
      <c r="N18" s="133" t="s">
        <v>266</v>
      </c>
      <c r="O18" s="133" t="s">
        <v>266</v>
      </c>
      <c r="P18" s="133" t="s">
        <v>266</v>
      </c>
    </row>
    <row r="19" spans="1:18" s="89" customFormat="1" ht="14.25" x14ac:dyDescent="0.2">
      <c r="A19" s="133" t="s">
        <v>266</v>
      </c>
      <c r="B19" s="133" t="s">
        <v>266</v>
      </c>
      <c r="C19" s="133" t="s">
        <v>267</v>
      </c>
      <c r="D19" s="133" t="s">
        <v>266</v>
      </c>
      <c r="E19" s="133" t="s">
        <v>266</v>
      </c>
      <c r="F19" s="133" t="s">
        <v>266</v>
      </c>
      <c r="G19" s="133" t="s">
        <v>266</v>
      </c>
      <c r="H19" s="133" t="s">
        <v>266</v>
      </c>
      <c r="I19" s="133" t="s">
        <v>266</v>
      </c>
      <c r="J19" s="133" t="s">
        <v>268</v>
      </c>
      <c r="K19" s="133" t="s">
        <v>266</v>
      </c>
      <c r="L19" s="133" t="s">
        <v>266</v>
      </c>
      <c r="M19" s="133" t="s">
        <v>266</v>
      </c>
      <c r="N19" s="133" t="s">
        <v>266</v>
      </c>
      <c r="O19" s="133" t="s">
        <v>266</v>
      </c>
      <c r="P19" s="133" t="s">
        <v>266</v>
      </c>
    </row>
    <row r="20" spans="1:18" s="89" customFormat="1" ht="14.25" x14ac:dyDescent="0.2">
      <c r="A20" s="133" t="s">
        <v>266</v>
      </c>
      <c r="B20" s="133" t="s">
        <v>266</v>
      </c>
      <c r="C20" s="133" t="s">
        <v>13</v>
      </c>
      <c r="D20" s="133" t="s">
        <v>266</v>
      </c>
      <c r="E20" s="133" t="s">
        <v>266</v>
      </c>
      <c r="F20" s="133" t="s">
        <v>266</v>
      </c>
      <c r="G20" s="133" t="s">
        <v>126</v>
      </c>
      <c r="H20" s="133" t="s">
        <v>266</v>
      </c>
      <c r="I20" s="133" t="s">
        <v>266</v>
      </c>
      <c r="J20" s="133" t="s">
        <v>269</v>
      </c>
      <c r="K20" s="133" t="s">
        <v>266</v>
      </c>
      <c r="L20" s="133" t="s">
        <v>266</v>
      </c>
      <c r="M20" s="133" t="s">
        <v>266</v>
      </c>
      <c r="N20" s="133" t="s">
        <v>126</v>
      </c>
      <c r="O20" s="133" t="s">
        <v>266</v>
      </c>
      <c r="P20" s="133" t="s">
        <v>266</v>
      </c>
    </row>
    <row r="21" spans="1:18" s="89" customFormat="1" ht="120" x14ac:dyDescent="0.2">
      <c r="A21" s="133" t="s">
        <v>266</v>
      </c>
      <c r="B21" s="133" t="s">
        <v>266</v>
      </c>
      <c r="C21" s="90" t="s">
        <v>31</v>
      </c>
      <c r="D21" s="90" t="s">
        <v>9</v>
      </c>
      <c r="E21" s="90" t="s">
        <v>117</v>
      </c>
      <c r="F21" s="90" t="s">
        <v>11</v>
      </c>
      <c r="G21" s="90" t="s">
        <v>14</v>
      </c>
      <c r="H21" s="90" t="s">
        <v>270</v>
      </c>
      <c r="I21" s="90" t="s">
        <v>59</v>
      </c>
      <c r="J21" s="90" t="s">
        <v>31</v>
      </c>
      <c r="K21" s="90" t="s">
        <v>9</v>
      </c>
      <c r="L21" s="90" t="s">
        <v>117</v>
      </c>
      <c r="M21" s="90" t="s">
        <v>11</v>
      </c>
      <c r="N21" s="90" t="s">
        <v>14</v>
      </c>
      <c r="O21" s="90" t="s">
        <v>270</v>
      </c>
      <c r="P21" s="90" t="s">
        <v>59</v>
      </c>
      <c r="Q21" s="90" t="s">
        <v>271</v>
      </c>
      <c r="R21" s="90" t="s">
        <v>272</v>
      </c>
    </row>
    <row r="22" spans="1:18" s="89" customFormat="1" ht="15" x14ac:dyDescent="0.2">
      <c r="A22" s="90">
        <v>1</v>
      </c>
      <c r="B22" s="90">
        <v>2</v>
      </c>
      <c r="C22" s="90">
        <v>3</v>
      </c>
      <c r="D22" s="90">
        <v>4</v>
      </c>
      <c r="E22" s="90">
        <v>5</v>
      </c>
      <c r="F22" s="90">
        <v>6</v>
      </c>
      <c r="G22" s="90">
        <v>7</v>
      </c>
      <c r="H22" s="90">
        <v>8</v>
      </c>
      <c r="I22" s="90">
        <v>9</v>
      </c>
      <c r="J22" s="90">
        <v>10</v>
      </c>
      <c r="K22" s="90">
        <v>11</v>
      </c>
      <c r="L22" s="90">
        <v>12</v>
      </c>
      <c r="M22" s="90">
        <v>13</v>
      </c>
      <c r="N22" s="90">
        <v>14</v>
      </c>
      <c r="O22" s="90">
        <v>15</v>
      </c>
      <c r="P22" s="90">
        <v>16</v>
      </c>
    </row>
    <row r="23" spans="1:18" s="89" customFormat="1" ht="45.75" customHeight="1" x14ac:dyDescent="0.2">
      <c r="A23" s="91">
        <v>1</v>
      </c>
      <c r="B23" s="91" t="s">
        <v>273</v>
      </c>
      <c r="C23" s="91" t="s">
        <v>274</v>
      </c>
      <c r="D23" s="91" t="s">
        <v>274</v>
      </c>
      <c r="E23" s="92" t="s">
        <v>274</v>
      </c>
      <c r="F23" s="91" t="s">
        <v>274</v>
      </c>
      <c r="G23" s="91" t="s">
        <v>274</v>
      </c>
      <c r="H23" s="93" t="s">
        <v>274</v>
      </c>
      <c r="I23" s="93" t="s">
        <v>274</v>
      </c>
      <c r="J23" s="91">
        <v>110</v>
      </c>
      <c r="K23" s="91" t="s">
        <v>275</v>
      </c>
      <c r="L23" s="92">
        <v>2</v>
      </c>
      <c r="M23" s="91" t="s">
        <v>276</v>
      </c>
      <c r="N23" s="91" t="s">
        <v>277</v>
      </c>
      <c r="O23" s="93">
        <v>833</v>
      </c>
      <c r="P23" s="93">
        <f>L23*O23</f>
        <v>1666</v>
      </c>
      <c r="Q23" s="89" t="s">
        <v>266</v>
      </c>
      <c r="R23" s="89" t="s">
        <v>266</v>
      </c>
    </row>
    <row r="24" spans="1:18" s="89" customFormat="1" ht="57" customHeight="1" x14ac:dyDescent="0.2">
      <c r="A24" s="91">
        <v>2</v>
      </c>
      <c r="B24" s="91" t="s">
        <v>273</v>
      </c>
      <c r="C24" s="91" t="s">
        <v>274</v>
      </c>
      <c r="D24" s="91" t="s">
        <v>274</v>
      </c>
      <c r="E24" s="92" t="s">
        <v>274</v>
      </c>
      <c r="F24" s="91" t="s">
        <v>274</v>
      </c>
      <c r="G24" s="91" t="s">
        <v>274</v>
      </c>
      <c r="H24" s="93" t="s">
        <v>274</v>
      </c>
      <c r="I24" s="93" t="s">
        <v>274</v>
      </c>
      <c r="J24" s="91">
        <v>110</v>
      </c>
      <c r="K24" s="91" t="s">
        <v>278</v>
      </c>
      <c r="L24" s="92">
        <v>2</v>
      </c>
      <c r="M24" s="91" t="s">
        <v>276</v>
      </c>
      <c r="N24" s="91" t="s">
        <v>279</v>
      </c>
      <c r="O24" s="93">
        <v>100</v>
      </c>
      <c r="P24" s="93">
        <f t="shared" ref="P24:P26" si="0">L24*O24</f>
        <v>200</v>
      </c>
      <c r="Q24" s="89" t="s">
        <v>266</v>
      </c>
      <c r="R24" s="89" t="s">
        <v>266</v>
      </c>
    </row>
    <row r="25" spans="1:18" s="89" customFormat="1" ht="69" customHeight="1" x14ac:dyDescent="0.2">
      <c r="A25" s="91">
        <v>3</v>
      </c>
      <c r="B25" s="91" t="s">
        <v>273</v>
      </c>
      <c r="C25" s="91" t="s">
        <v>274</v>
      </c>
      <c r="D25" s="91" t="s">
        <v>274</v>
      </c>
      <c r="E25" s="92" t="s">
        <v>274</v>
      </c>
      <c r="F25" s="91" t="s">
        <v>274</v>
      </c>
      <c r="G25" s="91" t="s">
        <v>274</v>
      </c>
      <c r="H25" s="93" t="s">
        <v>274</v>
      </c>
      <c r="I25" s="93" t="s">
        <v>274</v>
      </c>
      <c r="J25" s="91">
        <v>110</v>
      </c>
      <c r="K25" s="91" t="s">
        <v>280</v>
      </c>
      <c r="L25" s="92">
        <v>1</v>
      </c>
      <c r="M25" s="91" t="s">
        <v>276</v>
      </c>
      <c r="N25" s="91" t="s">
        <v>281</v>
      </c>
      <c r="O25" s="93">
        <v>1220</v>
      </c>
      <c r="P25" s="93">
        <f t="shared" si="0"/>
        <v>1220</v>
      </c>
      <c r="Q25" s="89" t="s">
        <v>266</v>
      </c>
      <c r="R25" s="89" t="s">
        <v>266</v>
      </c>
    </row>
    <row r="26" spans="1:18" s="89" customFormat="1" ht="48" customHeight="1" x14ac:dyDescent="0.2">
      <c r="A26" s="91">
        <v>4</v>
      </c>
      <c r="B26" s="91" t="s">
        <v>273</v>
      </c>
      <c r="C26" s="91" t="s">
        <v>274</v>
      </c>
      <c r="D26" s="91" t="s">
        <v>274</v>
      </c>
      <c r="E26" s="92" t="s">
        <v>274</v>
      </c>
      <c r="F26" s="91" t="s">
        <v>274</v>
      </c>
      <c r="G26" s="91" t="s">
        <v>274</v>
      </c>
      <c r="H26" s="93" t="s">
        <v>274</v>
      </c>
      <c r="I26" s="93" t="s">
        <v>274</v>
      </c>
      <c r="J26" s="91">
        <v>110</v>
      </c>
      <c r="K26" s="91" t="s">
        <v>282</v>
      </c>
      <c r="L26" s="92">
        <v>1</v>
      </c>
      <c r="M26" s="91" t="s">
        <v>276</v>
      </c>
      <c r="N26" s="91" t="s">
        <v>283</v>
      </c>
      <c r="O26" s="93">
        <v>1275</v>
      </c>
      <c r="P26" s="93">
        <f t="shared" si="0"/>
        <v>1275</v>
      </c>
      <c r="Q26" s="89" t="s">
        <v>266</v>
      </c>
      <c r="R26" s="89" t="s">
        <v>266</v>
      </c>
    </row>
    <row r="27" spans="1:18" s="89" customFormat="1" ht="39" customHeight="1" x14ac:dyDescent="0.2">
      <c r="A27" s="91" t="s">
        <v>266</v>
      </c>
      <c r="B27" s="91" t="s">
        <v>62</v>
      </c>
      <c r="C27" s="91" t="s">
        <v>266</v>
      </c>
      <c r="D27" s="91" t="s">
        <v>266</v>
      </c>
      <c r="E27" s="92" t="s">
        <v>266</v>
      </c>
      <c r="F27" s="91" t="s">
        <v>266</v>
      </c>
      <c r="G27" s="91" t="s">
        <v>266</v>
      </c>
      <c r="H27" s="93" t="s">
        <v>266</v>
      </c>
      <c r="I27" s="93" t="s">
        <v>274</v>
      </c>
      <c r="J27" s="91" t="s">
        <v>266</v>
      </c>
      <c r="K27" s="91" t="s">
        <v>266</v>
      </c>
      <c r="L27" s="92" t="s">
        <v>266</v>
      </c>
      <c r="M27" s="91" t="s">
        <v>266</v>
      </c>
      <c r="N27" s="91" t="s">
        <v>266</v>
      </c>
      <c r="O27" s="93" t="s">
        <v>266</v>
      </c>
      <c r="P27" s="93">
        <f>SUM(P23:P26)</f>
        <v>4361</v>
      </c>
    </row>
    <row r="28" spans="1:18" s="89" customFormat="1" ht="14.25" x14ac:dyDescent="0.2"/>
  </sheetData>
  <mergeCells count="23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39"/>
  <sheetViews>
    <sheetView view="pageBreakPreview" zoomScale="90" zoomScaleNormal="70" zoomScaleSheetLayoutView="90" workbookViewId="0">
      <selection activeCell="M12" sqref="M12"/>
    </sheetView>
  </sheetViews>
  <sheetFormatPr defaultRowHeight="15.75" x14ac:dyDescent="0.25"/>
  <cols>
    <col min="1" max="1" width="7.625" style="54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6" customWidth="1"/>
    <col min="8" max="8" width="16.75" style="4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B1" s="24"/>
      <c r="C1" s="8"/>
      <c r="D1" s="7"/>
      <c r="J1" s="29"/>
      <c r="K1" s="29"/>
    </row>
    <row r="2" spans="1:16" ht="15.75" customHeight="1" x14ac:dyDescent="0.25">
      <c r="A2" s="119" t="s">
        <v>26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</row>
    <row r="3" spans="1:16" ht="15.75" customHeight="1" x14ac:dyDescent="0.25">
      <c r="A3" s="120" t="s">
        <v>0</v>
      </c>
      <c r="B3" s="115" t="s">
        <v>2</v>
      </c>
      <c r="C3" s="111" t="s">
        <v>50</v>
      </c>
      <c r="D3" s="111"/>
      <c r="E3" s="111"/>
      <c r="F3" s="111"/>
      <c r="G3" s="111"/>
      <c r="H3" s="111"/>
      <c r="I3" s="111"/>
      <c r="J3" s="111" t="s">
        <v>51</v>
      </c>
      <c r="K3" s="111"/>
      <c r="L3" s="111"/>
      <c r="M3" s="111"/>
      <c r="N3" s="111"/>
      <c r="O3" s="111"/>
      <c r="P3" s="111"/>
    </row>
    <row r="4" spans="1:16" ht="33" customHeight="1" x14ac:dyDescent="0.25">
      <c r="A4" s="120"/>
      <c r="B4" s="115"/>
      <c r="C4" s="115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15"/>
      <c r="E4" s="115"/>
      <c r="F4" s="115"/>
      <c r="G4" s="115"/>
      <c r="H4" s="115"/>
      <c r="I4" s="115"/>
      <c r="J4" s="130" t="s">
        <v>233</v>
      </c>
      <c r="K4" s="131"/>
      <c r="L4" s="131"/>
      <c r="M4" s="131"/>
      <c r="N4" s="131"/>
      <c r="O4" s="131"/>
      <c r="P4" s="132"/>
    </row>
    <row r="5" spans="1:16" ht="33.75" customHeight="1" x14ac:dyDescent="0.25">
      <c r="A5" s="120"/>
      <c r="B5" s="115"/>
      <c r="C5" s="115" t="s">
        <v>13</v>
      </c>
      <c r="D5" s="115"/>
      <c r="E5" s="115"/>
      <c r="F5" s="115"/>
      <c r="G5" s="115" t="s">
        <v>126</v>
      </c>
      <c r="H5" s="115"/>
      <c r="I5" s="115"/>
      <c r="J5" s="115" t="s">
        <v>13</v>
      </c>
      <c r="K5" s="115"/>
      <c r="L5" s="115"/>
      <c r="M5" s="115"/>
      <c r="N5" s="115" t="s">
        <v>126</v>
      </c>
      <c r="O5" s="115"/>
      <c r="P5" s="115"/>
    </row>
    <row r="6" spans="1:16" s="8" customFormat="1" ht="63" x14ac:dyDescent="0.25">
      <c r="A6" s="120"/>
      <c r="B6" s="115"/>
      <c r="C6" s="52" t="s">
        <v>31</v>
      </c>
      <c r="D6" s="52" t="s">
        <v>9</v>
      </c>
      <c r="E6" s="52" t="s">
        <v>117</v>
      </c>
      <c r="F6" s="52" t="s">
        <v>11</v>
      </c>
      <c r="G6" s="52" t="s">
        <v>14</v>
      </c>
      <c r="H6" s="52" t="s">
        <v>58</v>
      </c>
      <c r="I6" s="11" t="s">
        <v>59</v>
      </c>
      <c r="J6" s="52" t="s">
        <v>31</v>
      </c>
      <c r="K6" s="52" t="s">
        <v>9</v>
      </c>
      <c r="L6" s="52" t="s">
        <v>117</v>
      </c>
      <c r="M6" s="52" t="s">
        <v>11</v>
      </c>
      <c r="N6" s="52" t="s">
        <v>14</v>
      </c>
      <c r="O6" s="52" t="s">
        <v>60</v>
      </c>
      <c r="P6" s="11" t="s">
        <v>59</v>
      </c>
    </row>
    <row r="7" spans="1:16" s="10" customFormat="1" x14ac:dyDescent="0.25">
      <c r="A7" s="55">
        <v>1</v>
      </c>
      <c r="B7" s="52">
        <v>2</v>
      </c>
      <c r="C7" s="52">
        <v>3</v>
      </c>
      <c r="D7" s="52">
        <v>4</v>
      </c>
      <c r="E7" s="52">
        <v>5</v>
      </c>
      <c r="F7" s="52">
        <v>6</v>
      </c>
      <c r="G7" s="52">
        <v>7</v>
      </c>
      <c r="H7" s="52">
        <v>8</v>
      </c>
      <c r="I7" s="11">
        <v>9</v>
      </c>
      <c r="J7" s="52">
        <v>10</v>
      </c>
      <c r="K7" s="11">
        <v>11</v>
      </c>
      <c r="L7" s="52">
        <v>12</v>
      </c>
      <c r="M7" s="11">
        <v>13</v>
      </c>
      <c r="N7" s="52">
        <v>14</v>
      </c>
      <c r="O7" s="11">
        <v>15</v>
      </c>
      <c r="P7" s="52">
        <v>16</v>
      </c>
    </row>
    <row r="8" spans="1:16" s="10" customFormat="1" ht="58.5" customHeight="1" x14ac:dyDescent="0.25">
      <c r="A8" s="57">
        <v>1</v>
      </c>
      <c r="B8" s="13" t="s">
        <v>149</v>
      </c>
      <c r="C8" s="52" t="s">
        <v>125</v>
      </c>
      <c r="D8" s="52" t="s">
        <v>125</v>
      </c>
      <c r="E8" s="52" t="s">
        <v>125</v>
      </c>
      <c r="F8" s="52" t="s">
        <v>125</v>
      </c>
      <c r="G8" s="52" t="s">
        <v>125</v>
      </c>
      <c r="H8" s="52" t="s">
        <v>125</v>
      </c>
      <c r="I8" s="52" t="s">
        <v>125</v>
      </c>
      <c r="J8" s="52" t="s">
        <v>125</v>
      </c>
      <c r="K8" s="52" t="s">
        <v>125</v>
      </c>
      <c r="L8" s="52" t="s">
        <v>125</v>
      </c>
      <c r="M8" s="52" t="s">
        <v>125</v>
      </c>
      <c r="N8" s="52" t="s">
        <v>125</v>
      </c>
      <c r="O8" s="52" t="s">
        <v>125</v>
      </c>
      <c r="P8" s="52" t="s">
        <v>125</v>
      </c>
    </row>
    <row r="9" spans="1:16" s="10" customFormat="1" ht="47.25" x14ac:dyDescent="0.25">
      <c r="A9" s="57" t="s">
        <v>97</v>
      </c>
      <c r="B9" s="13" t="s">
        <v>151</v>
      </c>
      <c r="C9" s="52"/>
      <c r="D9" s="31" t="s">
        <v>153</v>
      </c>
      <c r="E9" s="52"/>
      <c r="F9" s="31" t="s">
        <v>3</v>
      </c>
      <c r="G9" s="14" t="s">
        <v>47</v>
      </c>
      <c r="H9" s="52"/>
      <c r="I9" s="16"/>
      <c r="J9" s="52"/>
      <c r="K9" s="31" t="s">
        <v>153</v>
      </c>
      <c r="L9" s="52"/>
      <c r="M9" s="31" t="s">
        <v>3</v>
      </c>
      <c r="N9" s="14" t="s">
        <v>47</v>
      </c>
      <c r="O9" s="16"/>
      <c r="P9" s="65">
        <f>L9*O9</f>
        <v>0</v>
      </c>
    </row>
    <row r="10" spans="1:16" s="63" customFormat="1" ht="47.25" x14ac:dyDescent="0.25">
      <c r="A10" s="57" t="s">
        <v>98</v>
      </c>
      <c r="B10" s="13" t="s">
        <v>152</v>
      </c>
      <c r="C10" s="52"/>
      <c r="D10" s="31" t="s">
        <v>153</v>
      </c>
      <c r="E10" s="52"/>
      <c r="F10" s="31" t="s">
        <v>3</v>
      </c>
      <c r="G10" s="14" t="s">
        <v>47</v>
      </c>
      <c r="H10" s="52"/>
      <c r="I10" s="16"/>
      <c r="J10" s="52"/>
      <c r="K10" s="31" t="s">
        <v>153</v>
      </c>
      <c r="L10" s="52"/>
      <c r="M10" s="31" t="s">
        <v>3</v>
      </c>
      <c r="N10" s="14" t="s">
        <v>47</v>
      </c>
      <c r="O10" s="16"/>
      <c r="P10" s="65">
        <f>L10*O10</f>
        <v>0</v>
      </c>
    </row>
    <row r="11" spans="1:16" s="63" customFormat="1" x14ac:dyDescent="0.25">
      <c r="A11" s="57" t="s">
        <v>1</v>
      </c>
      <c r="B11" s="13" t="s">
        <v>1</v>
      </c>
      <c r="C11" s="52"/>
      <c r="D11" s="31"/>
      <c r="E11" s="52"/>
      <c r="F11" s="31"/>
      <c r="G11" s="14"/>
      <c r="H11" s="52"/>
      <c r="I11" s="16"/>
      <c r="J11" s="52"/>
      <c r="K11" s="31"/>
      <c r="L11" s="52"/>
      <c r="M11" s="31"/>
      <c r="N11" s="14"/>
      <c r="O11" s="52"/>
      <c r="P11" s="16"/>
    </row>
    <row r="12" spans="1:16" s="10" customFormat="1" ht="47.25" x14ac:dyDescent="0.25">
      <c r="A12" s="57" t="s">
        <v>154</v>
      </c>
      <c r="B12" s="13" t="s">
        <v>94</v>
      </c>
      <c r="C12" s="52"/>
      <c r="D12" s="31" t="s">
        <v>153</v>
      </c>
      <c r="E12" s="52"/>
      <c r="F12" s="31" t="s">
        <v>3</v>
      </c>
      <c r="G12" s="14" t="s">
        <v>47</v>
      </c>
      <c r="H12" s="52"/>
      <c r="I12" s="16"/>
      <c r="J12" s="52"/>
      <c r="K12" s="31" t="s">
        <v>153</v>
      </c>
      <c r="L12" s="52"/>
      <c r="M12" s="31" t="s">
        <v>3</v>
      </c>
      <c r="N12" s="14" t="s">
        <v>47</v>
      </c>
      <c r="O12" s="52"/>
      <c r="P12" s="16"/>
    </row>
    <row r="13" spans="1:16" s="10" customFormat="1" x14ac:dyDescent="0.25">
      <c r="A13" s="57" t="s">
        <v>1</v>
      </c>
      <c r="B13" s="13" t="s">
        <v>1</v>
      </c>
      <c r="C13" s="52"/>
      <c r="D13" s="31"/>
      <c r="E13" s="52"/>
      <c r="F13" s="31"/>
      <c r="G13" s="14"/>
      <c r="H13" s="52"/>
      <c r="I13" s="16"/>
      <c r="J13" s="52"/>
      <c r="K13" s="31"/>
      <c r="L13" s="52"/>
      <c r="M13" s="31"/>
      <c r="N13" s="14"/>
      <c r="O13" s="52"/>
      <c r="P13" s="16"/>
    </row>
    <row r="14" spans="1:16" s="10" customFormat="1" x14ac:dyDescent="0.25">
      <c r="A14" s="57">
        <v>2</v>
      </c>
      <c r="B14" s="33" t="s">
        <v>130</v>
      </c>
      <c r="C14" s="52" t="s">
        <v>125</v>
      </c>
      <c r="D14" s="52" t="s">
        <v>125</v>
      </c>
      <c r="E14" s="52" t="s">
        <v>125</v>
      </c>
      <c r="F14" s="52" t="s">
        <v>125</v>
      </c>
      <c r="G14" s="52" t="s">
        <v>125</v>
      </c>
      <c r="H14" s="52" t="s">
        <v>125</v>
      </c>
      <c r="I14" s="52" t="s">
        <v>125</v>
      </c>
      <c r="J14" s="52" t="s">
        <v>125</v>
      </c>
      <c r="K14" s="52" t="s">
        <v>125</v>
      </c>
      <c r="L14" s="52" t="s">
        <v>125</v>
      </c>
      <c r="M14" s="52" t="s">
        <v>125</v>
      </c>
      <c r="N14" s="52" t="s">
        <v>125</v>
      </c>
      <c r="O14" s="52" t="s">
        <v>125</v>
      </c>
      <c r="P14" s="52" t="s">
        <v>125</v>
      </c>
    </row>
    <row r="15" spans="1:16" s="10" customFormat="1" ht="31.5" x14ac:dyDescent="0.25">
      <c r="A15" s="57" t="s">
        <v>99</v>
      </c>
      <c r="B15" s="13" t="s">
        <v>93</v>
      </c>
      <c r="C15" s="52"/>
      <c r="D15" s="31" t="s">
        <v>144</v>
      </c>
      <c r="E15" s="52"/>
      <c r="F15" s="31" t="s">
        <v>3</v>
      </c>
      <c r="G15" s="14" t="s">
        <v>46</v>
      </c>
      <c r="H15" s="52"/>
      <c r="I15" s="16"/>
      <c r="J15" s="52"/>
      <c r="K15" s="31" t="s">
        <v>144</v>
      </c>
      <c r="L15" s="66">
        <f>L9</f>
        <v>0</v>
      </c>
      <c r="M15" s="31" t="s">
        <v>3</v>
      </c>
      <c r="N15" s="14" t="s">
        <v>46</v>
      </c>
      <c r="O15" s="16"/>
      <c r="P15" s="65">
        <f>L15*O15</f>
        <v>0</v>
      </c>
    </row>
    <row r="16" spans="1:16" s="10" customFormat="1" ht="31.5" x14ac:dyDescent="0.25">
      <c r="A16" s="57" t="s">
        <v>100</v>
      </c>
      <c r="B16" s="13" t="s">
        <v>94</v>
      </c>
      <c r="C16" s="52"/>
      <c r="D16" s="31" t="s">
        <v>144</v>
      </c>
      <c r="E16" s="52"/>
      <c r="F16" s="31" t="s">
        <v>3</v>
      </c>
      <c r="G16" s="14" t="s">
        <v>46</v>
      </c>
      <c r="H16" s="52"/>
      <c r="I16" s="16"/>
      <c r="J16" s="52"/>
      <c r="K16" s="31" t="s">
        <v>144</v>
      </c>
      <c r="L16" s="52"/>
      <c r="M16" s="31" t="s">
        <v>3</v>
      </c>
      <c r="N16" s="14" t="s">
        <v>46</v>
      </c>
      <c r="O16" s="16"/>
      <c r="P16" s="16"/>
    </row>
    <row r="17" spans="1:16" s="10" customFormat="1" x14ac:dyDescent="0.25">
      <c r="A17" s="57" t="s">
        <v>1</v>
      </c>
      <c r="B17" s="13" t="s">
        <v>1</v>
      </c>
      <c r="C17" s="52"/>
      <c r="D17" s="31"/>
      <c r="E17" s="52"/>
      <c r="F17" s="31"/>
      <c r="G17" s="14"/>
      <c r="H17" s="52"/>
      <c r="I17" s="16"/>
      <c r="J17" s="52"/>
      <c r="K17" s="31"/>
      <c r="L17" s="52"/>
      <c r="M17" s="31"/>
      <c r="N17" s="14"/>
      <c r="O17" s="52"/>
      <c r="P17" s="16"/>
    </row>
    <row r="18" spans="1:16" s="10" customFormat="1" ht="27" customHeight="1" x14ac:dyDescent="0.25">
      <c r="A18" s="57">
        <v>3</v>
      </c>
      <c r="B18" s="34" t="s">
        <v>24</v>
      </c>
      <c r="C18" s="52" t="s">
        <v>125</v>
      </c>
      <c r="D18" s="52" t="s">
        <v>125</v>
      </c>
      <c r="E18" s="52" t="s">
        <v>125</v>
      </c>
      <c r="F18" s="52" t="s">
        <v>125</v>
      </c>
      <c r="G18" s="52" t="s">
        <v>125</v>
      </c>
      <c r="H18" s="52" t="s">
        <v>125</v>
      </c>
      <c r="I18" s="52" t="s">
        <v>125</v>
      </c>
      <c r="J18" s="52" t="s">
        <v>125</v>
      </c>
      <c r="K18" s="52" t="s">
        <v>125</v>
      </c>
      <c r="L18" s="52" t="s">
        <v>125</v>
      </c>
      <c r="M18" s="52" t="s">
        <v>125</v>
      </c>
      <c r="N18" s="52" t="s">
        <v>125</v>
      </c>
      <c r="O18" s="52" t="s">
        <v>125</v>
      </c>
      <c r="P18" s="52" t="s">
        <v>125</v>
      </c>
    </row>
    <row r="19" spans="1:16" s="10" customFormat="1" ht="63" x14ac:dyDescent="0.25">
      <c r="A19" s="57" t="s">
        <v>101</v>
      </c>
      <c r="B19" s="13" t="s">
        <v>93</v>
      </c>
      <c r="C19" s="52"/>
      <c r="D19" s="31" t="s">
        <v>145</v>
      </c>
      <c r="E19" s="52"/>
      <c r="F19" s="32" t="s">
        <v>25</v>
      </c>
      <c r="G19" s="14" t="s">
        <v>48</v>
      </c>
      <c r="H19" s="52"/>
      <c r="I19" s="16"/>
      <c r="J19" s="52"/>
      <c r="K19" s="31" t="s">
        <v>145</v>
      </c>
      <c r="L19" s="52"/>
      <c r="M19" s="32" t="s">
        <v>25</v>
      </c>
      <c r="N19" s="14" t="s">
        <v>48</v>
      </c>
      <c r="O19" s="16"/>
      <c r="P19" s="65">
        <f>L19*O19</f>
        <v>0</v>
      </c>
    </row>
    <row r="20" spans="1:16" s="10" customFormat="1" ht="63" x14ac:dyDescent="0.25">
      <c r="A20" s="57" t="s">
        <v>102</v>
      </c>
      <c r="B20" s="13" t="s">
        <v>94</v>
      </c>
      <c r="C20" s="52"/>
      <c r="D20" s="31" t="s">
        <v>145</v>
      </c>
      <c r="E20" s="52"/>
      <c r="F20" s="32" t="s">
        <v>25</v>
      </c>
      <c r="G20" s="14" t="s">
        <v>48</v>
      </c>
      <c r="H20" s="52"/>
      <c r="I20" s="16"/>
      <c r="J20" s="52"/>
      <c r="K20" s="31" t="s">
        <v>145</v>
      </c>
      <c r="L20" s="52"/>
      <c r="M20" s="32" t="s">
        <v>25</v>
      </c>
      <c r="N20" s="14" t="s">
        <v>48</v>
      </c>
      <c r="O20" s="52"/>
      <c r="P20" s="16"/>
    </row>
    <row r="21" spans="1:16" s="10" customFormat="1" x14ac:dyDescent="0.25">
      <c r="A21" s="57" t="s">
        <v>1</v>
      </c>
      <c r="B21" s="13" t="s">
        <v>1</v>
      </c>
      <c r="C21" s="52"/>
      <c r="D21" s="31"/>
      <c r="E21" s="52"/>
      <c r="F21" s="32"/>
      <c r="G21" s="14"/>
      <c r="H21" s="52"/>
      <c r="I21" s="16"/>
      <c r="J21" s="52"/>
      <c r="K21" s="31"/>
      <c r="L21" s="52"/>
      <c r="M21" s="32"/>
      <c r="N21" s="14"/>
      <c r="O21" s="52"/>
      <c r="P21" s="16"/>
    </row>
    <row r="22" spans="1:16" s="10" customFormat="1" x14ac:dyDescent="0.25">
      <c r="A22" s="57">
        <v>4</v>
      </c>
      <c r="B22" s="13" t="s">
        <v>6</v>
      </c>
      <c r="C22" s="52"/>
      <c r="D22" s="31"/>
      <c r="E22" s="52"/>
      <c r="F22" s="52"/>
      <c r="G22" s="52"/>
      <c r="H22" s="52"/>
      <c r="I22" s="16"/>
      <c r="J22" s="52"/>
      <c r="K22" s="31"/>
      <c r="L22" s="52"/>
      <c r="M22" s="52"/>
      <c r="N22" s="52"/>
      <c r="O22" s="52"/>
      <c r="P22" s="16"/>
    </row>
    <row r="23" spans="1:16" s="10" customFormat="1" ht="31.5" x14ac:dyDescent="0.25">
      <c r="A23" s="57" t="s">
        <v>124</v>
      </c>
      <c r="B23" s="13" t="s">
        <v>93</v>
      </c>
      <c r="C23" s="52"/>
      <c r="D23" s="31"/>
      <c r="E23" s="52"/>
      <c r="F23" s="31" t="s">
        <v>3</v>
      </c>
      <c r="G23" s="14" t="s">
        <v>49</v>
      </c>
      <c r="H23" s="52"/>
      <c r="I23" s="16"/>
      <c r="J23" s="52"/>
      <c r="K23" s="31"/>
      <c r="L23" s="66">
        <f>L9</f>
        <v>0</v>
      </c>
      <c r="M23" s="31" t="s">
        <v>3</v>
      </c>
      <c r="N23" s="14" t="s">
        <v>49</v>
      </c>
      <c r="O23" s="16"/>
      <c r="P23" s="65">
        <f>L23*O23</f>
        <v>0</v>
      </c>
    </row>
    <row r="24" spans="1:16" s="10" customFormat="1" ht="31.5" x14ac:dyDescent="0.25">
      <c r="A24" s="57" t="s">
        <v>155</v>
      </c>
      <c r="B24" s="13" t="s">
        <v>94</v>
      </c>
      <c r="C24" s="52"/>
      <c r="D24" s="31"/>
      <c r="E24" s="52"/>
      <c r="F24" s="31" t="s">
        <v>3</v>
      </c>
      <c r="G24" s="14" t="s">
        <v>49</v>
      </c>
      <c r="H24" s="52"/>
      <c r="I24" s="16"/>
      <c r="J24" s="52"/>
      <c r="K24" s="31"/>
      <c r="L24" s="52"/>
      <c r="M24" s="31" t="s">
        <v>3</v>
      </c>
      <c r="N24" s="14" t="s">
        <v>49</v>
      </c>
      <c r="O24" s="16"/>
      <c r="P24" s="16"/>
    </row>
    <row r="25" spans="1:16" s="10" customFormat="1" ht="15" customHeight="1" x14ac:dyDescent="0.25">
      <c r="A25" s="57" t="s">
        <v>1</v>
      </c>
      <c r="B25" s="13" t="s">
        <v>1</v>
      </c>
      <c r="C25" s="52"/>
      <c r="D25" s="31"/>
      <c r="E25" s="52"/>
      <c r="F25" s="31"/>
      <c r="G25" s="14"/>
      <c r="H25" s="52"/>
      <c r="I25" s="16"/>
      <c r="J25" s="52"/>
      <c r="K25" s="31"/>
      <c r="L25" s="52"/>
      <c r="M25" s="31"/>
      <c r="N25" s="14"/>
      <c r="O25" s="52"/>
      <c r="P25" s="16"/>
    </row>
    <row r="26" spans="1:16" ht="50.25" customHeight="1" x14ac:dyDescent="0.25">
      <c r="A26" s="57"/>
      <c r="B26" s="13" t="s">
        <v>62</v>
      </c>
      <c r="C26" s="21"/>
      <c r="D26" s="52"/>
      <c r="E26" s="52"/>
      <c r="F26" s="52"/>
      <c r="G26" s="3"/>
      <c r="H26" s="3"/>
      <c r="I26" s="22"/>
      <c r="J26" s="21"/>
      <c r="K26" s="52"/>
      <c r="L26" s="52"/>
      <c r="M26" s="52"/>
      <c r="N26" s="3"/>
      <c r="O26" s="3"/>
      <c r="P26" s="65">
        <f>SUM(P9:P13,P15:P17,P19:P21,P23:P25)</f>
        <v>0</v>
      </c>
    </row>
    <row r="27" spans="1:16" ht="15.75" customHeight="1" x14ac:dyDescent="0.25">
      <c r="D27" s="7"/>
      <c r="J27" s="29"/>
      <c r="K27" s="29"/>
    </row>
    <row r="28" spans="1:16" ht="18.75" customHeight="1" x14ac:dyDescent="0.25">
      <c r="A28" s="116"/>
      <c r="B28" s="116"/>
      <c r="C28" s="116"/>
      <c r="D28" s="116"/>
      <c r="E28" s="116"/>
      <c r="F28" s="116"/>
      <c r="G28" s="116"/>
    </row>
    <row r="29" spans="1:16" ht="41.25" customHeight="1" x14ac:dyDescent="0.25">
      <c r="A29" s="116"/>
      <c r="B29" s="116"/>
      <c r="C29" s="116"/>
      <c r="D29" s="116"/>
      <c r="E29" s="116"/>
      <c r="F29" s="116"/>
      <c r="G29" s="116"/>
    </row>
    <row r="30" spans="1:16" ht="38.25" customHeight="1" x14ac:dyDescent="0.25">
      <c r="A30" s="116"/>
      <c r="B30" s="116"/>
      <c r="C30" s="116"/>
      <c r="D30" s="116"/>
      <c r="E30" s="116"/>
      <c r="F30" s="116"/>
      <c r="G30" s="116"/>
      <c r="H30" s="6"/>
    </row>
    <row r="31" spans="1:16" ht="18.75" customHeight="1" x14ac:dyDescent="0.25">
      <c r="A31" s="117"/>
      <c r="B31" s="117"/>
      <c r="C31" s="117"/>
      <c r="D31" s="117"/>
      <c r="E31" s="117"/>
      <c r="F31" s="117"/>
      <c r="G31" s="117"/>
    </row>
    <row r="32" spans="1:16" ht="217.5" customHeight="1" x14ac:dyDescent="0.25">
      <c r="A32" s="108"/>
      <c r="B32" s="118"/>
      <c r="C32" s="118"/>
      <c r="D32" s="118"/>
      <c r="E32" s="118"/>
      <c r="F32" s="118"/>
      <c r="G32" s="118"/>
    </row>
    <row r="33" spans="1:16" ht="53.25" customHeight="1" x14ac:dyDescent="0.25">
      <c r="A33" s="108"/>
      <c r="B33" s="109"/>
      <c r="C33" s="109"/>
      <c r="D33" s="109"/>
      <c r="E33" s="109"/>
      <c r="F33" s="109"/>
      <c r="G33" s="109"/>
    </row>
    <row r="34" spans="1:16" x14ac:dyDescent="0.25">
      <c r="A34" s="110"/>
      <c r="B34" s="110"/>
      <c r="C34" s="110"/>
      <c r="D34" s="110"/>
      <c r="E34" s="110"/>
      <c r="F34" s="110"/>
      <c r="G34" s="110"/>
    </row>
    <row r="35" spans="1:16" s="7" customFormat="1" x14ac:dyDescent="0.25">
      <c r="A35" s="54"/>
      <c r="B35" s="6"/>
      <c r="D35" s="4"/>
      <c r="G35" s="46"/>
      <c r="H35" s="46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54"/>
      <c r="B39" s="6"/>
      <c r="D39" s="4"/>
      <c r="G39" s="46"/>
      <c r="H39" s="46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54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46" customWidth="1"/>
    <col min="8" max="8" width="16.75" style="4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29"/>
      <c r="K1" s="29"/>
    </row>
    <row r="2" spans="1:17" ht="42" customHeight="1" x14ac:dyDescent="0.25">
      <c r="A2" s="150" t="s">
        <v>69</v>
      </c>
      <c r="B2" s="150"/>
      <c r="C2" s="150"/>
      <c r="D2" s="150"/>
      <c r="E2" s="150"/>
      <c r="F2" s="150"/>
      <c r="G2" s="150"/>
      <c r="J2" s="29"/>
      <c r="K2" s="29"/>
    </row>
    <row r="3" spans="1:17" ht="36" customHeight="1" x14ac:dyDescent="0.25">
      <c r="A3" s="60" t="s">
        <v>0</v>
      </c>
      <c r="B3" s="1" t="s">
        <v>68</v>
      </c>
      <c r="C3" s="151" t="s">
        <v>50</v>
      </c>
      <c r="D3" s="151"/>
      <c r="E3" s="115" t="s">
        <v>51</v>
      </c>
      <c r="F3" s="115"/>
      <c r="G3" s="115"/>
      <c r="I3"/>
      <c r="J3"/>
      <c r="K3" s="7"/>
      <c r="L3" s="23"/>
      <c r="M3" s="10"/>
      <c r="N3" s="23"/>
      <c r="O3" s="29"/>
      <c r="P3" s="23"/>
    </row>
    <row r="4" spans="1:17" ht="15" customHeight="1" x14ac:dyDescent="0.25">
      <c r="A4" s="61">
        <v>1</v>
      </c>
      <c r="B4" s="43">
        <v>2</v>
      </c>
      <c r="C4" s="152">
        <v>3</v>
      </c>
      <c r="D4" s="153"/>
      <c r="E4" s="154">
        <v>4</v>
      </c>
      <c r="F4" s="155"/>
      <c r="G4" s="156"/>
      <c r="I4" s="46"/>
      <c r="J4" s="5"/>
      <c r="K4" s="46"/>
      <c r="L4" s="5"/>
      <c r="M4" s="46"/>
      <c r="N4" s="5"/>
      <c r="O4" s="46"/>
      <c r="P4" s="5"/>
      <c r="Q4" s="46"/>
    </row>
    <row r="5" spans="1:17" ht="90.75" customHeight="1" x14ac:dyDescent="0.25">
      <c r="A5" s="42">
        <v>1</v>
      </c>
      <c r="B5" s="41" t="s">
        <v>70</v>
      </c>
      <c r="C5" s="157"/>
      <c r="D5" s="157"/>
      <c r="E5" s="145" t="e">
        <f>#REF!+т2!P46+т3!P15+т4!P22+т5!P26</f>
        <v>#REF!</v>
      </c>
      <c r="F5" s="146"/>
      <c r="G5" s="147"/>
      <c r="I5" s="46"/>
      <c r="J5" s="5"/>
      <c r="K5" s="29"/>
      <c r="L5" s="29"/>
    </row>
    <row r="6" spans="1:17" x14ac:dyDescent="0.25">
      <c r="A6" s="42">
        <v>2</v>
      </c>
      <c r="B6" s="2" t="s">
        <v>7</v>
      </c>
      <c r="C6" s="158"/>
      <c r="D6" s="158"/>
      <c r="E6" s="145" t="e">
        <f>E5*0.18</f>
        <v>#REF!</v>
      </c>
      <c r="F6" s="146"/>
      <c r="G6" s="147"/>
      <c r="I6" s="46"/>
      <c r="J6" s="5"/>
      <c r="K6" s="29"/>
      <c r="L6" s="29"/>
    </row>
    <row r="7" spans="1:17" ht="112.5" customHeight="1" x14ac:dyDescent="0.25">
      <c r="A7" s="42">
        <v>3</v>
      </c>
      <c r="B7" s="2" t="s">
        <v>131</v>
      </c>
      <c r="C7" s="158"/>
      <c r="D7" s="158"/>
      <c r="E7" s="145" t="e">
        <f>E5+E6</f>
        <v>#REF!</v>
      </c>
      <c r="F7" s="146"/>
      <c r="G7" s="147"/>
      <c r="I7" s="46"/>
      <c r="J7" s="5"/>
      <c r="K7" s="29"/>
      <c r="L7" s="29"/>
    </row>
    <row r="8" spans="1:17" ht="53.25" customHeight="1" x14ac:dyDescent="0.25">
      <c r="A8" s="42" t="s">
        <v>158</v>
      </c>
      <c r="B8" s="53" t="s">
        <v>72</v>
      </c>
      <c r="C8" s="148"/>
      <c r="D8" s="149"/>
      <c r="E8" s="145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46"/>
      <c r="G8" s="147"/>
      <c r="I8" s="46"/>
      <c r="J8" s="5"/>
      <c r="K8" s="29"/>
      <c r="L8" s="29"/>
    </row>
    <row r="9" spans="1:17" ht="69" customHeight="1" x14ac:dyDescent="0.25">
      <c r="A9" s="42" t="s">
        <v>159</v>
      </c>
      <c r="B9" s="44" t="s">
        <v>132</v>
      </c>
      <c r="C9" s="138"/>
      <c r="D9" s="139"/>
      <c r="E9" s="140"/>
      <c r="F9" s="141"/>
      <c r="G9" s="142"/>
      <c r="H9" s="6"/>
      <c r="I9" s="6"/>
      <c r="J9" s="29"/>
      <c r="K9" s="29" t="s">
        <v>64</v>
      </c>
    </row>
    <row r="10" spans="1:17" ht="53.25" customHeight="1" x14ac:dyDescent="0.25">
      <c r="A10" s="42" t="s">
        <v>160</v>
      </c>
      <c r="B10" s="44" t="s">
        <v>157</v>
      </c>
      <c r="C10" s="138"/>
      <c r="D10" s="139"/>
      <c r="E10" s="145" t="e">
        <f>E7-E9</f>
        <v>#REF!</v>
      </c>
      <c r="F10" s="146"/>
      <c r="G10" s="147"/>
      <c r="H10" s="6"/>
      <c r="I10" s="6"/>
      <c r="J10" s="29"/>
      <c r="K10" s="29"/>
    </row>
    <row r="11" spans="1:17" ht="84" customHeight="1" x14ac:dyDescent="0.25">
      <c r="A11" s="42" t="s">
        <v>156</v>
      </c>
      <c r="B11" s="44" t="s">
        <v>71</v>
      </c>
      <c r="C11" s="138"/>
      <c r="D11" s="139"/>
      <c r="E11" s="145">
        <f>SUM(E12:G18)</f>
        <v>0</v>
      </c>
      <c r="F11" s="146"/>
      <c r="G11" s="147"/>
      <c r="H11" s="6"/>
      <c r="I11" s="6"/>
      <c r="J11" s="6" t="s">
        <v>167</v>
      </c>
      <c r="K11" s="67"/>
    </row>
    <row r="12" spans="1:17" ht="21" customHeight="1" x14ac:dyDescent="0.25">
      <c r="A12" s="42" t="s">
        <v>65</v>
      </c>
      <c r="B12" s="45" t="s">
        <v>163</v>
      </c>
      <c r="C12" s="138"/>
      <c r="D12" s="139"/>
      <c r="E12" s="140"/>
      <c r="F12" s="141"/>
      <c r="G12" s="142"/>
      <c r="H12" s="6"/>
      <c r="I12" s="6"/>
      <c r="J12" s="68">
        <v>114.30972260932106</v>
      </c>
      <c r="K12" s="46" t="s">
        <v>168</v>
      </c>
    </row>
    <row r="13" spans="1:17" ht="18" x14ac:dyDescent="0.25">
      <c r="A13" s="42" t="s">
        <v>66</v>
      </c>
      <c r="B13" s="45" t="s">
        <v>164</v>
      </c>
      <c r="C13" s="138"/>
      <c r="D13" s="139"/>
      <c r="E13" s="140"/>
      <c r="F13" s="141"/>
      <c r="G13" s="142"/>
      <c r="H13" s="6"/>
      <c r="I13" s="6"/>
      <c r="J13" s="68">
        <v>106.03167494679889</v>
      </c>
      <c r="K13" s="46" t="s">
        <v>169</v>
      </c>
    </row>
    <row r="14" spans="1:17" ht="18" x14ac:dyDescent="0.25">
      <c r="A14" s="42" t="s">
        <v>73</v>
      </c>
      <c r="B14" s="45" t="s">
        <v>165</v>
      </c>
      <c r="C14" s="48"/>
      <c r="D14" s="49"/>
      <c r="E14" s="140"/>
      <c r="F14" s="141"/>
      <c r="G14" s="142"/>
      <c r="H14" s="6"/>
      <c r="I14" s="6"/>
      <c r="J14" s="68">
        <v>105.04380984686162</v>
      </c>
      <c r="K14" s="46" t="s">
        <v>170</v>
      </c>
    </row>
    <row r="15" spans="1:17" ht="18" x14ac:dyDescent="0.25">
      <c r="A15" s="42" t="s">
        <v>1</v>
      </c>
      <c r="B15" s="45" t="s">
        <v>166</v>
      </c>
      <c r="C15" s="138"/>
      <c r="D15" s="139"/>
      <c r="E15" s="140"/>
      <c r="F15" s="141"/>
      <c r="G15" s="142"/>
      <c r="H15" s="6"/>
      <c r="I15" s="6"/>
      <c r="J15" s="68">
        <v>104.53189530144731</v>
      </c>
      <c r="K15" s="46" t="s">
        <v>171</v>
      </c>
    </row>
    <row r="16" spans="1:17" ht="18" x14ac:dyDescent="0.25">
      <c r="A16" s="42" t="s">
        <v>133</v>
      </c>
      <c r="B16" s="45" t="s">
        <v>134</v>
      </c>
      <c r="C16" s="138"/>
      <c r="D16" s="139"/>
      <c r="E16" s="140"/>
      <c r="F16" s="141"/>
      <c r="G16" s="142"/>
      <c r="H16" s="6"/>
      <c r="I16" s="6"/>
      <c r="J16" s="68">
        <v>104.16560516944568</v>
      </c>
      <c r="K16" s="46" t="s">
        <v>172</v>
      </c>
    </row>
    <row r="17" spans="1:11" ht="18" x14ac:dyDescent="0.25">
      <c r="A17" s="42" t="s">
        <v>67</v>
      </c>
      <c r="B17" s="45" t="s">
        <v>135</v>
      </c>
      <c r="C17" s="143"/>
      <c r="D17" s="144"/>
      <c r="E17" s="140"/>
      <c r="F17" s="141"/>
      <c r="G17" s="142"/>
      <c r="H17" s="23"/>
      <c r="I17" s="25"/>
      <c r="J17" s="68">
        <v>103.9</v>
      </c>
      <c r="K17" s="46" t="s">
        <v>173</v>
      </c>
    </row>
    <row r="18" spans="1:11" x14ac:dyDescent="0.25">
      <c r="A18" s="62"/>
      <c r="B18" s="47"/>
      <c r="C18" s="110"/>
      <c r="D18" s="110"/>
      <c r="E18" s="140"/>
      <c r="F18" s="141"/>
      <c r="G18" s="142"/>
      <c r="J18" s="68">
        <v>104</v>
      </c>
      <c r="K18" s="46" t="s">
        <v>174</v>
      </c>
    </row>
    <row r="19" spans="1:11" ht="18" x14ac:dyDescent="0.25">
      <c r="A19" s="136" t="s">
        <v>139</v>
      </c>
      <c r="B19" s="136"/>
      <c r="C19" s="136"/>
      <c r="D19" s="136"/>
      <c r="E19" s="136"/>
      <c r="F19" s="136"/>
      <c r="G19" s="136"/>
    </row>
    <row r="20" spans="1:11" ht="36" customHeight="1" x14ac:dyDescent="0.25">
      <c r="A20" s="137" t="s">
        <v>136</v>
      </c>
      <c r="B20" s="137"/>
      <c r="C20" s="137"/>
      <c r="D20" s="137"/>
      <c r="E20" s="137"/>
      <c r="F20" s="137"/>
      <c r="G20" s="137"/>
    </row>
    <row r="21" spans="1:11" ht="31.5" customHeight="1" x14ac:dyDescent="0.25">
      <c r="A21" s="137" t="s">
        <v>137</v>
      </c>
      <c r="B21" s="137"/>
      <c r="C21" s="137"/>
      <c r="D21" s="137"/>
      <c r="E21" s="137"/>
      <c r="F21" s="137"/>
      <c r="G21" s="137"/>
      <c r="H21" s="46" t="s">
        <v>64</v>
      </c>
    </row>
    <row r="22" spans="1:11" ht="69.75" customHeight="1" x14ac:dyDescent="0.25">
      <c r="A22" s="137" t="s">
        <v>138</v>
      </c>
      <c r="B22" s="137"/>
      <c r="C22" s="137"/>
      <c r="D22" s="137"/>
      <c r="E22" s="137"/>
      <c r="F22" s="137"/>
      <c r="G22" s="137"/>
    </row>
    <row r="23" spans="1:11" ht="18.75" customHeight="1" x14ac:dyDescent="0.25">
      <c r="A23" s="116"/>
      <c r="B23" s="116"/>
      <c r="C23" s="116"/>
      <c r="D23" s="116"/>
      <c r="E23" s="116"/>
      <c r="F23" s="116"/>
      <c r="G23" s="116"/>
    </row>
    <row r="24" spans="1:11" ht="41.25" customHeight="1" x14ac:dyDescent="0.25">
      <c r="A24" s="116"/>
      <c r="B24" s="116"/>
      <c r="C24" s="116"/>
      <c r="D24" s="116"/>
      <c r="E24" s="116"/>
      <c r="F24" s="116"/>
      <c r="G24" s="116"/>
    </row>
    <row r="25" spans="1:11" ht="38.25" customHeight="1" x14ac:dyDescent="0.25">
      <c r="A25" s="116"/>
      <c r="B25" s="116"/>
      <c r="C25" s="116"/>
      <c r="D25" s="116"/>
      <c r="E25" s="116"/>
      <c r="F25" s="116"/>
      <c r="G25" s="116"/>
      <c r="H25"/>
    </row>
    <row r="26" spans="1:11" ht="18.75" customHeight="1" x14ac:dyDescent="0.25">
      <c r="A26" s="117"/>
      <c r="B26" s="117"/>
      <c r="C26" s="117"/>
      <c r="D26" s="117"/>
      <c r="E26" s="117"/>
      <c r="F26" s="117"/>
      <c r="G26" s="117"/>
    </row>
    <row r="27" spans="1:11" ht="217.5" customHeight="1" x14ac:dyDescent="0.25">
      <c r="A27" s="108"/>
      <c r="B27" s="118"/>
      <c r="C27" s="118"/>
      <c r="D27" s="118"/>
      <c r="E27" s="118"/>
      <c r="F27" s="118"/>
      <c r="G27" s="118"/>
    </row>
    <row r="28" spans="1:11" ht="53.25" customHeight="1" x14ac:dyDescent="0.25">
      <c r="A28" s="108"/>
      <c r="B28" s="109"/>
      <c r="C28" s="109"/>
      <c r="D28" s="109"/>
      <c r="E28" s="109"/>
      <c r="F28" s="109"/>
      <c r="G28" s="109"/>
    </row>
    <row r="29" spans="1:11" x14ac:dyDescent="0.25">
      <c r="A29" s="110"/>
      <c r="B29" s="110"/>
      <c r="C29" s="110"/>
      <c r="D29" s="110"/>
      <c r="E29" s="110"/>
      <c r="F29" s="110"/>
      <c r="G29" s="110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G51"/>
  <sheetViews>
    <sheetView topLeftCell="A7" zoomScale="80" zoomScaleNormal="80" workbookViewId="0">
      <selection activeCell="AC22" sqref="AC22"/>
    </sheetView>
  </sheetViews>
  <sheetFormatPr defaultColWidth="9" defaultRowHeight="15.75" x14ac:dyDescent="0.25"/>
  <cols>
    <col min="1" max="1" width="11" style="54" customWidth="1"/>
    <col min="2" max="2" width="26.375" style="4" customWidth="1"/>
    <col min="3" max="3" width="15.625" style="4" customWidth="1"/>
    <col min="4" max="4" width="21.5" style="7" customWidth="1"/>
    <col min="5" max="5" width="13.625" style="10" customWidth="1"/>
    <col min="6" max="6" width="10.875" style="10" hidden="1" customWidth="1"/>
    <col min="7" max="7" width="9.625" style="23" hidden="1" customWidth="1"/>
    <col min="8" max="8" width="8.625" style="46" hidden="1" customWidth="1"/>
    <col min="9" max="9" width="10.375" style="5" hidden="1" customWidth="1"/>
    <col min="10" max="10" width="8.875" style="6" hidden="1" customWidth="1"/>
    <col min="11" max="24" width="9" style="6" hidden="1" customWidth="1"/>
    <col min="25" max="31" width="9" style="6" customWidth="1"/>
    <col min="32" max="16384" width="9" style="6"/>
  </cols>
  <sheetData>
    <row r="1" spans="1:33" x14ac:dyDescent="0.25">
      <c r="E1" s="95" t="s">
        <v>175</v>
      </c>
      <c r="F1" s="7"/>
      <c r="G1" s="46"/>
    </row>
    <row r="2" spans="1:33" x14ac:dyDescent="0.25">
      <c r="E2" s="96" t="s">
        <v>52</v>
      </c>
      <c r="F2" s="7"/>
      <c r="G2" s="46"/>
    </row>
    <row r="3" spans="1:33" x14ac:dyDescent="0.25">
      <c r="E3" s="96" t="s">
        <v>176</v>
      </c>
      <c r="F3" s="7"/>
      <c r="G3" s="46"/>
    </row>
    <row r="4" spans="1:33" ht="45" customHeight="1" x14ac:dyDescent="0.25">
      <c r="A4" s="161" t="s">
        <v>57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24"/>
      <c r="R4" s="24"/>
      <c r="S4" s="162"/>
      <c r="T4" s="162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</row>
    <row r="5" spans="1:33" ht="18.75" customHeight="1" x14ac:dyDescent="0.3">
      <c r="A5" s="163"/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87"/>
      <c r="R5" s="87"/>
      <c r="S5" s="87"/>
      <c r="T5" s="87"/>
      <c r="U5" s="8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</row>
    <row r="6" spans="1:33" ht="18.75" x14ac:dyDescent="0.25">
      <c r="A6" s="124" t="str">
        <f>'r1-'!A6:Q6</f>
        <v>Инвестиционная программа АО "Западные энергетическая компания"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87"/>
      <c r="R6" s="87"/>
      <c r="S6" s="87"/>
      <c r="T6" s="87"/>
      <c r="U6" s="87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ht="15.75" customHeight="1" x14ac:dyDescent="0.25">
      <c r="A7" s="125" t="s">
        <v>55</v>
      </c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87"/>
      <c r="R7" s="87"/>
      <c r="S7" s="87"/>
      <c r="T7" s="87"/>
      <c r="U7" s="87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</row>
    <row r="8" spans="1:33" ht="18.75" x14ac:dyDescent="0.3">
      <c r="A8" s="126" t="str">
        <f>'r1-'!A8:Q8</f>
        <v>Год раскрытия информации: 2023 год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40"/>
      <c r="R8" s="40"/>
      <c r="S8" s="40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3" ht="35.25" customHeight="1" x14ac:dyDescent="0.3">
      <c r="A9" s="160" t="str">
        <f>'r1-'!A9:Q9</f>
        <v>Наименование инвестиционного проекта: Строительство ПС 110 кВ "Ялтинская" (с установкой 2-х трансформаторов 110/10 кВ и РУ 10 кВ)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40"/>
      <c r="R9" s="40"/>
      <c r="S9" s="40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</row>
    <row r="10" spans="1:33" ht="18.75" x14ac:dyDescent="0.25">
      <c r="A10" s="127" t="str">
        <f>'r1-'!A10:Q10</f>
        <v>Идентификатор инвестиционного проекта: J 19-02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</row>
    <row r="11" spans="1:33" ht="18.75" x14ac:dyDescent="0.3">
      <c r="A11" s="128" t="str">
        <f>'r1-'!A11:Q11</f>
        <v xml:space="preserve">Утвержденные плановые значения показателей приведены в соответствии 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40"/>
      <c r="R11" s="40"/>
      <c r="S11" s="40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</row>
    <row r="12" spans="1:33" s="35" customFormat="1" ht="22.5" customHeight="1" x14ac:dyDescent="0.3">
      <c r="A12" s="128" t="s">
        <v>261</v>
      </c>
      <c r="B12" s="128"/>
      <c r="C12" s="128"/>
      <c r="D12" s="128"/>
      <c r="E12" s="128"/>
      <c r="F12" s="128"/>
      <c r="G12" s="128"/>
      <c r="H12" s="128"/>
      <c r="I12" s="29"/>
      <c r="J12" s="29"/>
      <c r="K12" s="29"/>
      <c r="L12" s="29"/>
      <c r="M12" s="29"/>
      <c r="N12" s="29"/>
      <c r="O12" s="29"/>
      <c r="P12" s="29"/>
      <c r="Q12" s="17"/>
      <c r="R12" s="17"/>
      <c r="S12" s="17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s="35" customFormat="1" ht="56.25" customHeight="1" x14ac:dyDescent="0.3">
      <c r="A13" s="159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7"/>
      <c r="R13" s="17"/>
      <c r="S13" s="17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s="35" customFormat="1" ht="18.75" x14ac:dyDescent="0.3">
      <c r="A14" s="159" t="str">
        <f>'r1-'!A14:Q14</f>
        <v>Тип инвестиционного проекта: строительство</v>
      </c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7"/>
      <c r="R14" s="17"/>
      <c r="S14" s="17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s="35" customFormat="1" ht="18.75" customHeight="1" x14ac:dyDescent="0.3">
      <c r="A15" s="121" t="s">
        <v>63</v>
      </c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7" spans="1:23" ht="42" customHeight="1" x14ac:dyDescent="0.25">
      <c r="A17" s="150" t="s">
        <v>69</v>
      </c>
      <c r="B17" s="150"/>
      <c r="C17" s="150"/>
      <c r="D17" s="150"/>
      <c r="E17" s="150"/>
      <c r="F17" s="150"/>
      <c r="G17" s="150"/>
      <c r="J17" s="29"/>
      <c r="K17" s="29"/>
    </row>
    <row r="18" spans="1:23" ht="58.5" customHeight="1" x14ac:dyDescent="0.25">
      <c r="A18" s="60" t="s">
        <v>0</v>
      </c>
      <c r="B18" s="97" t="s">
        <v>68</v>
      </c>
      <c r="C18" s="20" t="s">
        <v>299</v>
      </c>
      <c r="D18" s="11" t="s">
        <v>51</v>
      </c>
      <c r="E18" s="7"/>
      <c r="F18" s="7"/>
      <c r="G18" s="7"/>
      <c r="H18" s="7"/>
      <c r="I18" s="23"/>
      <c r="J18" s="10"/>
      <c r="K18" s="23"/>
      <c r="L18" s="29"/>
      <c r="M18" s="23"/>
    </row>
    <row r="19" spans="1:23" ht="15" customHeight="1" x14ac:dyDescent="0.25">
      <c r="A19" s="61">
        <v>1</v>
      </c>
      <c r="B19" s="43">
        <v>2</v>
      </c>
      <c r="C19" s="11">
        <v>3</v>
      </c>
      <c r="D19" s="11">
        <v>4</v>
      </c>
      <c r="E19" s="7"/>
      <c r="F19" s="7"/>
      <c r="G19" s="7"/>
      <c r="J19" s="46"/>
      <c r="K19" s="5"/>
      <c r="L19" s="46"/>
      <c r="M19" s="5"/>
      <c r="N19" s="46"/>
    </row>
    <row r="20" spans="1:23" ht="90.75" customHeight="1" x14ac:dyDescent="0.25">
      <c r="A20" s="42">
        <v>1</v>
      </c>
      <c r="B20" s="41" t="s">
        <v>70</v>
      </c>
      <c r="C20" s="102">
        <v>330445.283</v>
      </c>
      <c r="D20" s="102">
        <f>'r1-'!R61+т2!I46+т3!I15+т4!I22+т5!I26</f>
        <v>330445.283</v>
      </c>
      <c r="E20" s="46"/>
      <c r="F20" s="46"/>
      <c r="G20" s="5"/>
      <c r="H20" s="29"/>
      <c r="I20" s="29"/>
    </row>
    <row r="21" spans="1:23" x14ac:dyDescent="0.25">
      <c r="A21" s="42">
        <v>2</v>
      </c>
      <c r="B21" s="41" t="s">
        <v>298</v>
      </c>
      <c r="C21" s="102">
        <v>59480.15094</v>
      </c>
      <c r="D21" s="102">
        <f>D20*0.18</f>
        <v>59480.15094</v>
      </c>
      <c r="E21" s="46"/>
      <c r="F21" s="46"/>
      <c r="G21" s="30"/>
      <c r="H21" s="69">
        <v>2021</v>
      </c>
      <c r="I21" s="69">
        <v>2022</v>
      </c>
      <c r="J21" s="69">
        <v>2023</v>
      </c>
      <c r="K21" s="70">
        <v>2024</v>
      </c>
      <c r="L21" s="70">
        <v>2025</v>
      </c>
      <c r="M21" s="30">
        <v>2026</v>
      </c>
      <c r="N21" s="69">
        <v>2027</v>
      </c>
      <c r="O21" s="69">
        <v>2028</v>
      </c>
      <c r="P21" s="70">
        <v>2029</v>
      </c>
      <c r="Q21" s="70">
        <v>2030</v>
      </c>
      <c r="R21" s="70">
        <v>2031</v>
      </c>
      <c r="S21" s="70">
        <v>2029</v>
      </c>
      <c r="T21" s="70">
        <v>2029</v>
      </c>
      <c r="U21" s="70">
        <v>2029</v>
      </c>
      <c r="V21" s="70">
        <v>2029</v>
      </c>
      <c r="W21" s="6">
        <v>2030</v>
      </c>
    </row>
    <row r="22" spans="1:23" ht="112.5" customHeight="1" x14ac:dyDescent="0.25">
      <c r="A22" s="42">
        <v>3</v>
      </c>
      <c r="B22" s="41" t="s">
        <v>131</v>
      </c>
      <c r="C22" s="102">
        <v>389925.43394000002</v>
      </c>
      <c r="D22" s="102">
        <f>D20+D21</f>
        <v>389925.43394000002</v>
      </c>
      <c r="E22" s="88">
        <f>D22/1000</f>
        <v>389.92543394</v>
      </c>
      <c r="F22" s="46"/>
      <c r="G22" s="76"/>
      <c r="H22" s="107">
        <v>104.9</v>
      </c>
      <c r="I22" s="107">
        <v>113.9</v>
      </c>
      <c r="J22" s="107">
        <v>105.9</v>
      </c>
      <c r="K22" s="107">
        <v>105.3</v>
      </c>
      <c r="L22" s="107">
        <v>104.8</v>
      </c>
      <c r="M22" s="107">
        <v>104.8</v>
      </c>
      <c r="N22" s="104">
        <v>104.70002730372529</v>
      </c>
      <c r="O22" s="69">
        <v>104.7</v>
      </c>
      <c r="P22" s="69">
        <v>104.7</v>
      </c>
      <c r="Q22" s="69">
        <v>104.7</v>
      </c>
      <c r="R22" s="69">
        <v>104.7</v>
      </c>
      <c r="S22" s="69">
        <v>104.7</v>
      </c>
      <c r="T22" s="69">
        <v>104.7</v>
      </c>
      <c r="U22" s="69">
        <v>104.7</v>
      </c>
      <c r="V22" s="69">
        <v>104.7</v>
      </c>
      <c r="W22" s="6">
        <v>104.7</v>
      </c>
    </row>
    <row r="23" spans="1:23" ht="53.25" customHeight="1" x14ac:dyDescent="0.25">
      <c r="A23" s="42" t="s">
        <v>158</v>
      </c>
      <c r="B23" s="98" t="s">
        <v>72</v>
      </c>
      <c r="C23" s="102">
        <v>529927.53776376788</v>
      </c>
      <c r="D23" s="102">
        <f>D24+(D22-D24)*((D27/D26*(H22+100)/200)+D28/D26*(I22+100)/200*H22/100+D29/D26*((J22+100)/200*I22/100*H22/100)+D30/D26*((K22+100)/200*J22/100*I22/100*H22/100)+D31/D26*((L22+100)/200*K22/100*J22/100*I22/100*H22/100)+D32/D26*((M22+100)/200*L22/100*K22/100*J22/100*I22/100*H22/100)+D33/D26*((N22+100)/200*M22/100*L22/100*K22/100*J22/100*I22/100*H22/100+D34/D26*((O22+100)/200*N22/100*M22/100*L22/100*K22/100*J22/100*I22/100*H22/100)))</f>
        <v>521933.15396922349</v>
      </c>
      <c r="E23" s="105">
        <f>D23/1000</f>
        <v>521.93315396922344</v>
      </c>
      <c r="F23" s="46"/>
      <c r="G23" s="106"/>
      <c r="H23" s="106"/>
      <c r="I23" s="29"/>
      <c r="J23" s="106"/>
      <c r="K23" s="106"/>
      <c r="L23" s="106"/>
      <c r="M23" s="106"/>
      <c r="N23" s="5"/>
      <c r="O23" s="5"/>
    </row>
    <row r="24" spans="1:23" ht="69" customHeight="1" x14ac:dyDescent="0.25">
      <c r="A24" s="42" t="s">
        <v>159</v>
      </c>
      <c r="B24" s="99" t="s">
        <v>132</v>
      </c>
      <c r="C24" s="102">
        <v>3000</v>
      </c>
      <c r="D24" s="102">
        <v>7687.2039999999997</v>
      </c>
      <c r="E24" s="6"/>
      <c r="F24" s="6"/>
      <c r="G24" s="29"/>
      <c r="H24" s="29" t="s">
        <v>64</v>
      </c>
      <c r="I24" s="6"/>
    </row>
    <row r="25" spans="1:23" ht="53.25" customHeight="1" x14ac:dyDescent="0.25">
      <c r="A25" s="42" t="s">
        <v>160</v>
      </c>
      <c r="B25" s="99" t="s">
        <v>157</v>
      </c>
      <c r="C25" s="102">
        <v>386925.43394000002</v>
      </c>
      <c r="D25" s="102">
        <f>D22-D24</f>
        <v>382238.22993999999</v>
      </c>
      <c r="E25" s="71"/>
      <c r="F25" s="72"/>
      <c r="G25" s="29"/>
      <c r="H25" s="29"/>
      <c r="I25" s="6"/>
    </row>
    <row r="26" spans="1:23" ht="84" customHeight="1" x14ac:dyDescent="0.25">
      <c r="A26" s="42" t="s">
        <v>156</v>
      </c>
      <c r="B26" s="99" t="s">
        <v>71</v>
      </c>
      <c r="C26" s="102">
        <v>201204.51976951561</v>
      </c>
      <c r="D26" s="102">
        <f>SUM(D27:D33)</f>
        <v>333968.67545394483</v>
      </c>
      <c r="E26" s="71"/>
      <c r="F26" s="6"/>
      <c r="G26" s="73"/>
      <c r="H26" s="73"/>
      <c r="I26" s="6"/>
    </row>
    <row r="27" spans="1:23" x14ac:dyDescent="0.25">
      <c r="A27" s="42" t="s">
        <v>65</v>
      </c>
      <c r="B27" s="100" t="s">
        <v>181</v>
      </c>
      <c r="C27" s="102">
        <v>7593.6019999999999</v>
      </c>
      <c r="D27" s="102">
        <v>0</v>
      </c>
      <c r="E27" s="6"/>
      <c r="F27" s="6"/>
      <c r="G27" s="6"/>
      <c r="H27" s="6"/>
      <c r="I27" s="6"/>
    </row>
    <row r="28" spans="1:23" x14ac:dyDescent="0.25">
      <c r="A28" s="42" t="s">
        <v>66</v>
      </c>
      <c r="B28" s="100" t="s">
        <v>182</v>
      </c>
      <c r="C28" s="102">
        <v>0</v>
      </c>
      <c r="D28" s="102">
        <v>0</v>
      </c>
      <c r="E28" s="6"/>
      <c r="F28" s="6"/>
      <c r="G28" s="6"/>
      <c r="H28" s="6"/>
      <c r="I28" s="6"/>
    </row>
    <row r="29" spans="1:23" x14ac:dyDescent="0.25">
      <c r="A29" s="42" t="s">
        <v>73</v>
      </c>
      <c r="B29" s="100" t="s">
        <v>183</v>
      </c>
      <c r="C29" s="102">
        <v>96805.458884757812</v>
      </c>
      <c r="D29" s="102">
        <v>0</v>
      </c>
      <c r="E29" s="6"/>
      <c r="F29" s="6"/>
      <c r="G29" s="6"/>
      <c r="H29" s="6"/>
      <c r="I29" s="6"/>
    </row>
    <row r="30" spans="1:23" x14ac:dyDescent="0.25">
      <c r="A30" s="42" t="s">
        <v>177</v>
      </c>
      <c r="B30" s="100" t="s">
        <v>184</v>
      </c>
      <c r="C30" s="102">
        <v>237163.216569187</v>
      </c>
      <c r="D30" s="102">
        <v>96805.458884757812</v>
      </c>
      <c r="E30" s="6"/>
      <c r="F30" s="6"/>
      <c r="G30" s="6"/>
      <c r="H30" s="6"/>
      <c r="I30" s="6"/>
    </row>
    <row r="31" spans="1:23" ht="15.75" customHeight="1" x14ac:dyDescent="0.25">
      <c r="A31" s="42" t="s">
        <v>178</v>
      </c>
      <c r="B31" s="100" t="s">
        <v>301</v>
      </c>
      <c r="C31" s="102">
        <v>0</v>
      </c>
      <c r="D31" s="102">
        <v>237163.216569187</v>
      </c>
      <c r="E31" s="6"/>
      <c r="F31" s="6"/>
      <c r="G31" s="6"/>
      <c r="H31" s="6"/>
      <c r="I31" s="6"/>
    </row>
    <row r="32" spans="1:23" ht="15.75" customHeight="1" x14ac:dyDescent="0.25">
      <c r="A32" s="42" t="s">
        <v>179</v>
      </c>
      <c r="B32" s="100" t="s">
        <v>302</v>
      </c>
      <c r="C32" s="102">
        <v>0</v>
      </c>
      <c r="D32" s="102"/>
      <c r="E32" s="6"/>
      <c r="F32" s="6"/>
      <c r="G32" s="6"/>
      <c r="H32" s="6"/>
      <c r="I32" s="6"/>
    </row>
    <row r="33" spans="1:17" ht="15.75" customHeight="1" x14ac:dyDescent="0.25">
      <c r="A33" s="42" t="s">
        <v>180</v>
      </c>
      <c r="B33" s="100" t="s">
        <v>303</v>
      </c>
      <c r="C33" s="102">
        <v>0</v>
      </c>
      <c r="D33" s="102"/>
      <c r="E33" s="6"/>
      <c r="F33" s="6"/>
      <c r="G33" s="6"/>
      <c r="H33" s="6"/>
      <c r="I33" s="6"/>
    </row>
    <row r="34" spans="1:17" ht="15.75" customHeight="1" x14ac:dyDescent="0.25">
      <c r="A34" s="42" t="s">
        <v>300</v>
      </c>
      <c r="B34" s="100" t="s">
        <v>304</v>
      </c>
      <c r="C34" s="102">
        <v>0</v>
      </c>
      <c r="D34" s="102"/>
      <c r="E34" s="6"/>
      <c r="F34" s="6"/>
      <c r="G34" s="6"/>
      <c r="H34" s="6"/>
      <c r="I34" s="6"/>
    </row>
    <row r="35" spans="1:17" ht="60.75" customHeight="1" x14ac:dyDescent="0.25">
      <c r="A35" s="42" t="s">
        <v>185</v>
      </c>
      <c r="B35" s="101" t="s">
        <v>186</v>
      </c>
      <c r="C35" s="103">
        <v>529.92753776376787</v>
      </c>
      <c r="D35" s="103">
        <f>D23/1000</f>
        <v>521.93315396922344</v>
      </c>
      <c r="E35" s="6"/>
      <c r="F35" s="6"/>
      <c r="G35" s="6"/>
      <c r="H35" s="6"/>
      <c r="I35" s="6"/>
    </row>
    <row r="36" spans="1:17" ht="60.75" customHeight="1" x14ac:dyDescent="0.25">
      <c r="A36" s="42">
        <v>9</v>
      </c>
      <c r="B36" s="101" t="s">
        <v>295</v>
      </c>
      <c r="C36" s="103">
        <v>0</v>
      </c>
      <c r="D36" s="103">
        <v>0</v>
      </c>
      <c r="E36" s="6"/>
      <c r="F36" s="6"/>
      <c r="G36" s="6"/>
      <c r="H36" s="6"/>
      <c r="I36" s="6"/>
    </row>
    <row r="37" spans="1:17" ht="45" x14ac:dyDescent="0.25">
      <c r="A37" s="42">
        <v>10</v>
      </c>
      <c r="B37" s="101" t="s">
        <v>296</v>
      </c>
      <c r="C37" s="103">
        <v>529927.53776376788</v>
      </c>
      <c r="D37" s="103">
        <f>D35*1000</f>
        <v>521933.15396922344</v>
      </c>
      <c r="E37" s="6"/>
      <c r="F37" s="6"/>
      <c r="G37" s="6"/>
      <c r="H37" s="6"/>
      <c r="I37" s="6"/>
    </row>
    <row r="38" spans="1:17" x14ac:dyDescent="0.25">
      <c r="A38" s="47" t="s">
        <v>187</v>
      </c>
      <c r="G38" s="23" t="s">
        <v>188</v>
      </c>
      <c r="K38" s="47"/>
      <c r="L38" s="47"/>
      <c r="M38" s="47"/>
      <c r="N38" s="47"/>
      <c r="O38" s="47"/>
      <c r="Q38" s="5"/>
    </row>
    <row r="39" spans="1:17" ht="36" customHeight="1" x14ac:dyDescent="0.25">
      <c r="A39" s="47" t="s">
        <v>189</v>
      </c>
      <c r="I39" s="116"/>
      <c r="J39" s="116"/>
      <c r="K39" s="116"/>
      <c r="L39" s="116"/>
      <c r="M39" s="116"/>
      <c r="N39" s="116"/>
      <c r="O39" s="116"/>
      <c r="Q39" s="5"/>
    </row>
    <row r="40" spans="1:17" ht="18.75" customHeight="1" x14ac:dyDescent="0.25">
      <c r="A40" s="116"/>
      <c r="B40" s="116"/>
      <c r="C40" s="116"/>
      <c r="D40" s="116"/>
      <c r="E40" s="116"/>
      <c r="F40" s="116"/>
      <c r="G40" s="116"/>
    </row>
    <row r="41" spans="1:17" ht="41.25" customHeight="1" x14ac:dyDescent="0.25">
      <c r="A41" s="136" t="s">
        <v>139</v>
      </c>
      <c r="B41" s="136"/>
      <c r="C41" s="136"/>
      <c r="D41" s="136"/>
      <c r="E41" s="136"/>
      <c r="F41" s="136"/>
      <c r="G41" s="136"/>
    </row>
    <row r="42" spans="1:17" ht="38.25" customHeight="1" x14ac:dyDescent="0.25">
      <c r="A42" s="137" t="s">
        <v>136</v>
      </c>
      <c r="B42" s="137"/>
      <c r="C42" s="137"/>
      <c r="D42" s="137"/>
      <c r="E42" s="137"/>
      <c r="F42" s="137"/>
      <c r="G42" s="137"/>
      <c r="H42"/>
    </row>
    <row r="43" spans="1:17" ht="18.75" customHeight="1" x14ac:dyDescent="0.25">
      <c r="A43" s="137" t="s">
        <v>137</v>
      </c>
      <c r="B43" s="137"/>
      <c r="C43" s="137"/>
      <c r="D43" s="137"/>
      <c r="E43" s="137"/>
      <c r="F43" s="137"/>
      <c r="G43" s="137"/>
    </row>
    <row r="44" spans="1:17" ht="217.5" customHeight="1" x14ac:dyDescent="0.25">
      <c r="A44" s="137" t="s">
        <v>138</v>
      </c>
      <c r="B44" s="137"/>
      <c r="C44" s="137"/>
      <c r="D44" s="137"/>
      <c r="E44" s="137"/>
      <c r="F44" s="137"/>
      <c r="G44" s="137"/>
    </row>
    <row r="45" spans="1:17" ht="53.25" customHeight="1" x14ac:dyDescent="0.25">
      <c r="A45" s="108"/>
      <c r="B45" s="109"/>
      <c r="C45" s="109"/>
      <c r="D45" s="109"/>
      <c r="E45" s="109"/>
      <c r="F45" s="109"/>
      <c r="G45" s="109"/>
    </row>
    <row r="46" spans="1:17" x14ac:dyDescent="0.25">
      <c r="A46" s="110"/>
      <c r="B46" s="110"/>
      <c r="C46" s="110"/>
      <c r="D46" s="110"/>
      <c r="E46" s="110"/>
      <c r="F46" s="110"/>
      <c r="G46" s="110"/>
    </row>
    <row r="47" spans="1:17" x14ac:dyDescent="0.25">
      <c r="B47"/>
      <c r="C47"/>
    </row>
    <row r="51" spans="2:3" x14ac:dyDescent="0.25">
      <c r="B51"/>
      <c r="C51"/>
    </row>
  </sheetData>
  <mergeCells count="22">
    <mergeCell ref="A4:P4"/>
    <mergeCell ref="S4:T4"/>
    <mergeCell ref="A5:P5"/>
    <mergeCell ref="A6:P6"/>
    <mergeCell ref="A7:P7"/>
    <mergeCell ref="A8:P8"/>
    <mergeCell ref="A9:P9"/>
    <mergeCell ref="A10:P10"/>
    <mergeCell ref="A11:P11"/>
    <mergeCell ref="A13:P13"/>
    <mergeCell ref="A14:P14"/>
    <mergeCell ref="A15:P15"/>
    <mergeCell ref="A17:G17"/>
    <mergeCell ref="A12:H12"/>
    <mergeCell ref="A45:G45"/>
    <mergeCell ref="A46:G46"/>
    <mergeCell ref="I39:O39"/>
    <mergeCell ref="A40:G40"/>
    <mergeCell ref="A41:G41"/>
    <mergeCell ref="A42:G42"/>
    <mergeCell ref="A43:G43"/>
    <mergeCell ref="A44:G44"/>
  </mergeCells>
  <phoneticPr fontId="5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c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2023-03-25T12:09:05Z</dcterms:modified>
</cp:coreProperties>
</file>