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M 22-16\"/>
    </mc:Choice>
  </mc:AlternateContent>
  <xr:revisionPtr revIDLastSave="0" documentId="13_ncr:1_{82122B5C-7A9E-44CE-A4C3-B72B4E93B4A2}" xr6:coauthVersionLast="47" xr6:coauthVersionMax="47" xr10:uidLastSave="{00000000-0000-0000-0000-000000000000}"/>
  <bookViews>
    <workbookView xWindow="510" yWindow="600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</workbook>
</file>

<file path=xl/calcChain.xml><?xml version="1.0" encoding="utf-8"?>
<calcChain xmlns="http://schemas.openxmlformats.org/spreadsheetml/2006/main">
  <c r="G6" i="7" l="1"/>
  <c r="G5" i="7"/>
  <c r="P20" i="3"/>
  <c r="R37" i="4" l="1"/>
  <c r="R38" i="4"/>
  <c r="P35" i="4"/>
  <c r="R35" i="4" s="1"/>
  <c r="P38" i="4"/>
  <c r="P39" i="4"/>
  <c r="R39" i="4" s="1"/>
  <c r="P36" i="4"/>
  <c r="R36" i="4" s="1"/>
  <c r="P37" i="4"/>
  <c r="P34" i="4"/>
  <c r="R34" i="4" s="1"/>
  <c r="P32" i="4"/>
  <c r="R32" i="4" s="1"/>
  <c r="P31" i="4"/>
  <c r="R31" i="4" s="1"/>
  <c r="P30" i="4"/>
  <c r="R30" i="4" s="1"/>
  <c r="P26" i="4"/>
  <c r="R26" i="4" s="1"/>
  <c r="P27" i="4"/>
  <c r="R27" i="4" s="1"/>
  <c r="P28" i="4"/>
  <c r="R28" i="4" s="1"/>
  <c r="P29" i="4"/>
  <c r="R29" i="4" s="1"/>
  <c r="P33" i="4"/>
  <c r="R33" i="4" s="1"/>
  <c r="P23" i="4"/>
  <c r="R23" i="4" s="1"/>
  <c r="P24" i="4"/>
  <c r="R24" i="4" s="1"/>
  <c r="P22" i="4"/>
  <c r="R22" i="4" s="1"/>
  <c r="P25" i="4"/>
  <c r="R25" i="4" s="1"/>
  <c r="P21" i="4"/>
  <c r="R21" i="4" s="1"/>
  <c r="P20" i="4"/>
  <c r="R20" i="4" s="1"/>
  <c r="R40" i="4" l="1"/>
  <c r="P22" i="3"/>
  <c r="R22" i="3" s="1"/>
  <c r="P23" i="3"/>
  <c r="R23" i="3" s="1"/>
  <c r="P21" i="3"/>
  <c r="R21" i="3" s="1"/>
  <c r="R20" i="3"/>
  <c r="A8" i="6"/>
  <c r="A8" i="5"/>
  <c r="A8" i="4"/>
  <c r="A8" i="2"/>
  <c r="A8" i="3"/>
  <c r="A11" i="2"/>
  <c r="R24" i="3" l="1"/>
  <c r="D3" i="7" s="1"/>
  <c r="A11" i="6"/>
  <c r="A10" i="6"/>
  <c r="A9" i="6"/>
  <c r="A6" i="6"/>
  <c r="A11" i="5"/>
  <c r="A10" i="5"/>
  <c r="A6" i="5"/>
  <c r="A9" i="5"/>
  <c r="A11" i="4"/>
  <c r="A10" i="4"/>
  <c r="A9" i="4"/>
  <c r="A6" i="4"/>
  <c r="A11" i="3"/>
  <c r="A6" i="3"/>
  <c r="A9" i="3"/>
  <c r="A10" i="1"/>
  <c r="A9" i="1"/>
  <c r="A6" i="1"/>
  <c r="D9" i="7" l="1"/>
  <c r="P21" i="2" l="1"/>
  <c r="D4" i="7" s="1"/>
  <c r="D5" i="7" s="1"/>
  <c r="D6" i="7" s="1"/>
  <c r="H5" i="7" l="1"/>
  <c r="D8" i="7"/>
  <c r="D17" i="7" l="1"/>
  <c r="D19" i="7" s="1"/>
  <c r="H19" i="7" s="1"/>
  <c r="H6" i="7"/>
</calcChain>
</file>

<file path=xl/sharedStrings.xml><?xml version="1.0" encoding="utf-8"?>
<sst xmlns="http://schemas.openxmlformats.org/spreadsheetml/2006/main" count="1031" uniqueCount="125">
  <si>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</si>
  <si>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</si>
  <si>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</si>
  <si>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</si>
  <si>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</si>
  <si>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</si>
  <si>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</si>
  <si>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</si>
  <si>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</si>
  <si>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</si>
  <si>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</si>
  <si>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</si>
  <si>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</si>
  <si>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</si>
  <si>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</si>
  <si>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</si>
  <si>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</si>
  <si>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</si>
  <si>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</si>
  <si>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</si>
  <si>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</si>
  <si>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</si>
  <si>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</si>
  <si>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</si>
  <si>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</si>
  <si>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</si>
  <si>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</si>
  <si>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</si>
  <si>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</si>
  <si>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Затраты на проектно-изыскательские работы для отдельных элементов электрических сетей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</si>
  <si>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</si>
  <si>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</si>
  <si>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</si>
  <si>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</si>
  <si>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</si>
  <si>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</si>
  <si>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</si>
  <si>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</si>
  <si>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</si>
  <si>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</si>
  <si>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</si>
  <si>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</si>
  <si>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</si>
  <si>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</si>
  <si>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</si>
  <si>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</si>
  <si>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</si>
  <si>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</si>
  <si>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</si>
  <si>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</si>
  <si>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</si>
  <si>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</si>
  <si>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</si>
  <si>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</si>
  <si>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Итого объем финансовых потребностей ОФП УНЦd, определенный в текущих ценах в соответствии с таблицами 1 - 5 в ценах, в которых рассчитаны укрупненные нормативы цены  (с НДС) 2)</t>
  </si>
  <si>
    <t>нд</t>
  </si>
  <si>
    <t>Объем финансирования инвестиций по инвестиционному проекту ОФПР всего (в прогнозных ценах с НДС), в том числе:</t>
  </si>
  <si>
    <t>единиц</t>
  </si>
  <si>
    <t>Величина затрат, тыс рублей (без НДС)с учета регион коэффициента</t>
  </si>
  <si>
    <t>УНЦ ячеек выключателей</t>
  </si>
  <si>
    <t>УНЦ ячейки трансформатора</t>
  </si>
  <si>
    <t xml:space="preserve">Затраты на проектно-изыскательские работы </t>
  </si>
  <si>
    <t>КТП блочного типа</t>
  </si>
  <si>
    <t>проектно- изыскательские работы</t>
  </si>
  <si>
    <t>Комплектные трансформаторные подстанции (КТП) 15 кВ</t>
  </si>
  <si>
    <t>УНЦ КЛ 15 кВ</t>
  </si>
  <si>
    <t>УНЦ на устройство траншеи КЛ и восстановление благоустройства по трассе</t>
  </si>
  <si>
    <t>УНЦ на восстановление дорожного покрытия  при прокладке КЛ</t>
  </si>
  <si>
    <t xml:space="preserve">УНЦ на установку страховочных пакетов при прокладке КЛ 6-500 кВ </t>
  </si>
  <si>
    <t>Д1</t>
  </si>
  <si>
    <t>УНЦ выполнения специального перехода КЛ методом горизонтально-направленного бурения (ГНБ)</t>
  </si>
  <si>
    <t>Затраты на проектно-изыскательские работы  по КЛ</t>
  </si>
  <si>
    <t>П 5</t>
  </si>
  <si>
    <t>УНЦ ВЛ 15 кВ  на СМР без опор и провода</t>
  </si>
  <si>
    <t xml:space="preserve">УНЦ опор ВЛ 15 кВ </t>
  </si>
  <si>
    <t xml:space="preserve">УНЦ провода СИП ВЛ 15 кВ </t>
  </si>
  <si>
    <t xml:space="preserve">УНЦ на вырубку(расширение, расчистку) просеки ВЛ </t>
  </si>
  <si>
    <t>УНЦ системы диагностики и мониторинга КЛ</t>
  </si>
  <si>
    <t>УНЦ на трелевку хлыстов древесины при вырубке(расширении) просеки ВЛ</t>
  </si>
  <si>
    <t>М4</t>
  </si>
  <si>
    <t>УНЦ переходных пунктов ВЛ-КЛ</t>
  </si>
  <si>
    <t>Затраты на проектно-изыскательские работы  по ВЛ</t>
  </si>
  <si>
    <t>УНЦ на демонтаж ВЛ 15 кВ</t>
  </si>
  <si>
    <t>Затраты на разработку и утверждения ДПТ при прохождении ВЛ по землям лесного фонда</t>
  </si>
  <si>
    <t>П 8</t>
  </si>
  <si>
    <t>Затраты на разработку и утверждения ДПТ при прохождении ВЛ по  границам земльного участка</t>
  </si>
  <si>
    <t>П 9</t>
  </si>
  <si>
    <t>Затраты на кадастровые работы и работы по установлению земельных отношений</t>
  </si>
  <si>
    <t xml:space="preserve">П 10 П 11 </t>
  </si>
  <si>
    <t>км</t>
  </si>
  <si>
    <t>м2</t>
  </si>
  <si>
    <t>Б 4 -02</t>
  </si>
  <si>
    <t>К5-01</t>
  </si>
  <si>
    <t>шт</t>
  </si>
  <si>
    <t>СВ 110-5-IV(B30 F200 W-8)</t>
  </si>
  <si>
    <t>СИП 3 1*70</t>
  </si>
  <si>
    <t>СИП 3 1*50</t>
  </si>
  <si>
    <t>М 2-02-2</t>
  </si>
  <si>
    <t>га</t>
  </si>
  <si>
    <t>Б7-03</t>
  </si>
  <si>
    <t>100м</t>
  </si>
  <si>
    <t>Ж1-01-3</t>
  </si>
  <si>
    <t>1ВЛ</t>
  </si>
  <si>
    <t>УНЦ затраты на очистку участков местности от взрывоопасных предметов при строительстве ВЛ(КЛ)</t>
  </si>
  <si>
    <t>Б6-01</t>
  </si>
  <si>
    <t>П 3-02</t>
  </si>
  <si>
    <t>Н1-02</t>
  </si>
  <si>
    <t>Л1-02-1</t>
  </si>
  <si>
    <t>Л3 -02-1</t>
  </si>
  <si>
    <t>Л7-04-4</t>
  </si>
  <si>
    <t>Л7-03-4</t>
  </si>
  <si>
    <t>Б2-02-2</t>
  </si>
  <si>
    <t>Трансформатор 15/0,4кВ 630 кВА</t>
  </si>
  <si>
    <t>Э3-08-2</t>
  </si>
  <si>
    <t>Т5-17-1</t>
  </si>
  <si>
    <t>АПвВПу2г -20  сеч.240 мм2</t>
  </si>
  <si>
    <t>К1-08-2</t>
  </si>
  <si>
    <t>Идентификатор инвестиционного проекта: M 22-16</t>
  </si>
  <si>
    <t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t>
  </si>
  <si>
    <t>П6-05</t>
  </si>
  <si>
    <t>В8-01-1</t>
  </si>
  <si>
    <t>ВВ 15 кВ , 1000А</t>
  </si>
  <si>
    <t>Год раскрытия информации: 2023</t>
  </si>
  <si>
    <t>Утвержденные плановые значения показателей приведены в соответствии с приказом СГРЦТ Калининградской области №66-02э/22 от 10.10.2022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</si>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</sst>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0.00"/>
    <numFmt numFmtId="165" formatCode="_-* #,##0.0\ _₽_-;\-* #,##0.0\ _₽_-;_-* &quot;-&quot;?\ _₽_-;_-@_-"/>
    <numFmt numFmtId="166" formatCode="_-* #,##0_р_._-;\-* #,##0_р_._-;_-* &quot;-&quot;_р_._-;_-@_-"/>
    <numFmt numFmtId="167" formatCode="_-* #,##0.00_р_._-;\-* #,##0.00_р_._-;_-* &quot;-&quot;??_р_._-;_-@_-"/>
    <numFmt numFmtId="168" formatCode="#,##0_ ;\-#,##0\ "/>
    <numFmt numFmtId="169" formatCode="_-* #,##0.00\ _р_._-;\-* #,##0.00\ _р_._-;_-* &quot;-&quot;??\ _р_._-;_-@_-"/>
    <numFmt numFmtId="170" formatCode="0.0"/>
  </numFmts>
  <fonts count="37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8"/>
      <name val="Arial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">
    <xf numFmtId="0" fontId="0" fillId="0" borderId="0"/>
    <xf numFmtId="0" fontId="3" fillId="0" borderId="0"/>
    <xf numFmtId="0" fontId="4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6" fillId="10" borderId="12" applyNumberFormat="0" applyAlignment="0" applyProtection="0"/>
    <xf numFmtId="0" fontId="17" fillId="23" borderId="13" applyNumberFormat="0" applyAlignment="0" applyProtection="0"/>
    <xf numFmtId="0" fontId="18" fillId="23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24" borderId="18" applyNumberFormat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6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2" fillId="0" borderId="0"/>
    <xf numFmtId="0" fontId="32" fillId="0" borderId="0"/>
    <xf numFmtId="0" fontId="2" fillId="0" borderId="0"/>
    <xf numFmtId="0" fontId="33" fillId="0" borderId="0"/>
    <xf numFmtId="0" fontId="33" fillId="0" borderId="0"/>
    <xf numFmtId="167" fontId="2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34" fillId="0" borderId="0"/>
    <xf numFmtId="0" fontId="2" fillId="0" borderId="0"/>
    <xf numFmtId="0" fontId="35" fillId="0" borderId="0"/>
    <xf numFmtId="0" fontId="1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</cellStyleXfs>
  <cellXfs count="77">
    <xf numFmtId="0" fontId="0" fillId="0" borderId="0" xfId="0"/>
    <xf numFmtId="1" fontId="4" fillId="0" borderId="8" xfId="0" applyNumberFormat="1" applyFont="1" applyBorder="1" applyAlignment="1">
      <alignment horizontal="center" vertical="center"/>
    </xf>
    <xf numFmtId="0" fontId="6" fillId="0" borderId="0" xfId="0" applyFont="1"/>
    <xf numFmtId="0" fontId="6" fillId="2" borderId="0" xfId="0" applyFont="1" applyFill="1"/>
    <xf numFmtId="0" fontId="4" fillId="0" borderId="1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4" fontId="4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4" fontId="4" fillId="3" borderId="0" xfId="0" applyNumberFormat="1" applyFont="1" applyFill="1" applyAlignment="1">
      <alignment horizontal="right" vertical="center"/>
    </xf>
    <xf numFmtId="0" fontId="6" fillId="0" borderId="0" xfId="1" applyFont="1" applyAlignment="1">
      <alignment horizontal="right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6" fillId="0" borderId="0" xfId="0" applyNumberFormat="1" applyFont="1"/>
    <xf numFmtId="164" fontId="4" fillId="0" borderId="0" xfId="1" applyNumberFormat="1" applyFont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right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8" xfId="2" applyBorder="1" applyAlignment="1">
      <alignment horizontal="center" vertical="center"/>
    </xf>
    <xf numFmtId="3" fontId="5" fillId="0" borderId="8" xfId="2" applyNumberFormat="1" applyFont="1" applyBorder="1" applyAlignment="1">
      <alignment horizontal="center" vertical="center" wrapText="1"/>
    </xf>
    <xf numFmtId="166" fontId="4" fillId="0" borderId="8" xfId="2" applyNumberFormat="1" applyBorder="1" applyAlignment="1">
      <alignment horizontal="center" vertical="center" wrapText="1"/>
    </xf>
    <xf numFmtId="0" fontId="4" fillId="0" borderId="8" xfId="2" applyBorder="1" applyAlignment="1">
      <alignment horizontal="center" vertical="center" wrapText="1"/>
    </xf>
    <xf numFmtId="4" fontId="5" fillId="0" borderId="8" xfId="2" applyNumberFormat="1" applyFont="1" applyBorder="1" applyAlignment="1">
      <alignment horizontal="center" vertical="center" wrapText="1"/>
    </xf>
    <xf numFmtId="3" fontId="4" fillId="0" borderId="8" xfId="2" applyNumberForma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27" borderId="8" xfId="0" applyNumberFormat="1" applyFont="1" applyFill="1" applyBorder="1" applyAlignment="1">
      <alignment horizontal="center" vertical="center" wrapText="1"/>
    </xf>
    <xf numFmtId="2" fontId="4" fillId="0" borderId="8" xfId="1" applyNumberFormat="1" applyFont="1" applyBorder="1" applyAlignment="1">
      <alignment horizontal="center" vertical="center" wrapText="1"/>
    </xf>
    <xf numFmtId="0" fontId="6" fillId="0" borderId="24" xfId="0" applyFont="1" applyBorder="1"/>
    <xf numFmtId="0" fontId="4" fillId="0" borderId="23" xfId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right" vertical="center"/>
    </xf>
    <xf numFmtId="0" fontId="6" fillId="0" borderId="8" xfId="0" applyFont="1" applyBorder="1"/>
    <xf numFmtId="170" fontId="4" fillId="0" borderId="8" xfId="1" applyNumberFormat="1" applyFont="1" applyBorder="1" applyAlignment="1">
      <alignment horizontal="center" vertical="center" wrapText="1"/>
    </xf>
    <xf numFmtId="0" fontId="4" fillId="0" borderId="8" xfId="56" applyFont="1" applyBorder="1" applyAlignment="1">
      <alignment vertical="center" wrapText="1"/>
    </xf>
    <xf numFmtId="2" fontId="6" fillId="2" borderId="0" xfId="0" applyNumberFormat="1" applyFont="1" applyFill="1"/>
    <xf numFmtId="4" fontId="4" fillId="0" borderId="8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</cellXfs>
  <cellStyles count="62">
    <cellStyle name="20% — акцент1 2" xfId="3" xr:uid="{E65260B5-276E-4CBD-85EC-087CAD6425EC}"/>
    <cellStyle name="20% — акцент2 2" xfId="4" xr:uid="{878C8D15-45CB-482A-AF41-E48E440DB20C}"/>
    <cellStyle name="20% — акцент3 2" xfId="5" xr:uid="{E1F47841-CCD3-4D12-9F63-1151E8A1CE52}"/>
    <cellStyle name="20% — акцент4 2" xfId="6" xr:uid="{CDDCFDB9-0EBE-458A-8A00-1A50B29FC551}"/>
    <cellStyle name="20% — акцент5 2" xfId="7" xr:uid="{A0262D24-4F87-422E-BA44-34A61412E251}"/>
    <cellStyle name="20% — акцент6 2" xfId="8" xr:uid="{2AEC71B1-6942-4EEA-B48B-F9B609A3537C}"/>
    <cellStyle name="40% — акцент1 2" xfId="9" xr:uid="{4410253B-35C2-4579-90F3-EF9C5AD3F3B0}"/>
    <cellStyle name="40% — акцент2 2" xfId="10" xr:uid="{56D3D102-1E2D-4F1B-8E5B-AEC7D35EFA61}"/>
    <cellStyle name="40% — акцент3 2" xfId="11" xr:uid="{70186BFA-0278-4846-AC86-96F0D14AE1F2}"/>
    <cellStyle name="40% — акцент4 2" xfId="12" xr:uid="{76497A93-5508-4A1D-A420-5742AEA35CB1}"/>
    <cellStyle name="40% — акцент5 2" xfId="13" xr:uid="{3E2F1740-3B5C-4FB1-BBBD-C660C40407A4}"/>
    <cellStyle name="40% — акцент6 2" xfId="14" xr:uid="{5B24212C-7CDC-4076-98D2-37EB3D3BF5B7}"/>
    <cellStyle name="60% — акцент1 2" xfId="15" xr:uid="{B1FC1338-AD0F-42FA-A96C-8A9093058659}"/>
    <cellStyle name="60% — акцент2 2" xfId="16" xr:uid="{A40E788E-18D7-4151-A9F6-58CEA6682194}"/>
    <cellStyle name="60% — акцент3 2" xfId="17" xr:uid="{54EF898C-B92C-4BF3-AB01-E6A467BAD329}"/>
    <cellStyle name="60% — акцент4 2" xfId="18" xr:uid="{26B5D25E-6A05-4300-8733-64A2A2F4F77B}"/>
    <cellStyle name="60% — акцент5 2" xfId="19" xr:uid="{27C915FE-97CC-444F-B5F3-C87AAFE94D3D}"/>
    <cellStyle name="60% — акцент6 2" xfId="20" xr:uid="{220D3C9D-F668-42B3-89DC-28A10541AD85}"/>
    <cellStyle name="Normal" xfId="1" xr:uid="{00000000-0005-0000-0000-000000000000}"/>
    <cellStyle name="Акцент1 2" xfId="21" xr:uid="{30501A5E-3655-41CD-AB04-0237BAB5D4A7}"/>
    <cellStyle name="Акцент2 2" xfId="22" xr:uid="{F60454FC-7C4D-4578-9006-67D8C612D639}"/>
    <cellStyle name="Акцент3 2" xfId="23" xr:uid="{7B59D5F4-B09D-41C3-8628-EF0E43AE5295}"/>
    <cellStyle name="Акцент4 2" xfId="24" xr:uid="{E5D11D06-DC8D-417C-8933-391B5EFA915F}"/>
    <cellStyle name="Акцент5 2" xfId="25" xr:uid="{D20D3878-8428-4C41-BD1A-3511DF566491}"/>
    <cellStyle name="Акцент6 2" xfId="26" xr:uid="{5B221B39-C20F-4FB1-8157-A514FFD0D263}"/>
    <cellStyle name="Ввод  2" xfId="27" xr:uid="{0AD60C0E-3E3E-40AC-BBDD-D3C0EF2347C6}"/>
    <cellStyle name="Вывод 2" xfId="28" xr:uid="{51BF9363-925D-4FAC-8120-1D1CDA5D9C92}"/>
    <cellStyle name="Вычисление 2" xfId="29" xr:uid="{E3C129DA-49AB-46AF-A942-07B93432E502}"/>
    <cellStyle name="Заголовок 1 2" xfId="30" xr:uid="{502FF2D7-2B50-4100-9D7E-34F59F350463}"/>
    <cellStyle name="Заголовок 2 2" xfId="31" xr:uid="{1411860A-1950-4233-9653-1FBCBEE11D1F}"/>
    <cellStyle name="Заголовок 3 2" xfId="32" xr:uid="{4A9A634F-AC01-42B9-9404-A8848254A0EC}"/>
    <cellStyle name="Заголовок 4 2" xfId="33" xr:uid="{66D4D5A0-EAE3-4C42-A918-54929B283667}"/>
    <cellStyle name="Итог 2" xfId="34" xr:uid="{E25E8446-6E99-4BC8-86A5-56ACF2B35127}"/>
    <cellStyle name="Контрольная ячейка 2" xfId="35" xr:uid="{6FE91C6B-0A69-4C3C-A166-79AAA25B578C}"/>
    <cellStyle name="Название 2" xfId="36" xr:uid="{B302DA15-026F-43A0-9DB5-181058D0C0BF}"/>
    <cellStyle name="Нейтральный 2" xfId="37" xr:uid="{EA8FC6D6-8F08-4B0F-A575-5C39673C8722}"/>
    <cellStyle name="Обычный" xfId="0" builtinId="0"/>
    <cellStyle name="Обычный 12 2" xfId="48" xr:uid="{70F513E9-F79F-4220-9254-B56238F6DBE9}"/>
    <cellStyle name="Обычный 2" xfId="38" xr:uid="{61649BAC-0FB8-4822-9756-E0ED459B4C4F}"/>
    <cellStyle name="Обычный 3" xfId="2" xr:uid="{00000000-0005-0000-0000-000002000000}"/>
    <cellStyle name="Обычный 3 2 2 2" xfId="49" xr:uid="{58E3446A-C1D7-4B46-AA16-E27691D8B856}"/>
    <cellStyle name="Обычный 4" xfId="45" xr:uid="{0861BCF4-317B-4ADE-B2B7-075FD4224057}"/>
    <cellStyle name="Обычный 5" xfId="46" xr:uid="{A6CE419E-0B80-4424-85B7-3CDB52BCADB8}"/>
    <cellStyle name="Обычный 6" xfId="47" xr:uid="{1EF40C5B-5D96-4BBE-AF6F-390204A128CE}"/>
    <cellStyle name="Обычный 6 2" xfId="53" xr:uid="{7F7F737D-9933-49E2-A396-1F5C623A2D28}"/>
    <cellStyle name="Обычный 6 2 2" xfId="60" xr:uid="{13E80531-3E1F-4550-9F44-5A51EA0EABF7}"/>
    <cellStyle name="Обычный 6 2 2 3" xfId="55" xr:uid="{83432060-2B73-4FEA-935E-883FCDABC7BF}"/>
    <cellStyle name="Обычный 6 2 2 3 2" xfId="61" xr:uid="{1FCB3A54-3F8B-4756-8102-C5C9FC9E5218}"/>
    <cellStyle name="Обычный 6 3" xfId="57" xr:uid="{13A09B5B-04B5-4018-9E6D-39EA1F165DA3}"/>
    <cellStyle name="Обычный 7" xfId="54" xr:uid="{7164924B-E450-4404-A30D-E2461A871326}"/>
    <cellStyle name="Обычный 8" xfId="56" xr:uid="{4AFA27A6-C608-48CC-8141-7A2A77E34450}"/>
    <cellStyle name="Плохой 2" xfId="39" xr:uid="{A85BE225-6213-4A5E-A461-0A6B7E542837}"/>
    <cellStyle name="Пояснение 2" xfId="40" xr:uid="{755C6445-8CC5-49AB-B51E-6A183FED0900}"/>
    <cellStyle name="Примечание 2" xfId="41" xr:uid="{489BE4C2-894D-40D6-9FBC-998BF67AB3FD}"/>
    <cellStyle name="Связанная ячейка 2" xfId="42" xr:uid="{DBFC49CD-0EFD-4230-8F72-0B038DB087E8}"/>
    <cellStyle name="Текст предупреждения 2" xfId="43" xr:uid="{99E0850B-0936-405F-A143-6F73B54B0850}"/>
    <cellStyle name="Финансовый 2" xfId="50" xr:uid="{CCCF6D23-A3E1-4A30-8CA2-1CDE19A59712}"/>
    <cellStyle name="Финансовый 2 2" xfId="58" xr:uid="{F216B3D2-B1DE-4AAC-8666-1E4AC2797F21}"/>
    <cellStyle name="Финансовый 2 2 2 2 2" xfId="51" xr:uid="{36615E2F-0F4B-4996-9A78-47177583F22A}"/>
    <cellStyle name="Финансовый 3" xfId="52" xr:uid="{9D107180-A263-40C1-B43B-EE524AF4764A}"/>
    <cellStyle name="Финансовый 3 2" xfId="59" xr:uid="{4FB27A6D-D3B5-4DF1-BE50-32F11746C4DD}"/>
    <cellStyle name="Хороший 2" xfId="44" xr:uid="{41109150-7370-4C8F-B1C2-ABFC8E02556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workbookViewId="0">
      <selection activeCell="I18" sqref="I18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51" t="s">
        <v>1</v>
      </c>
      <c r="P1" s="51" t="s">
        <v>0</v>
      </c>
    </row>
    <row r="2" spans="1:16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51" t="s">
        <v>2</v>
      </c>
      <c r="P2" s="51" t="s">
        <v>0</v>
      </c>
    </row>
    <row r="3" spans="1:16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51" t="s">
        <v>3</v>
      </c>
      <c r="P3" s="51" t="s">
        <v>0</v>
      </c>
    </row>
    <row r="4" spans="1:16" ht="45" customHeight="1" x14ac:dyDescent="0.25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5">
      <c r="A5" s="2" t="s">
        <v>0</v>
      </c>
    </row>
    <row r="6" spans="1:16" x14ac:dyDescent="0.25">
      <c r="A6" s="54" t="str">
        <f>т2!A6</f>
        <v>Инвестиционная программа Акционерного общества "Западная энергетическая компания"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5">
      <c r="A7" s="55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5">
      <c r="A8" s="54" t="s">
        <v>122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5">
      <c r="A9" s="56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5">
      <c r="A10" s="56" t="str">
        <f>т2!A10</f>
        <v>Идентификатор инвестиционного проекта: M 22-16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5">
      <c r="A11" s="56" t="s">
        <v>123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5">
      <c r="A12" s="55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5">
      <c r="A13" s="56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5">
      <c r="A14" s="54" t="s">
        <v>8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5">
      <c r="A15" s="57" t="s">
        <v>9</v>
      </c>
      <c r="B15" s="57" t="s">
        <v>10</v>
      </c>
      <c r="C15" s="57" t="s">
        <v>11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12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30" customHeight="1" x14ac:dyDescent="0.25">
      <c r="A16" s="57" t="s">
        <v>0</v>
      </c>
      <c r="B16" s="57" t="s">
        <v>0</v>
      </c>
      <c r="C16" s="57" t="s">
        <v>13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">
        <v>44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5">
      <c r="A17" s="57" t="s">
        <v>0</v>
      </c>
      <c r="B17" s="57" t="s">
        <v>0</v>
      </c>
      <c r="C17" s="57" t="s">
        <v>14</v>
      </c>
      <c r="D17" s="57" t="s">
        <v>0</v>
      </c>
      <c r="E17" s="57" t="s">
        <v>0</v>
      </c>
      <c r="F17" s="57" t="s">
        <v>0</v>
      </c>
      <c r="G17" s="57" t="s">
        <v>15</v>
      </c>
      <c r="H17" s="57" t="s">
        <v>0</v>
      </c>
      <c r="I17" s="57" t="s">
        <v>0</v>
      </c>
      <c r="J17" s="57" t="s">
        <v>16</v>
      </c>
      <c r="K17" s="57" t="s">
        <v>0</v>
      </c>
      <c r="L17" s="57" t="s">
        <v>0</v>
      </c>
      <c r="M17" s="57" t="s">
        <v>0</v>
      </c>
      <c r="N17" s="57" t="s">
        <v>15</v>
      </c>
      <c r="O17" s="57" t="s">
        <v>0</v>
      </c>
      <c r="P17" s="57" t="s">
        <v>0</v>
      </c>
    </row>
    <row r="18" spans="1:18" ht="63" x14ac:dyDescent="0.25">
      <c r="A18" s="57" t="s">
        <v>0</v>
      </c>
      <c r="B18" s="57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22" t="s">
        <v>0</v>
      </c>
      <c r="B20" s="22" t="s">
        <v>26</v>
      </c>
      <c r="C20" s="22" t="s">
        <v>0</v>
      </c>
      <c r="D20" s="22" t="s">
        <v>0</v>
      </c>
      <c r="E20" s="23" t="s">
        <v>0</v>
      </c>
      <c r="F20" s="22" t="s">
        <v>0</v>
      </c>
      <c r="G20" s="22" t="s">
        <v>0</v>
      </c>
      <c r="H20" s="24" t="s">
        <v>0</v>
      </c>
      <c r="I20" s="24" t="s">
        <v>27</v>
      </c>
      <c r="J20" s="22" t="s">
        <v>0</v>
      </c>
      <c r="K20" s="22" t="s">
        <v>0</v>
      </c>
      <c r="L20" s="23" t="s">
        <v>0</v>
      </c>
      <c r="M20" s="22" t="s">
        <v>0</v>
      </c>
      <c r="N20" s="22" t="s">
        <v>0</v>
      </c>
      <c r="O20" s="24" t="s">
        <v>0</v>
      </c>
      <c r="P20" s="24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showOutlineSymbols="0" showWhiteSpace="0" topLeftCell="A7" workbookViewId="0">
      <selection activeCell="A20" sqref="A20:XFD23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9" width="11.75" style="2" customWidth="1"/>
    <col min="20" max="16384" width="9" style="2"/>
  </cols>
  <sheetData>
    <row r="1" spans="1:16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51" t="s">
        <v>1</v>
      </c>
      <c r="P1" s="51" t="s">
        <v>0</v>
      </c>
    </row>
    <row r="2" spans="1:16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51" t="s">
        <v>2</v>
      </c>
      <c r="P2" s="51" t="s">
        <v>0</v>
      </c>
    </row>
    <row r="3" spans="1:16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51" t="s">
        <v>3</v>
      </c>
      <c r="P3" s="51" t="s">
        <v>0</v>
      </c>
    </row>
    <row r="4" spans="1:16" ht="45" customHeight="1" x14ac:dyDescent="0.25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5">
      <c r="A5" s="2" t="s">
        <v>0</v>
      </c>
    </row>
    <row r="6" spans="1:16" x14ac:dyDescent="0.25">
      <c r="A6" s="54" t="s">
        <v>45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5">
      <c r="A7" s="55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5">
      <c r="A8" s="54" t="str">
        <f>т1!A8</f>
        <v>Год раскрытия информации: 2023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5">
      <c r="A9" s="56" t="s">
        <v>118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5">
      <c r="A10" s="56" t="s">
        <v>117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5">
      <c r="A11" s="56" t="str">
        <f>т1!A11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5">
      <c r="A12" s="55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5">
      <c r="A13" s="56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5">
      <c r="A14" s="54" t="s">
        <v>28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5">
      <c r="A15" s="57" t="s">
        <v>9</v>
      </c>
      <c r="B15" s="57" t="s">
        <v>10</v>
      </c>
      <c r="C15" s="57" t="s">
        <v>11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12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30" customHeight="1" x14ac:dyDescent="0.25">
      <c r="A16" s="57" t="s">
        <v>0</v>
      </c>
      <c r="B16" s="57" t="s">
        <v>0</v>
      </c>
      <c r="C16" s="57" t="s">
        <v>13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">
        <v>53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9" ht="30" customHeight="1" x14ac:dyDescent="0.25">
      <c r="A17" s="57" t="s">
        <v>0</v>
      </c>
      <c r="B17" s="57" t="s">
        <v>0</v>
      </c>
      <c r="C17" s="57" t="s">
        <v>14</v>
      </c>
      <c r="D17" s="57" t="s">
        <v>0</v>
      </c>
      <c r="E17" s="57" t="s">
        <v>0</v>
      </c>
      <c r="F17" s="57" t="s">
        <v>0</v>
      </c>
      <c r="G17" s="57" t="s">
        <v>15</v>
      </c>
      <c r="H17" s="57" t="s">
        <v>0</v>
      </c>
      <c r="I17" s="57" t="s">
        <v>0</v>
      </c>
      <c r="J17" s="57" t="s">
        <v>16</v>
      </c>
      <c r="K17" s="57" t="s">
        <v>0</v>
      </c>
      <c r="L17" s="57" t="s">
        <v>0</v>
      </c>
      <c r="M17" s="57" t="s">
        <v>0</v>
      </c>
      <c r="N17" s="57" t="s">
        <v>15</v>
      </c>
      <c r="O17" s="57" t="s">
        <v>0</v>
      </c>
      <c r="P17" s="57" t="s">
        <v>0</v>
      </c>
    </row>
    <row r="18" spans="1:19" ht="63" x14ac:dyDescent="0.25">
      <c r="A18" s="57" t="s">
        <v>0</v>
      </c>
      <c r="B18" s="57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9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9" ht="28.5" customHeight="1" x14ac:dyDescent="0.25">
      <c r="A20" s="22">
        <v>5</v>
      </c>
      <c r="B20" s="22" t="s">
        <v>29</v>
      </c>
      <c r="C20" s="22" t="s">
        <v>27</v>
      </c>
      <c r="D20" s="22" t="s">
        <v>27</v>
      </c>
      <c r="E20" s="23" t="s">
        <v>27</v>
      </c>
      <c r="F20" s="22" t="s">
        <v>27</v>
      </c>
      <c r="G20" s="22" t="s">
        <v>27</v>
      </c>
      <c r="H20" s="24" t="s">
        <v>27</v>
      </c>
      <c r="I20" s="24" t="s">
        <v>27</v>
      </c>
      <c r="J20" s="22"/>
      <c r="K20" s="22"/>
      <c r="L20" s="23"/>
      <c r="M20" s="22"/>
      <c r="N20" s="22"/>
      <c r="O20" s="24"/>
      <c r="P20" s="24"/>
      <c r="Q20" s="2">
        <v>1</v>
      </c>
      <c r="R20" s="2" t="s">
        <v>0</v>
      </c>
      <c r="S20" s="25"/>
    </row>
    <row r="21" spans="1:19" ht="28.5" customHeight="1" x14ac:dyDescent="0.25">
      <c r="A21" s="22" t="s">
        <v>0</v>
      </c>
      <c r="B21" s="22" t="s">
        <v>26</v>
      </c>
      <c r="C21" s="22" t="s">
        <v>0</v>
      </c>
      <c r="D21" s="22" t="s">
        <v>0</v>
      </c>
      <c r="E21" s="23" t="s">
        <v>0</v>
      </c>
      <c r="F21" s="22" t="s">
        <v>0</v>
      </c>
      <c r="G21" s="22" t="s">
        <v>0</v>
      </c>
      <c r="H21" s="24" t="s">
        <v>0</v>
      </c>
      <c r="I21" s="24" t="s">
        <v>27</v>
      </c>
      <c r="J21" s="22" t="s">
        <v>0</v>
      </c>
      <c r="K21" s="22" t="s">
        <v>0</v>
      </c>
      <c r="L21" s="23" t="s">
        <v>0</v>
      </c>
      <c r="M21" s="22" t="s">
        <v>0</v>
      </c>
      <c r="N21" s="22" t="s">
        <v>0</v>
      </c>
      <c r="O21" s="24" t="s">
        <v>0</v>
      </c>
      <c r="P21" s="24">
        <f>SUM(P20:P20)</f>
        <v>0</v>
      </c>
      <c r="S21" s="26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showOutlineSymbols="0" showWhiteSpace="0" topLeftCell="H11" workbookViewId="0">
      <selection activeCell="R24" sqref="R24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8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51" t="s">
        <v>1</v>
      </c>
      <c r="P1" s="51" t="s">
        <v>0</v>
      </c>
    </row>
    <row r="2" spans="1:18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51" t="s">
        <v>2</v>
      </c>
      <c r="P2" s="51" t="s">
        <v>0</v>
      </c>
    </row>
    <row r="3" spans="1:18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51" t="s">
        <v>3</v>
      </c>
      <c r="P3" s="51" t="s">
        <v>0</v>
      </c>
    </row>
    <row r="4" spans="1:18" ht="45" customHeight="1" x14ac:dyDescent="0.25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8" x14ac:dyDescent="0.25">
      <c r="A5" s="2" t="s">
        <v>0</v>
      </c>
    </row>
    <row r="6" spans="1:18" x14ac:dyDescent="0.25">
      <c r="A6" s="54" t="str">
        <f>т2!A6</f>
        <v>Инвестиционная программа Акционерного общества "Западная энергетическая компания"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8" x14ac:dyDescent="0.25">
      <c r="A7" s="55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8" x14ac:dyDescent="0.25">
      <c r="A8" s="54" t="str">
        <f>т1!A8</f>
        <v>Год раскрытия информации: 2023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8" ht="45" customHeight="1" x14ac:dyDescent="0.25">
      <c r="A9" s="56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8" ht="15.75" x14ac:dyDescent="0.25">
      <c r="A10" s="56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8" x14ac:dyDescent="0.25">
      <c r="A11" s="56" t="str">
        <f>т2!A11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8" x14ac:dyDescent="0.25">
      <c r="A12" s="55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8" x14ac:dyDescent="0.25">
      <c r="A13" s="56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8" x14ac:dyDescent="0.25">
      <c r="A14" s="54" t="s">
        <v>30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8" ht="15" customHeight="1" x14ac:dyDescent="0.25">
      <c r="A15" s="57" t="s">
        <v>9</v>
      </c>
      <c r="B15" s="57" t="s">
        <v>10</v>
      </c>
      <c r="C15" s="57" t="s">
        <v>11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8" t="s">
        <v>0</v>
      </c>
      <c r="J15" s="60" t="s">
        <v>12</v>
      </c>
      <c r="K15" s="61"/>
      <c r="L15" s="61"/>
      <c r="M15" s="61"/>
      <c r="N15" s="61"/>
      <c r="O15" s="61"/>
      <c r="P15" s="61"/>
      <c r="Q15" s="61"/>
      <c r="R15" s="62"/>
    </row>
    <row r="16" spans="1:18" ht="30" customHeight="1" x14ac:dyDescent="0.25">
      <c r="A16" s="57" t="s">
        <v>0</v>
      </c>
      <c r="B16" s="57" t="s">
        <v>0</v>
      </c>
      <c r="C16" s="57" t="s">
        <v>13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8" t="s">
        <v>0</v>
      </c>
      <c r="J16" s="59" t="s">
        <v>13</v>
      </c>
      <c r="K16" s="59"/>
      <c r="L16" s="59"/>
      <c r="M16" s="59"/>
      <c r="N16" s="59"/>
      <c r="O16" s="59"/>
      <c r="P16" s="59"/>
      <c r="Q16" s="59"/>
      <c r="R16" s="59"/>
    </row>
    <row r="17" spans="1:18" ht="30" customHeight="1" x14ac:dyDescent="0.25">
      <c r="A17" s="57" t="s">
        <v>0</v>
      </c>
      <c r="B17" s="57" t="s">
        <v>0</v>
      </c>
      <c r="C17" s="57" t="s">
        <v>14</v>
      </c>
      <c r="D17" s="57" t="s">
        <v>0</v>
      </c>
      <c r="E17" s="57" t="s">
        <v>0</v>
      </c>
      <c r="F17" s="57" t="s">
        <v>0</v>
      </c>
      <c r="G17" s="57" t="s">
        <v>15</v>
      </c>
      <c r="H17" s="57" t="s">
        <v>0</v>
      </c>
      <c r="I17" s="58" t="s">
        <v>0</v>
      </c>
      <c r="J17" s="59" t="s">
        <v>16</v>
      </c>
      <c r="K17" s="59" t="s">
        <v>0</v>
      </c>
      <c r="L17" s="59" t="s">
        <v>0</v>
      </c>
      <c r="M17" s="59" t="s">
        <v>0</v>
      </c>
      <c r="N17" s="59" t="s">
        <v>15</v>
      </c>
      <c r="O17" s="59"/>
      <c r="P17" s="59"/>
      <c r="Q17" s="59"/>
      <c r="R17" s="59"/>
    </row>
    <row r="18" spans="1:18" ht="78.75" x14ac:dyDescent="0.25">
      <c r="A18" s="57" t="s">
        <v>0</v>
      </c>
      <c r="B18" s="57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33" t="s">
        <v>17</v>
      </c>
      <c r="K18" s="33" t="s">
        <v>18</v>
      </c>
      <c r="L18" s="33" t="s">
        <v>19</v>
      </c>
      <c r="M18" s="33" t="s">
        <v>20</v>
      </c>
      <c r="N18" s="33" t="s">
        <v>21</v>
      </c>
      <c r="O18" s="33" t="s">
        <v>22</v>
      </c>
      <c r="P18" s="33" t="s">
        <v>23</v>
      </c>
      <c r="Q18" s="33" t="s">
        <v>24</v>
      </c>
      <c r="R18" s="39" t="s">
        <v>58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4">
        <v>10</v>
      </c>
      <c r="K19" s="44">
        <v>11</v>
      </c>
      <c r="L19" s="44">
        <v>12</v>
      </c>
      <c r="M19" s="44">
        <v>13</v>
      </c>
      <c r="N19" s="44">
        <v>14</v>
      </c>
      <c r="O19" s="44">
        <v>15</v>
      </c>
      <c r="P19" s="44">
        <v>16</v>
      </c>
      <c r="Q19" s="2">
        <v>17</v>
      </c>
      <c r="R19" s="43">
        <v>18</v>
      </c>
    </row>
    <row r="20" spans="1:18" ht="33" customHeight="1" x14ac:dyDescent="0.25">
      <c r="A20" s="40"/>
      <c r="B20" s="48" t="s">
        <v>64</v>
      </c>
      <c r="C20" s="40"/>
      <c r="D20" s="40"/>
      <c r="E20" s="40"/>
      <c r="F20" s="40"/>
      <c r="G20" s="40"/>
      <c r="H20" s="40"/>
      <c r="I20" s="31"/>
      <c r="J20" s="37">
        <v>15</v>
      </c>
      <c r="K20" s="37" t="s">
        <v>62</v>
      </c>
      <c r="L20" s="37">
        <v>0</v>
      </c>
      <c r="M20" s="37" t="s">
        <v>57</v>
      </c>
      <c r="N20" s="36" t="s">
        <v>113</v>
      </c>
      <c r="O20" s="34">
        <v>7166</v>
      </c>
      <c r="P20" s="35">
        <f>O20*L20</f>
        <v>0</v>
      </c>
      <c r="Q20" s="32">
        <v>1.05</v>
      </c>
      <c r="R20" s="35">
        <f>P20*Q20</f>
        <v>0</v>
      </c>
    </row>
    <row r="21" spans="1:18" ht="31.5" customHeight="1" x14ac:dyDescent="0.25">
      <c r="A21" s="40"/>
      <c r="B21" s="2" t="s">
        <v>60</v>
      </c>
      <c r="C21" s="40"/>
      <c r="D21" s="40"/>
      <c r="E21" s="40"/>
      <c r="F21" s="40"/>
      <c r="G21" s="40"/>
      <c r="H21" s="40"/>
      <c r="I21" s="31"/>
      <c r="J21" s="32">
        <v>15</v>
      </c>
      <c r="K21" s="32" t="s">
        <v>112</v>
      </c>
      <c r="L21" s="32">
        <v>1</v>
      </c>
      <c r="M21" s="32" t="s">
        <v>57</v>
      </c>
      <c r="N21" s="32" t="s">
        <v>114</v>
      </c>
      <c r="O21" s="32">
        <v>532</v>
      </c>
      <c r="P21" s="32">
        <f>L21*O21</f>
        <v>532</v>
      </c>
      <c r="Q21" s="32">
        <v>1.05</v>
      </c>
      <c r="R21" s="32">
        <f>P21*Q21</f>
        <v>558.6</v>
      </c>
    </row>
    <row r="22" spans="1:18" ht="31.5" customHeight="1" x14ac:dyDescent="0.25">
      <c r="A22" s="40"/>
      <c r="B22" s="48" t="s">
        <v>59</v>
      </c>
      <c r="C22" s="40"/>
      <c r="D22" s="48"/>
      <c r="E22" s="40"/>
      <c r="F22" s="40"/>
      <c r="G22" s="40"/>
      <c r="H22" s="40"/>
      <c r="I22" s="31"/>
      <c r="J22" s="37">
        <v>15</v>
      </c>
      <c r="K22" s="37" t="s">
        <v>121</v>
      </c>
      <c r="L22" s="37">
        <v>1</v>
      </c>
      <c r="M22" s="32" t="s">
        <v>57</v>
      </c>
      <c r="N22" s="36" t="s">
        <v>120</v>
      </c>
      <c r="O22" s="34">
        <v>928</v>
      </c>
      <c r="P22" s="32">
        <f t="shared" ref="P22:P23" si="0">L22*O22</f>
        <v>928</v>
      </c>
      <c r="Q22" s="32">
        <v>1.03</v>
      </c>
      <c r="R22" s="32">
        <f t="shared" ref="R22:R23" si="1">P22*Q22</f>
        <v>955.84</v>
      </c>
    </row>
    <row r="23" spans="1:18" ht="31.5" x14ac:dyDescent="0.25">
      <c r="A23" s="40"/>
      <c r="B23" s="48" t="s">
        <v>61</v>
      </c>
      <c r="C23" s="40"/>
      <c r="D23" s="40"/>
      <c r="E23" s="40"/>
      <c r="F23" s="40"/>
      <c r="G23" s="40"/>
      <c r="H23" s="40"/>
      <c r="I23" s="31"/>
      <c r="J23" s="32"/>
      <c r="K23" s="32" t="s">
        <v>63</v>
      </c>
      <c r="L23" s="37">
        <v>1</v>
      </c>
      <c r="M23" s="37" t="s">
        <v>57</v>
      </c>
      <c r="N23" s="32" t="s">
        <v>119</v>
      </c>
      <c r="O23" s="32">
        <v>70</v>
      </c>
      <c r="P23" s="32">
        <f t="shared" si="0"/>
        <v>70</v>
      </c>
      <c r="Q23" s="32">
        <v>1</v>
      </c>
      <c r="R23" s="32">
        <f t="shared" si="1"/>
        <v>70</v>
      </c>
    </row>
    <row r="24" spans="1:18" ht="71.25" customHeight="1" x14ac:dyDescent="0.25">
      <c r="A24" s="22" t="s">
        <v>0</v>
      </c>
      <c r="B24" s="22" t="s">
        <v>26</v>
      </c>
      <c r="C24" s="22" t="s">
        <v>0</v>
      </c>
      <c r="D24" s="22" t="s">
        <v>0</v>
      </c>
      <c r="E24" s="23" t="s">
        <v>0</v>
      </c>
      <c r="F24" s="22" t="s">
        <v>0</v>
      </c>
      <c r="G24" s="22" t="s">
        <v>0</v>
      </c>
      <c r="H24" s="24" t="s">
        <v>0</v>
      </c>
      <c r="I24" s="45" t="s">
        <v>27</v>
      </c>
      <c r="J24" s="37"/>
      <c r="K24" s="22" t="s">
        <v>26</v>
      </c>
      <c r="L24" s="37"/>
      <c r="M24" s="37"/>
      <c r="N24" s="36"/>
      <c r="O24" s="34"/>
      <c r="P24" s="35"/>
      <c r="Q24" s="38"/>
      <c r="R24" s="35">
        <f>SUM(R20:R23)</f>
        <v>1584.44</v>
      </c>
    </row>
  </sheetData>
  <mergeCells count="23"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R17"/>
    <mergeCell ref="J16:R16"/>
    <mergeCell ref="J15:R15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0"/>
  <sheetViews>
    <sheetView showOutlineSymbols="0" showWhiteSpace="0" topLeftCell="A33" zoomScale="73" zoomScaleNormal="73" workbookViewId="0">
      <selection activeCell="L20" sqref="L20:L28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8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51" t="s">
        <v>1</v>
      </c>
      <c r="P1" s="51" t="s">
        <v>0</v>
      </c>
    </row>
    <row r="2" spans="1:18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51" t="s">
        <v>2</v>
      </c>
      <c r="P2" s="51" t="s">
        <v>0</v>
      </c>
    </row>
    <row r="3" spans="1:18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51" t="s">
        <v>3</v>
      </c>
      <c r="P3" s="51" t="s">
        <v>0</v>
      </c>
    </row>
    <row r="4" spans="1:18" ht="45" customHeight="1" x14ac:dyDescent="0.25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8" x14ac:dyDescent="0.25">
      <c r="A5" s="2" t="s">
        <v>0</v>
      </c>
    </row>
    <row r="6" spans="1:18" x14ac:dyDescent="0.25">
      <c r="A6" s="54" t="str">
        <f>т2!A6</f>
        <v>Инвестиционная программа Акционерного общества "Западная энергетическая компания"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8" x14ac:dyDescent="0.25">
      <c r="A7" s="55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8" x14ac:dyDescent="0.25">
      <c r="A8" s="54" t="str">
        <f>т1!A8</f>
        <v>Год раскрытия информации: 2023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8" ht="45" customHeight="1" x14ac:dyDescent="0.25">
      <c r="A9" s="56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8" x14ac:dyDescent="0.25">
      <c r="A10" s="56" t="str">
        <f>т2!A10</f>
        <v>Идентификатор инвестиционного проекта: M 22-16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8" x14ac:dyDescent="0.25">
      <c r="A11" s="56" t="str">
        <f>т2!A11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8" x14ac:dyDescent="0.25">
      <c r="A12" s="55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8" x14ac:dyDescent="0.25">
      <c r="A13" s="56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8" x14ac:dyDescent="0.25">
      <c r="A14" s="54" t="s">
        <v>31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8" ht="15" customHeight="1" x14ac:dyDescent="0.25">
      <c r="A15" s="57" t="s">
        <v>9</v>
      </c>
      <c r="B15" s="57" t="s">
        <v>10</v>
      </c>
      <c r="C15" s="57" t="s">
        <v>11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8" t="s">
        <v>0</v>
      </c>
      <c r="J15" s="59" t="s">
        <v>12</v>
      </c>
      <c r="K15" s="59"/>
      <c r="L15" s="59"/>
      <c r="M15" s="59"/>
      <c r="N15" s="59"/>
      <c r="O15" s="59"/>
      <c r="P15" s="59"/>
      <c r="Q15" s="59"/>
      <c r="R15" s="59"/>
    </row>
    <row r="16" spans="1:18" ht="30" customHeight="1" x14ac:dyDescent="0.25">
      <c r="A16" s="57" t="s">
        <v>0</v>
      </c>
      <c r="B16" s="57" t="s">
        <v>0</v>
      </c>
      <c r="C16" s="57" t="s">
        <v>13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8" t="s">
        <v>0</v>
      </c>
      <c r="J16" s="59" t="s">
        <v>13</v>
      </c>
      <c r="K16" s="59"/>
      <c r="L16" s="59"/>
      <c r="M16" s="59"/>
      <c r="N16" s="59"/>
      <c r="O16" s="59"/>
      <c r="P16" s="59"/>
      <c r="Q16" s="59"/>
      <c r="R16" s="59"/>
    </row>
    <row r="17" spans="1:18" ht="30" customHeight="1" x14ac:dyDescent="0.25">
      <c r="A17" s="57" t="s">
        <v>0</v>
      </c>
      <c r="B17" s="57" t="s">
        <v>0</v>
      </c>
      <c r="C17" s="57" t="s">
        <v>14</v>
      </c>
      <c r="D17" s="57" t="s">
        <v>0</v>
      </c>
      <c r="E17" s="57" t="s">
        <v>0</v>
      </c>
      <c r="F17" s="57" t="s">
        <v>0</v>
      </c>
      <c r="G17" s="57" t="s">
        <v>15</v>
      </c>
      <c r="H17" s="57" t="s">
        <v>0</v>
      </c>
      <c r="I17" s="57" t="s">
        <v>0</v>
      </c>
      <c r="J17" s="67" t="s">
        <v>16</v>
      </c>
      <c r="K17" s="67" t="s">
        <v>0</v>
      </c>
      <c r="L17" s="67" t="s">
        <v>0</v>
      </c>
      <c r="M17" s="67" t="s">
        <v>0</v>
      </c>
      <c r="N17" s="67" t="s">
        <v>15</v>
      </c>
      <c r="O17" s="67" t="s">
        <v>0</v>
      </c>
      <c r="P17" s="68" t="s">
        <v>0</v>
      </c>
      <c r="Q17" s="63" t="s">
        <v>24</v>
      </c>
      <c r="R17" s="65" t="s">
        <v>58</v>
      </c>
    </row>
    <row r="18" spans="1:18" ht="63" x14ac:dyDescent="0.25">
      <c r="A18" s="57" t="s">
        <v>0</v>
      </c>
      <c r="B18" s="57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31" t="s">
        <v>23</v>
      </c>
      <c r="Q18" s="64"/>
      <c r="R18" s="66"/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31">
        <v>16</v>
      </c>
      <c r="Q19" s="46">
        <v>17</v>
      </c>
      <c r="R19" s="46">
        <v>18</v>
      </c>
    </row>
    <row r="20" spans="1:18" ht="38.25" customHeight="1" x14ac:dyDescent="0.25">
      <c r="A20" s="40"/>
      <c r="B20" s="40" t="s">
        <v>65</v>
      </c>
      <c r="C20" s="40" t="s">
        <v>55</v>
      </c>
      <c r="D20" s="40" t="s">
        <v>55</v>
      </c>
      <c r="E20" s="40" t="s">
        <v>55</v>
      </c>
      <c r="F20" s="40" t="s">
        <v>55</v>
      </c>
      <c r="G20" s="40" t="s">
        <v>55</v>
      </c>
      <c r="H20" s="40" t="s">
        <v>55</v>
      </c>
      <c r="I20" s="40" t="s">
        <v>55</v>
      </c>
      <c r="J20" s="40">
        <v>15</v>
      </c>
      <c r="K20" s="40" t="s">
        <v>115</v>
      </c>
      <c r="L20" s="40">
        <v>0</v>
      </c>
      <c r="M20" s="40" t="s">
        <v>89</v>
      </c>
      <c r="N20" s="40" t="s">
        <v>116</v>
      </c>
      <c r="O20" s="40">
        <v>3055</v>
      </c>
      <c r="P20" s="31">
        <f>O20*L20</f>
        <v>0</v>
      </c>
      <c r="Q20" s="31">
        <v>1.1100000000000001</v>
      </c>
      <c r="R20" s="32">
        <f>P20*Q20</f>
        <v>0</v>
      </c>
    </row>
    <row r="21" spans="1:18" ht="63" x14ac:dyDescent="0.25">
      <c r="A21" s="40"/>
      <c r="B21" s="40" t="s">
        <v>66</v>
      </c>
      <c r="C21" s="40" t="s">
        <v>55</v>
      </c>
      <c r="D21" s="40" t="s">
        <v>55</v>
      </c>
      <c r="E21" s="40" t="s">
        <v>55</v>
      </c>
      <c r="F21" s="40" t="s">
        <v>55</v>
      </c>
      <c r="G21" s="40" t="s">
        <v>55</v>
      </c>
      <c r="H21" s="40" t="s">
        <v>55</v>
      </c>
      <c r="I21" s="40" t="s">
        <v>55</v>
      </c>
      <c r="J21" s="40">
        <v>15</v>
      </c>
      <c r="K21" s="40"/>
      <c r="L21" s="40">
        <v>0</v>
      </c>
      <c r="M21" s="40" t="s">
        <v>89</v>
      </c>
      <c r="N21" s="40" t="s">
        <v>111</v>
      </c>
      <c r="O21" s="40">
        <v>1428</v>
      </c>
      <c r="P21" s="31">
        <f>O21*L21</f>
        <v>0</v>
      </c>
      <c r="Q21" s="31">
        <v>1</v>
      </c>
      <c r="R21" s="32">
        <f t="shared" ref="R21:R39" si="0">P21*Q21</f>
        <v>0</v>
      </c>
    </row>
    <row r="22" spans="1:18" ht="47.25" x14ac:dyDescent="0.25">
      <c r="A22" s="40"/>
      <c r="B22" s="40" t="s">
        <v>67</v>
      </c>
      <c r="C22" s="40" t="s">
        <v>55</v>
      </c>
      <c r="D22" s="40" t="s">
        <v>55</v>
      </c>
      <c r="E22" s="40" t="s">
        <v>55</v>
      </c>
      <c r="F22" s="40" t="s">
        <v>55</v>
      </c>
      <c r="G22" s="40" t="s">
        <v>55</v>
      </c>
      <c r="H22" s="40" t="s">
        <v>55</v>
      </c>
      <c r="I22" s="40" t="s">
        <v>55</v>
      </c>
      <c r="J22" s="40">
        <v>15</v>
      </c>
      <c r="K22" s="40"/>
      <c r="L22" s="40">
        <v>0</v>
      </c>
      <c r="M22" s="40" t="s">
        <v>90</v>
      </c>
      <c r="N22" s="40" t="s">
        <v>91</v>
      </c>
      <c r="O22" s="40">
        <v>2.3199999999999998</v>
      </c>
      <c r="P22" s="31">
        <f>O22*L22</f>
        <v>0</v>
      </c>
      <c r="Q22" s="31">
        <v>1</v>
      </c>
      <c r="R22" s="32">
        <f t="shared" si="0"/>
        <v>0</v>
      </c>
    </row>
    <row r="23" spans="1:18" ht="47.25" x14ac:dyDescent="0.25">
      <c r="A23" s="40"/>
      <c r="B23" s="40" t="s">
        <v>68</v>
      </c>
      <c r="C23" s="40" t="s">
        <v>55</v>
      </c>
      <c r="D23" s="40" t="s">
        <v>55</v>
      </c>
      <c r="E23" s="40" t="s">
        <v>55</v>
      </c>
      <c r="F23" s="40" t="s">
        <v>55</v>
      </c>
      <c r="G23" s="40" t="s">
        <v>55</v>
      </c>
      <c r="H23" s="40" t="s">
        <v>55</v>
      </c>
      <c r="I23" s="40" t="s">
        <v>55</v>
      </c>
      <c r="J23" s="40">
        <v>15</v>
      </c>
      <c r="K23" s="40"/>
      <c r="L23" s="40">
        <v>0</v>
      </c>
      <c r="M23" s="40" t="s">
        <v>93</v>
      </c>
      <c r="N23" s="40" t="s">
        <v>92</v>
      </c>
      <c r="O23" s="40">
        <v>1410</v>
      </c>
      <c r="P23" s="31">
        <f t="shared" ref="P23:P24" si="1">O23*L23</f>
        <v>0</v>
      </c>
      <c r="Q23" s="31">
        <v>1.1100000000000001</v>
      </c>
      <c r="R23" s="32">
        <f t="shared" si="0"/>
        <v>0</v>
      </c>
    </row>
    <row r="24" spans="1:18" ht="31.5" x14ac:dyDescent="0.25">
      <c r="A24" s="40"/>
      <c r="B24" s="40" t="s">
        <v>77</v>
      </c>
      <c r="C24" s="40" t="s">
        <v>55</v>
      </c>
      <c r="D24" s="40" t="s">
        <v>55</v>
      </c>
      <c r="E24" s="40" t="s">
        <v>55</v>
      </c>
      <c r="F24" s="40" t="s">
        <v>55</v>
      </c>
      <c r="G24" s="40" t="s">
        <v>55</v>
      </c>
      <c r="H24" s="40" t="s">
        <v>55</v>
      </c>
      <c r="I24" s="40" t="s">
        <v>55</v>
      </c>
      <c r="J24" s="40">
        <v>15</v>
      </c>
      <c r="K24" s="40"/>
      <c r="L24" s="40">
        <v>0</v>
      </c>
      <c r="M24" s="40"/>
      <c r="N24" s="40" t="s">
        <v>69</v>
      </c>
      <c r="O24" s="40"/>
      <c r="P24" s="31">
        <f t="shared" si="1"/>
        <v>0</v>
      </c>
      <c r="Q24" s="31">
        <v>1</v>
      </c>
      <c r="R24" s="32">
        <f t="shared" si="0"/>
        <v>0</v>
      </c>
    </row>
    <row r="25" spans="1:18" ht="78.75" x14ac:dyDescent="0.25">
      <c r="A25" s="40"/>
      <c r="B25" s="40" t="s">
        <v>70</v>
      </c>
      <c r="C25" s="40" t="s">
        <v>55</v>
      </c>
      <c r="D25" s="40" t="s">
        <v>55</v>
      </c>
      <c r="E25" s="40" t="s">
        <v>55</v>
      </c>
      <c r="F25" s="40" t="s">
        <v>55</v>
      </c>
      <c r="G25" s="40" t="s">
        <v>55</v>
      </c>
      <c r="H25" s="40" t="s">
        <v>55</v>
      </c>
      <c r="I25" s="40" t="s">
        <v>55</v>
      </c>
      <c r="J25" s="40">
        <v>15</v>
      </c>
      <c r="K25" s="40"/>
      <c r="L25" s="40">
        <v>0</v>
      </c>
      <c r="M25" s="40" t="s">
        <v>89</v>
      </c>
      <c r="N25" s="40" t="s">
        <v>106</v>
      </c>
      <c r="O25" s="40">
        <v>18517</v>
      </c>
      <c r="P25" s="31">
        <f>O25*L25</f>
        <v>0</v>
      </c>
      <c r="Q25" s="31">
        <v>1.1100000000000001</v>
      </c>
      <c r="R25" s="47">
        <f>P25*Q25</f>
        <v>0</v>
      </c>
    </row>
    <row r="26" spans="1:18" ht="47.25" x14ac:dyDescent="0.25">
      <c r="A26" s="40"/>
      <c r="B26" s="40" t="s">
        <v>71</v>
      </c>
      <c r="C26" s="40" t="s">
        <v>55</v>
      </c>
      <c r="D26" s="40" t="s">
        <v>55</v>
      </c>
      <c r="E26" s="40" t="s">
        <v>55</v>
      </c>
      <c r="F26" s="40" t="s">
        <v>55</v>
      </c>
      <c r="G26" s="40" t="s">
        <v>55</v>
      </c>
      <c r="H26" s="40" t="s">
        <v>55</v>
      </c>
      <c r="I26" s="40" t="s">
        <v>55</v>
      </c>
      <c r="J26" s="40">
        <v>15</v>
      </c>
      <c r="K26" s="40"/>
      <c r="L26" s="40">
        <v>0</v>
      </c>
      <c r="M26" s="40" t="s">
        <v>89</v>
      </c>
      <c r="N26" s="40" t="s">
        <v>72</v>
      </c>
      <c r="O26" s="40">
        <v>611</v>
      </c>
      <c r="P26" s="31">
        <f t="shared" ref="P26:P39" si="2">O26*L26</f>
        <v>0</v>
      </c>
      <c r="Q26" s="31">
        <v>1</v>
      </c>
      <c r="R26" s="32">
        <f t="shared" si="0"/>
        <v>0</v>
      </c>
    </row>
    <row r="27" spans="1:18" ht="31.5" x14ac:dyDescent="0.25">
      <c r="A27" s="40"/>
      <c r="B27" s="40" t="s">
        <v>82</v>
      </c>
      <c r="C27" s="40" t="s">
        <v>55</v>
      </c>
      <c r="D27" s="40" t="s">
        <v>55</v>
      </c>
      <c r="E27" s="40" t="s">
        <v>55</v>
      </c>
      <c r="F27" s="40" t="s">
        <v>55</v>
      </c>
      <c r="G27" s="40" t="s">
        <v>55</v>
      </c>
      <c r="H27" s="40" t="s">
        <v>55</v>
      </c>
      <c r="I27" s="40" t="s">
        <v>55</v>
      </c>
      <c r="J27" s="40">
        <v>15</v>
      </c>
      <c r="K27" s="40"/>
      <c r="L27" s="40">
        <v>0</v>
      </c>
      <c r="M27" s="40" t="s">
        <v>89</v>
      </c>
      <c r="N27" s="40" t="s">
        <v>97</v>
      </c>
      <c r="O27" s="40">
        <v>336</v>
      </c>
      <c r="P27" s="31">
        <f t="shared" si="2"/>
        <v>0</v>
      </c>
      <c r="Q27" s="31">
        <v>1</v>
      </c>
      <c r="R27" s="32">
        <f t="shared" si="0"/>
        <v>0</v>
      </c>
    </row>
    <row r="28" spans="1:18" ht="31.5" x14ac:dyDescent="0.25">
      <c r="A28" s="40"/>
      <c r="B28" s="40" t="s">
        <v>73</v>
      </c>
      <c r="C28" s="40" t="s">
        <v>55</v>
      </c>
      <c r="D28" s="40" t="s">
        <v>55</v>
      </c>
      <c r="E28" s="40" t="s">
        <v>55</v>
      </c>
      <c r="F28" s="40" t="s">
        <v>55</v>
      </c>
      <c r="G28" s="40" t="s">
        <v>55</v>
      </c>
      <c r="H28" s="40" t="s">
        <v>55</v>
      </c>
      <c r="I28" s="40" t="s">
        <v>55</v>
      </c>
      <c r="J28" s="40">
        <v>15</v>
      </c>
      <c r="K28" s="40"/>
      <c r="L28" s="40">
        <v>0</v>
      </c>
      <c r="M28" s="40" t="s">
        <v>89</v>
      </c>
      <c r="N28" s="40" t="s">
        <v>107</v>
      </c>
      <c r="O28" s="40">
        <v>767</v>
      </c>
      <c r="P28" s="31">
        <f t="shared" si="2"/>
        <v>0</v>
      </c>
      <c r="Q28" s="31">
        <v>1.23</v>
      </c>
      <c r="R28" s="42">
        <f t="shared" si="0"/>
        <v>0</v>
      </c>
    </row>
    <row r="29" spans="1:18" ht="30" customHeight="1" x14ac:dyDescent="0.25">
      <c r="A29" s="40"/>
      <c r="B29" s="40" t="s">
        <v>74</v>
      </c>
      <c r="C29" s="40" t="s">
        <v>55</v>
      </c>
      <c r="D29" s="40" t="s">
        <v>55</v>
      </c>
      <c r="E29" s="40" t="s">
        <v>55</v>
      </c>
      <c r="F29" s="40" t="s">
        <v>55</v>
      </c>
      <c r="G29" s="40" t="s">
        <v>55</v>
      </c>
      <c r="H29" s="40" t="s">
        <v>55</v>
      </c>
      <c r="I29" s="40" t="s">
        <v>55</v>
      </c>
      <c r="J29" s="40">
        <v>15</v>
      </c>
      <c r="K29" s="40" t="s">
        <v>94</v>
      </c>
      <c r="L29" s="40">
        <v>0</v>
      </c>
      <c r="M29" s="40" t="s">
        <v>89</v>
      </c>
      <c r="N29" s="40" t="s">
        <v>108</v>
      </c>
      <c r="O29" s="40">
        <v>699</v>
      </c>
      <c r="P29" s="31">
        <f t="shared" si="2"/>
        <v>0</v>
      </c>
      <c r="Q29" s="31">
        <v>1.05</v>
      </c>
      <c r="R29" s="32">
        <f t="shared" si="0"/>
        <v>0</v>
      </c>
    </row>
    <row r="30" spans="1:18" ht="31.5" x14ac:dyDescent="0.25">
      <c r="A30" s="40"/>
      <c r="B30" s="40" t="s">
        <v>75</v>
      </c>
      <c r="C30" s="40" t="s">
        <v>55</v>
      </c>
      <c r="D30" s="40" t="s">
        <v>55</v>
      </c>
      <c r="E30" s="40" t="s">
        <v>55</v>
      </c>
      <c r="F30" s="40" t="s">
        <v>55</v>
      </c>
      <c r="G30" s="40" t="s">
        <v>55</v>
      </c>
      <c r="H30" s="40" t="s">
        <v>55</v>
      </c>
      <c r="I30" s="40" t="s">
        <v>55</v>
      </c>
      <c r="J30" s="40">
        <v>15</v>
      </c>
      <c r="K30" s="40" t="s">
        <v>95</v>
      </c>
      <c r="L30" s="40">
        <v>0</v>
      </c>
      <c r="M30" s="40" t="s">
        <v>89</v>
      </c>
      <c r="N30" s="40" t="s">
        <v>109</v>
      </c>
      <c r="O30" s="40">
        <v>413</v>
      </c>
      <c r="P30" s="31">
        <f t="shared" si="2"/>
        <v>0</v>
      </c>
      <c r="Q30" s="31">
        <v>1.05</v>
      </c>
      <c r="R30" s="32">
        <f t="shared" si="0"/>
        <v>0</v>
      </c>
    </row>
    <row r="31" spans="1:18" ht="31.5" x14ac:dyDescent="0.25">
      <c r="A31" s="40"/>
      <c r="B31" s="40" t="s">
        <v>75</v>
      </c>
      <c r="C31" s="40" t="s">
        <v>55</v>
      </c>
      <c r="D31" s="40" t="s">
        <v>55</v>
      </c>
      <c r="E31" s="40" t="s">
        <v>55</v>
      </c>
      <c r="F31" s="40" t="s">
        <v>55</v>
      </c>
      <c r="G31" s="40" t="s">
        <v>55</v>
      </c>
      <c r="H31" s="40" t="s">
        <v>55</v>
      </c>
      <c r="I31" s="40" t="s">
        <v>55</v>
      </c>
      <c r="J31" s="40">
        <v>15</v>
      </c>
      <c r="K31" s="40" t="s">
        <v>96</v>
      </c>
      <c r="L31" s="40">
        <v>0</v>
      </c>
      <c r="M31" s="40" t="s">
        <v>89</v>
      </c>
      <c r="N31" s="40" t="s">
        <v>110</v>
      </c>
      <c r="O31" s="40">
        <v>400</v>
      </c>
      <c r="P31" s="31">
        <f t="shared" si="2"/>
        <v>0</v>
      </c>
      <c r="Q31" s="31">
        <v>1.05</v>
      </c>
      <c r="R31" s="32">
        <f t="shared" si="0"/>
        <v>0</v>
      </c>
    </row>
    <row r="32" spans="1:18" ht="68.25" customHeight="1" x14ac:dyDescent="0.25">
      <c r="A32" s="40"/>
      <c r="B32" s="40" t="s">
        <v>76</v>
      </c>
      <c r="C32" s="40" t="s">
        <v>55</v>
      </c>
      <c r="D32" s="40" t="s">
        <v>55</v>
      </c>
      <c r="E32" s="40" t="s">
        <v>55</v>
      </c>
      <c r="F32" s="40" t="s">
        <v>55</v>
      </c>
      <c r="G32" s="40" t="s">
        <v>55</v>
      </c>
      <c r="H32" s="40" t="s">
        <v>55</v>
      </c>
      <c r="I32" s="40" t="s">
        <v>55</v>
      </c>
      <c r="J32" s="40">
        <v>15</v>
      </c>
      <c r="K32" s="40"/>
      <c r="L32" s="40">
        <v>0</v>
      </c>
      <c r="M32" s="40" t="s">
        <v>98</v>
      </c>
      <c r="N32" s="40" t="s">
        <v>99</v>
      </c>
      <c r="O32" s="40">
        <v>261</v>
      </c>
      <c r="P32" s="31">
        <f t="shared" si="2"/>
        <v>0</v>
      </c>
      <c r="Q32" s="31">
        <v>1</v>
      </c>
      <c r="R32" s="32">
        <f t="shared" si="0"/>
        <v>0</v>
      </c>
    </row>
    <row r="33" spans="1:18" ht="68.25" customHeight="1" x14ac:dyDescent="0.25">
      <c r="A33" s="40"/>
      <c r="B33" s="40" t="s">
        <v>78</v>
      </c>
      <c r="C33" s="40" t="s">
        <v>55</v>
      </c>
      <c r="D33" s="40" t="s">
        <v>55</v>
      </c>
      <c r="E33" s="40" t="s">
        <v>55</v>
      </c>
      <c r="F33" s="40" t="s">
        <v>55</v>
      </c>
      <c r="G33" s="40" t="s">
        <v>55</v>
      </c>
      <c r="H33" s="40" t="s">
        <v>55</v>
      </c>
      <c r="I33" s="40" t="s">
        <v>55</v>
      </c>
      <c r="J33" s="40">
        <v>15</v>
      </c>
      <c r="K33" s="40"/>
      <c r="L33" s="40">
        <v>0</v>
      </c>
      <c r="M33" s="40" t="s">
        <v>100</v>
      </c>
      <c r="N33" s="40" t="s">
        <v>79</v>
      </c>
      <c r="O33" s="40">
        <v>6.9</v>
      </c>
      <c r="P33" s="31">
        <f t="shared" si="2"/>
        <v>0</v>
      </c>
      <c r="Q33" s="31">
        <v>1.24</v>
      </c>
      <c r="R33" s="32">
        <f t="shared" si="0"/>
        <v>0</v>
      </c>
    </row>
    <row r="34" spans="1:18" ht="68.25" customHeight="1" x14ac:dyDescent="0.25">
      <c r="A34" s="40"/>
      <c r="B34" s="40" t="s">
        <v>80</v>
      </c>
      <c r="C34" s="40" t="s">
        <v>55</v>
      </c>
      <c r="D34" s="40" t="s">
        <v>55</v>
      </c>
      <c r="E34" s="40" t="s">
        <v>55</v>
      </c>
      <c r="F34" s="40" t="s">
        <v>55</v>
      </c>
      <c r="G34" s="40" t="s">
        <v>55</v>
      </c>
      <c r="H34" s="40" t="s">
        <v>55</v>
      </c>
      <c r="I34" s="40" t="s">
        <v>55</v>
      </c>
      <c r="J34" s="40">
        <v>15</v>
      </c>
      <c r="K34" s="40"/>
      <c r="L34" s="40">
        <v>0</v>
      </c>
      <c r="M34" s="40" t="s">
        <v>102</v>
      </c>
      <c r="N34" s="40" t="s">
        <v>101</v>
      </c>
      <c r="O34" s="40">
        <v>1803</v>
      </c>
      <c r="P34" s="31">
        <f t="shared" si="2"/>
        <v>0</v>
      </c>
      <c r="Q34" s="31">
        <v>1.1100000000000001</v>
      </c>
      <c r="R34" s="32">
        <f t="shared" si="0"/>
        <v>0</v>
      </c>
    </row>
    <row r="35" spans="1:18" ht="68.25" customHeight="1" x14ac:dyDescent="0.25">
      <c r="A35" s="40"/>
      <c r="B35" s="40" t="s">
        <v>103</v>
      </c>
      <c r="C35" s="40" t="s">
        <v>55</v>
      </c>
      <c r="D35" s="40" t="s">
        <v>55</v>
      </c>
      <c r="E35" s="40" t="s">
        <v>55</v>
      </c>
      <c r="F35" s="40" t="s">
        <v>55</v>
      </c>
      <c r="G35" s="40" t="s">
        <v>55</v>
      </c>
      <c r="H35" s="40" t="s">
        <v>55</v>
      </c>
      <c r="I35" s="40" t="s">
        <v>55</v>
      </c>
      <c r="J35" s="40">
        <v>15</v>
      </c>
      <c r="K35" s="40"/>
      <c r="L35" s="40">
        <v>0</v>
      </c>
      <c r="M35" s="40" t="s">
        <v>89</v>
      </c>
      <c r="N35" s="40" t="s">
        <v>104</v>
      </c>
      <c r="O35" s="40">
        <v>184</v>
      </c>
      <c r="P35" s="31">
        <f t="shared" si="2"/>
        <v>0</v>
      </c>
      <c r="Q35" s="31">
        <v>1</v>
      </c>
      <c r="R35" s="32">
        <f t="shared" si="0"/>
        <v>0</v>
      </c>
    </row>
    <row r="36" spans="1:18" ht="68.25" customHeight="1" x14ac:dyDescent="0.25">
      <c r="A36" s="40"/>
      <c r="B36" s="40" t="s">
        <v>83</v>
      </c>
      <c r="C36" s="40" t="s">
        <v>55</v>
      </c>
      <c r="D36" s="40" t="s">
        <v>55</v>
      </c>
      <c r="E36" s="40" t="s">
        <v>55</v>
      </c>
      <c r="F36" s="40" t="s">
        <v>55</v>
      </c>
      <c r="G36" s="40" t="s">
        <v>55</v>
      </c>
      <c r="H36" s="40" t="s">
        <v>55</v>
      </c>
      <c r="I36" s="40" t="s">
        <v>55</v>
      </c>
      <c r="J36" s="40">
        <v>15</v>
      </c>
      <c r="K36" s="40"/>
      <c r="L36" s="40">
        <v>0</v>
      </c>
      <c r="M36" s="40"/>
      <c r="N36" s="40" t="s">
        <v>84</v>
      </c>
      <c r="O36" s="40"/>
      <c r="P36" s="31">
        <f t="shared" si="2"/>
        <v>0</v>
      </c>
      <c r="Q36" s="31">
        <v>1</v>
      </c>
      <c r="R36" s="32">
        <f t="shared" si="0"/>
        <v>0</v>
      </c>
    </row>
    <row r="37" spans="1:18" ht="68.25" customHeight="1" x14ac:dyDescent="0.25">
      <c r="A37" s="40"/>
      <c r="B37" s="40" t="s">
        <v>85</v>
      </c>
      <c r="C37" s="40" t="s">
        <v>55</v>
      </c>
      <c r="D37" s="40" t="s">
        <v>55</v>
      </c>
      <c r="E37" s="40" t="s">
        <v>55</v>
      </c>
      <c r="F37" s="40" t="s">
        <v>55</v>
      </c>
      <c r="G37" s="40" t="s">
        <v>55</v>
      </c>
      <c r="H37" s="40" t="s">
        <v>55</v>
      </c>
      <c r="I37" s="40" t="s">
        <v>55</v>
      </c>
      <c r="J37" s="40">
        <v>15</v>
      </c>
      <c r="K37" s="40"/>
      <c r="L37" s="40">
        <v>0</v>
      </c>
      <c r="M37" s="40"/>
      <c r="N37" s="40" t="s">
        <v>86</v>
      </c>
      <c r="O37" s="40"/>
      <c r="P37" s="31">
        <f t="shared" si="2"/>
        <v>0</v>
      </c>
      <c r="Q37" s="31">
        <v>1</v>
      </c>
      <c r="R37" s="32">
        <f t="shared" si="0"/>
        <v>0</v>
      </c>
    </row>
    <row r="38" spans="1:18" ht="68.25" customHeight="1" x14ac:dyDescent="0.25">
      <c r="B38" s="40" t="s">
        <v>87</v>
      </c>
      <c r="C38" s="40" t="s">
        <v>55</v>
      </c>
      <c r="D38" s="40" t="s">
        <v>55</v>
      </c>
      <c r="E38" s="40" t="s">
        <v>55</v>
      </c>
      <c r="F38" s="40" t="s">
        <v>55</v>
      </c>
      <c r="G38" s="40" t="s">
        <v>55</v>
      </c>
      <c r="H38" s="40" t="s">
        <v>55</v>
      </c>
      <c r="I38" s="40" t="s">
        <v>55</v>
      </c>
      <c r="J38" s="40">
        <v>15</v>
      </c>
      <c r="K38" s="40"/>
      <c r="L38" s="40">
        <v>0</v>
      </c>
      <c r="M38" s="40"/>
      <c r="N38" s="40" t="s">
        <v>88</v>
      </c>
      <c r="O38" s="40"/>
      <c r="P38" s="31">
        <f t="shared" si="2"/>
        <v>0</v>
      </c>
      <c r="Q38" s="31">
        <v>1</v>
      </c>
      <c r="R38" s="32">
        <f t="shared" si="0"/>
        <v>0</v>
      </c>
    </row>
    <row r="39" spans="1:18" ht="68.25" customHeight="1" x14ac:dyDescent="0.25">
      <c r="A39" s="40"/>
      <c r="B39" s="40" t="s">
        <v>81</v>
      </c>
      <c r="C39" s="40" t="s">
        <v>55</v>
      </c>
      <c r="D39" s="40" t="s">
        <v>55</v>
      </c>
      <c r="E39" s="40" t="s">
        <v>55</v>
      </c>
      <c r="F39" s="40" t="s">
        <v>55</v>
      </c>
      <c r="G39" s="40" t="s">
        <v>55</v>
      </c>
      <c r="H39" s="40" t="s">
        <v>55</v>
      </c>
      <c r="I39" s="40" t="s">
        <v>55</v>
      </c>
      <c r="J39" s="40">
        <v>15</v>
      </c>
      <c r="K39" s="40"/>
      <c r="L39" s="40">
        <v>0</v>
      </c>
      <c r="M39" s="40" t="s">
        <v>89</v>
      </c>
      <c r="N39" s="40" t="s">
        <v>105</v>
      </c>
      <c r="O39" s="40">
        <v>561</v>
      </c>
      <c r="P39" s="31">
        <f t="shared" si="2"/>
        <v>0</v>
      </c>
      <c r="Q39" s="31">
        <v>1</v>
      </c>
      <c r="R39" s="32">
        <f t="shared" si="0"/>
        <v>0</v>
      </c>
    </row>
    <row r="40" spans="1:18" ht="50.1" customHeight="1" x14ac:dyDescent="0.25">
      <c r="A40" s="22" t="s">
        <v>0</v>
      </c>
      <c r="B40" s="22" t="s">
        <v>26</v>
      </c>
      <c r="C40" s="40" t="s">
        <v>55</v>
      </c>
      <c r="D40" s="40" t="s">
        <v>55</v>
      </c>
      <c r="E40" s="40" t="s">
        <v>55</v>
      </c>
      <c r="F40" s="40" t="s">
        <v>55</v>
      </c>
      <c r="G40" s="40" t="s">
        <v>55</v>
      </c>
      <c r="H40" s="40" t="s">
        <v>55</v>
      </c>
      <c r="I40" s="40" t="s">
        <v>55</v>
      </c>
      <c r="J40" s="22" t="s">
        <v>0</v>
      </c>
      <c r="K40" s="22" t="s">
        <v>0</v>
      </c>
      <c r="L40" s="23" t="s">
        <v>0</v>
      </c>
      <c r="M40" s="22" t="s">
        <v>0</v>
      </c>
      <c r="N40" s="22" t="s">
        <v>0</v>
      </c>
      <c r="O40" s="24" t="s">
        <v>0</v>
      </c>
      <c r="P40" s="45">
        <v>0</v>
      </c>
      <c r="Q40" s="31"/>
      <c r="R40" s="32">
        <f>SUM(R20:R39)</f>
        <v>0</v>
      </c>
    </row>
  </sheetData>
  <mergeCells count="25">
    <mergeCell ref="J15:R15"/>
    <mergeCell ref="J16:R16"/>
    <mergeCell ref="Q17:Q18"/>
    <mergeCell ref="R17:R18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honeticPr fontId="36" type="noConversion"/>
  <pageMargins left="0.75" right="0.75" top="1" bottom="1" header="0.5" footer="0.5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51" t="s">
        <v>1</v>
      </c>
      <c r="P1" s="51" t="s">
        <v>0</v>
      </c>
    </row>
    <row r="2" spans="1:16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51" t="s">
        <v>2</v>
      </c>
      <c r="P2" s="51" t="s">
        <v>0</v>
      </c>
    </row>
    <row r="3" spans="1:16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51" t="s">
        <v>3</v>
      </c>
      <c r="P3" s="51" t="s">
        <v>0</v>
      </c>
    </row>
    <row r="4" spans="1:16" ht="45" customHeight="1" x14ac:dyDescent="0.25">
      <c r="A4" s="69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5">
      <c r="A5" s="2" t="s">
        <v>0</v>
      </c>
    </row>
    <row r="6" spans="1:16" x14ac:dyDescent="0.25">
      <c r="A6" s="70" t="str">
        <f>т2!A6</f>
        <v>Инвестиционная программа Акционерного общества "Западная энергетическая компания"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5">
      <c r="A7" s="70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5">
      <c r="A8" s="70" t="str">
        <f>т1!A8</f>
        <v>Год раскрытия информации: 2023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5">
      <c r="A9" s="71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5">
      <c r="A10" s="71" t="str">
        <f>т2!A10</f>
        <v>Идентификатор инвестиционного проекта: M 22-16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5">
      <c r="A11" s="71" t="str">
        <f>т2!A11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5">
      <c r="A12" s="70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5">
      <c r="A13" s="71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5">
      <c r="A14" s="70" t="s">
        <v>32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5">
      <c r="A15" s="72" t="s">
        <v>9</v>
      </c>
      <c r="B15" s="72" t="s">
        <v>10</v>
      </c>
      <c r="C15" s="72" t="s">
        <v>11</v>
      </c>
      <c r="D15" s="72" t="s">
        <v>0</v>
      </c>
      <c r="E15" s="72" t="s">
        <v>0</v>
      </c>
      <c r="F15" s="72" t="s">
        <v>0</v>
      </c>
      <c r="G15" s="72" t="s">
        <v>0</v>
      </c>
      <c r="H15" s="72" t="s">
        <v>0</v>
      </c>
      <c r="I15" s="72" t="s">
        <v>0</v>
      </c>
      <c r="J15" s="72" t="s">
        <v>12</v>
      </c>
      <c r="K15" s="72" t="s">
        <v>0</v>
      </c>
      <c r="L15" s="72" t="s">
        <v>0</v>
      </c>
      <c r="M15" s="72" t="s">
        <v>0</v>
      </c>
      <c r="N15" s="72" t="s">
        <v>0</v>
      </c>
      <c r="O15" s="72" t="s">
        <v>0</v>
      </c>
      <c r="P15" s="72" t="s">
        <v>0</v>
      </c>
    </row>
    <row r="16" spans="1:16" ht="30" customHeight="1" x14ac:dyDescent="0.25">
      <c r="A16" s="72" t="s">
        <v>0</v>
      </c>
      <c r="B16" s="72" t="s">
        <v>0</v>
      </c>
      <c r="C16" s="72" t="s">
        <v>13</v>
      </c>
      <c r="D16" s="72" t="s">
        <v>0</v>
      </c>
      <c r="E16" s="72" t="s">
        <v>0</v>
      </c>
      <c r="F16" s="72" t="s">
        <v>0</v>
      </c>
      <c r="G16" s="72" t="s">
        <v>0</v>
      </c>
      <c r="H16" s="72" t="s">
        <v>0</v>
      </c>
      <c r="I16" s="72" t="s">
        <v>0</v>
      </c>
      <c r="J16" s="72" t="s">
        <v>44</v>
      </c>
      <c r="K16" s="72" t="s">
        <v>0</v>
      </c>
      <c r="L16" s="72" t="s">
        <v>0</v>
      </c>
      <c r="M16" s="72" t="s">
        <v>0</v>
      </c>
      <c r="N16" s="72" t="s">
        <v>0</v>
      </c>
      <c r="O16" s="72" t="s">
        <v>0</v>
      </c>
      <c r="P16" s="72" t="s">
        <v>0</v>
      </c>
    </row>
    <row r="17" spans="1:18" ht="30" customHeight="1" x14ac:dyDescent="0.25">
      <c r="A17" s="72" t="s">
        <v>0</v>
      </c>
      <c r="B17" s="72" t="s">
        <v>0</v>
      </c>
      <c r="C17" s="72" t="s">
        <v>14</v>
      </c>
      <c r="D17" s="72" t="s">
        <v>0</v>
      </c>
      <c r="E17" s="72" t="s">
        <v>0</v>
      </c>
      <c r="F17" s="72" t="s">
        <v>0</v>
      </c>
      <c r="G17" s="72" t="s">
        <v>15</v>
      </c>
      <c r="H17" s="72" t="s">
        <v>0</v>
      </c>
      <c r="I17" s="72" t="s">
        <v>0</v>
      </c>
      <c r="J17" s="72" t="s">
        <v>16</v>
      </c>
      <c r="K17" s="72" t="s">
        <v>0</v>
      </c>
      <c r="L17" s="72" t="s">
        <v>0</v>
      </c>
      <c r="M17" s="72" t="s">
        <v>0</v>
      </c>
      <c r="N17" s="72" t="s">
        <v>15</v>
      </c>
      <c r="O17" s="72" t="s">
        <v>0</v>
      </c>
      <c r="P17" s="72" t="s">
        <v>0</v>
      </c>
    </row>
    <row r="18" spans="1:18" ht="60" x14ac:dyDescent="0.25">
      <c r="A18" s="72" t="s">
        <v>0</v>
      </c>
      <c r="B18" s="72" t="s">
        <v>0</v>
      </c>
      <c r="C18" s="27" t="s">
        <v>17</v>
      </c>
      <c r="D18" s="27" t="s">
        <v>18</v>
      </c>
      <c r="E18" s="27" t="s">
        <v>19</v>
      </c>
      <c r="F18" s="27" t="s">
        <v>20</v>
      </c>
      <c r="G18" s="27" t="s">
        <v>21</v>
      </c>
      <c r="H18" s="27" t="s">
        <v>22</v>
      </c>
      <c r="I18" s="27" t="s">
        <v>23</v>
      </c>
      <c r="J18" s="27" t="s">
        <v>17</v>
      </c>
      <c r="K18" s="27" t="s">
        <v>18</v>
      </c>
      <c r="L18" s="27" t="s">
        <v>19</v>
      </c>
      <c r="M18" s="27" t="s">
        <v>20</v>
      </c>
      <c r="N18" s="27" t="s">
        <v>21</v>
      </c>
      <c r="O18" s="27" t="s">
        <v>22</v>
      </c>
      <c r="P18" s="27" t="s">
        <v>23</v>
      </c>
      <c r="Q18" s="27" t="s">
        <v>24</v>
      </c>
      <c r="R18" s="27" t="s">
        <v>25</v>
      </c>
    </row>
    <row r="19" spans="1:18" x14ac:dyDescent="0.25">
      <c r="A19" s="27">
        <v>1</v>
      </c>
      <c r="B19" s="27">
        <v>2</v>
      </c>
      <c r="C19" s="27">
        <v>3</v>
      </c>
      <c r="D19" s="27">
        <v>4</v>
      </c>
      <c r="E19" s="27">
        <v>5</v>
      </c>
      <c r="F19" s="27">
        <v>6</v>
      </c>
      <c r="G19" s="27">
        <v>7</v>
      </c>
      <c r="H19" s="27">
        <v>8</v>
      </c>
      <c r="I19" s="27">
        <v>9</v>
      </c>
      <c r="J19" s="27">
        <v>10</v>
      </c>
      <c r="K19" s="27">
        <v>11</v>
      </c>
      <c r="L19" s="27">
        <v>12</v>
      </c>
      <c r="M19" s="27">
        <v>13</v>
      </c>
      <c r="N19" s="27">
        <v>14</v>
      </c>
      <c r="O19" s="27">
        <v>15</v>
      </c>
      <c r="P19" s="27">
        <v>16</v>
      </c>
    </row>
    <row r="20" spans="1:18" ht="50.1" customHeight="1" x14ac:dyDescent="0.25">
      <c r="A20" s="28" t="s">
        <v>0</v>
      </c>
      <c r="B20" s="28" t="s">
        <v>26</v>
      </c>
      <c r="C20" s="28" t="s">
        <v>0</v>
      </c>
      <c r="D20" s="28" t="s">
        <v>0</v>
      </c>
      <c r="E20" s="29" t="s">
        <v>0</v>
      </c>
      <c r="F20" s="28" t="s">
        <v>0</v>
      </c>
      <c r="G20" s="28" t="s">
        <v>0</v>
      </c>
      <c r="H20" s="30" t="s">
        <v>0</v>
      </c>
      <c r="I20" s="30" t="s">
        <v>27</v>
      </c>
      <c r="J20" s="28" t="s">
        <v>0</v>
      </c>
      <c r="K20" s="28" t="s">
        <v>0</v>
      </c>
      <c r="L20" s="29" t="s">
        <v>0</v>
      </c>
      <c r="M20" s="28" t="s">
        <v>0</v>
      </c>
      <c r="N20" s="28" t="s">
        <v>0</v>
      </c>
      <c r="O20" s="30" t="s">
        <v>0</v>
      </c>
      <c r="P20" s="30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51" t="s">
        <v>1</v>
      </c>
      <c r="P1" s="51" t="s">
        <v>0</v>
      </c>
    </row>
    <row r="2" spans="1:16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51" t="s">
        <v>2</v>
      </c>
      <c r="P2" s="51" t="s">
        <v>0</v>
      </c>
    </row>
    <row r="3" spans="1:16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51" t="s">
        <v>3</v>
      </c>
      <c r="P3" s="51" t="s">
        <v>0</v>
      </c>
    </row>
    <row r="4" spans="1:16" ht="45" customHeight="1" x14ac:dyDescent="0.25">
      <c r="A4" s="52" t="s">
        <v>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5">
      <c r="A5" s="2" t="s">
        <v>0</v>
      </c>
    </row>
    <row r="6" spans="1:16" x14ac:dyDescent="0.25">
      <c r="A6" s="54" t="str">
        <f>т2!A6</f>
        <v>Инвестиционная программа Акционерного общества "Западная энергетическая компания"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</row>
    <row r="7" spans="1:16" x14ac:dyDescent="0.25">
      <c r="A7" s="55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</row>
    <row r="8" spans="1:16" x14ac:dyDescent="0.25">
      <c r="A8" s="54" t="str">
        <f>т1!A8</f>
        <v>Год раскрытия информации: 2023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45" customHeight="1" x14ac:dyDescent="0.25">
      <c r="A9" s="56" t="str">
        <f>т2!A9</f>
        <v xml:space="preserve">Наименование инвестиционного проекта: «Реконструкция трансформаторной подстанции ТП-7 с монтажом трансформатора 15 кВ  мощностью 630 кВА  в г. Пионерске Калининградской области»
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x14ac:dyDescent="0.25">
      <c r="A10" s="56" t="str">
        <f>т2!A10</f>
        <v>Идентификатор инвестиционного проекта: M 22-16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x14ac:dyDescent="0.25">
      <c r="A11" s="56" t="str">
        <f>т2!A11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6" x14ac:dyDescent="0.25">
      <c r="A12" s="55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25">
      <c r="A13" s="56" t="s">
        <v>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25">
      <c r="A14" s="54" t="s">
        <v>33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25">
      <c r="A15" s="57" t="s">
        <v>9</v>
      </c>
      <c r="B15" s="57" t="s">
        <v>10</v>
      </c>
      <c r="C15" s="57" t="s">
        <v>11</v>
      </c>
      <c r="D15" s="57" t="s">
        <v>0</v>
      </c>
      <c r="E15" s="57" t="s">
        <v>0</v>
      </c>
      <c r="F15" s="57" t="s">
        <v>0</v>
      </c>
      <c r="G15" s="57" t="s">
        <v>0</v>
      </c>
      <c r="H15" s="57" t="s">
        <v>0</v>
      </c>
      <c r="I15" s="57" t="s">
        <v>0</v>
      </c>
      <c r="J15" s="57" t="s">
        <v>12</v>
      </c>
      <c r="K15" s="57" t="s">
        <v>0</v>
      </c>
      <c r="L15" s="57" t="s">
        <v>0</v>
      </c>
      <c r="M15" s="57" t="s">
        <v>0</v>
      </c>
      <c r="N15" s="57" t="s">
        <v>0</v>
      </c>
      <c r="O15" s="57" t="s">
        <v>0</v>
      </c>
      <c r="P15" s="57" t="s">
        <v>0</v>
      </c>
    </row>
    <row r="16" spans="1:16" ht="30" customHeight="1" x14ac:dyDescent="0.25">
      <c r="A16" s="57" t="s">
        <v>0</v>
      </c>
      <c r="B16" s="57" t="s">
        <v>0</v>
      </c>
      <c r="C16" s="57" t="s">
        <v>13</v>
      </c>
      <c r="D16" s="57" t="s">
        <v>0</v>
      </c>
      <c r="E16" s="57" t="s">
        <v>0</v>
      </c>
      <c r="F16" s="57" t="s">
        <v>0</v>
      </c>
      <c r="G16" s="57" t="s">
        <v>0</v>
      </c>
      <c r="H16" s="57" t="s">
        <v>0</v>
      </c>
      <c r="I16" s="57" t="s">
        <v>0</v>
      </c>
      <c r="J16" s="57" t="s">
        <v>44</v>
      </c>
      <c r="K16" s="57" t="s">
        <v>0</v>
      </c>
      <c r="L16" s="57" t="s">
        <v>0</v>
      </c>
      <c r="M16" s="57" t="s">
        <v>0</v>
      </c>
      <c r="N16" s="57" t="s">
        <v>0</v>
      </c>
      <c r="O16" s="57" t="s">
        <v>0</v>
      </c>
      <c r="P16" s="57" t="s">
        <v>0</v>
      </c>
    </row>
    <row r="17" spans="1:18" ht="30" customHeight="1" x14ac:dyDescent="0.25">
      <c r="A17" s="57" t="s">
        <v>0</v>
      </c>
      <c r="B17" s="57" t="s">
        <v>0</v>
      </c>
      <c r="C17" s="57" t="s">
        <v>14</v>
      </c>
      <c r="D17" s="57" t="s">
        <v>0</v>
      </c>
      <c r="E17" s="57" t="s">
        <v>0</v>
      </c>
      <c r="F17" s="57" t="s">
        <v>0</v>
      </c>
      <c r="G17" s="57" t="s">
        <v>15</v>
      </c>
      <c r="H17" s="57" t="s">
        <v>0</v>
      </c>
      <c r="I17" s="57" t="s">
        <v>0</v>
      </c>
      <c r="J17" s="57" t="s">
        <v>16</v>
      </c>
      <c r="K17" s="57" t="s">
        <v>0</v>
      </c>
      <c r="L17" s="57" t="s">
        <v>0</v>
      </c>
      <c r="M17" s="57" t="s">
        <v>0</v>
      </c>
      <c r="N17" s="57" t="s">
        <v>15</v>
      </c>
      <c r="O17" s="57" t="s">
        <v>0</v>
      </c>
      <c r="P17" s="57" t="s">
        <v>0</v>
      </c>
    </row>
    <row r="18" spans="1:18" ht="63" x14ac:dyDescent="0.25">
      <c r="A18" s="57" t="s">
        <v>0</v>
      </c>
      <c r="B18" s="57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22" t="s">
        <v>0</v>
      </c>
      <c r="B20" s="22" t="s">
        <v>26</v>
      </c>
      <c r="C20" s="22" t="s">
        <v>0</v>
      </c>
      <c r="D20" s="22" t="s">
        <v>0</v>
      </c>
      <c r="E20" s="23" t="s">
        <v>0</v>
      </c>
      <c r="F20" s="22" t="s">
        <v>0</v>
      </c>
      <c r="G20" s="22" t="s">
        <v>0</v>
      </c>
      <c r="H20" s="24" t="s">
        <v>0</v>
      </c>
      <c r="I20" s="24" t="s">
        <v>27</v>
      </c>
      <c r="J20" s="22" t="s">
        <v>0</v>
      </c>
      <c r="K20" s="22" t="s">
        <v>0</v>
      </c>
      <c r="L20" s="23" t="s">
        <v>0</v>
      </c>
      <c r="M20" s="22" t="s">
        <v>0</v>
      </c>
      <c r="N20" s="22" t="s">
        <v>0</v>
      </c>
      <c r="O20" s="24" t="s">
        <v>0</v>
      </c>
      <c r="P20" s="24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9"/>
  <sheetViews>
    <sheetView tabSelected="1" showOutlineSymbols="0" showWhiteSpace="0" workbookViewId="0">
      <selection activeCell="G6" sqref="G6"/>
    </sheetView>
  </sheetViews>
  <sheetFormatPr defaultRowHeight="15" x14ac:dyDescent="0.25"/>
  <cols>
    <col min="1" max="1" width="10" style="2" bestFit="1" customWidth="1"/>
    <col min="2" max="2" width="29.75" style="2" customWidth="1"/>
    <col min="3" max="3" width="11.5" style="2" customWidth="1"/>
    <col min="4" max="4" width="7" style="2" customWidth="1"/>
    <col min="5" max="5" width="4.25" style="2" customWidth="1"/>
    <col min="6" max="6" width="5.25" style="2" customWidth="1"/>
    <col min="7" max="7" width="9.125" style="2" customWidth="1"/>
    <col min="8" max="10" width="9.125" style="3" hidden="1" customWidth="1"/>
    <col min="11" max="11" width="9.5" style="2" hidden="1" customWidth="1"/>
    <col min="12" max="27" width="9" style="2" hidden="1" customWidth="1"/>
    <col min="28" max="16384" width="9" style="2"/>
  </cols>
  <sheetData>
    <row r="1" spans="1:27" ht="31.5" customHeight="1" x14ac:dyDescent="0.25">
      <c r="A1" s="2" t="s">
        <v>34</v>
      </c>
    </row>
    <row r="2" spans="1:27" ht="30" customHeight="1" x14ac:dyDescent="0.25">
      <c r="A2" s="4" t="s">
        <v>9</v>
      </c>
      <c r="B2" s="31" t="s">
        <v>35</v>
      </c>
      <c r="C2" s="32" t="s">
        <v>11</v>
      </c>
      <c r="D2" s="75" t="s">
        <v>124</v>
      </c>
      <c r="E2" s="75"/>
      <c r="F2" s="76"/>
      <c r="G2" s="19"/>
      <c r="H2" s="5"/>
      <c r="I2" s="5"/>
      <c r="J2" s="5"/>
    </row>
    <row r="3" spans="1:27" ht="94.5" x14ac:dyDescent="0.25">
      <c r="A3" s="4">
        <v>1</v>
      </c>
      <c r="B3" s="31" t="s">
        <v>36</v>
      </c>
      <c r="C3" s="50">
        <v>1584.44</v>
      </c>
      <c r="D3" s="73">
        <f>т3!R24+т4!R40</f>
        <v>1584.44</v>
      </c>
      <c r="E3" s="73"/>
      <c r="F3" s="74"/>
      <c r="G3" s="20"/>
      <c r="H3" s="6"/>
      <c r="I3" s="6"/>
      <c r="J3" s="6"/>
      <c r="K3" s="7"/>
    </row>
    <row r="4" spans="1:27" ht="15.75" x14ac:dyDescent="0.25">
      <c r="A4" s="4">
        <v>2</v>
      </c>
      <c r="B4" s="31" t="s">
        <v>37</v>
      </c>
      <c r="C4" s="50">
        <v>316.88800000000003</v>
      </c>
      <c r="D4" s="73">
        <f>D3*20%</f>
        <v>316.88800000000003</v>
      </c>
      <c r="E4" s="73"/>
      <c r="F4" s="74"/>
      <c r="G4" s="20"/>
      <c r="H4" s="6"/>
      <c r="I4" s="8">
        <v>2015</v>
      </c>
      <c r="J4" s="8">
        <v>2016</v>
      </c>
      <c r="K4" s="9">
        <v>2017</v>
      </c>
      <c r="L4" s="1">
        <v>2018</v>
      </c>
      <c r="M4" s="1">
        <v>2019</v>
      </c>
      <c r="N4" s="1">
        <v>2020</v>
      </c>
      <c r="O4" s="1">
        <v>2021</v>
      </c>
      <c r="P4" s="9">
        <v>2022</v>
      </c>
      <c r="Q4" s="9">
        <v>2023</v>
      </c>
      <c r="R4" s="1">
        <v>2024</v>
      </c>
      <c r="S4" s="1">
        <v>2025</v>
      </c>
      <c r="T4" s="1">
        <v>2026</v>
      </c>
      <c r="U4" s="1">
        <v>2027</v>
      </c>
      <c r="V4" s="9">
        <v>2028</v>
      </c>
      <c r="W4" s="9">
        <v>2029</v>
      </c>
      <c r="X4" s="1">
        <v>2030</v>
      </c>
      <c r="Y4" s="9"/>
      <c r="Z4" s="9"/>
      <c r="AA4" s="1"/>
    </row>
    <row r="5" spans="1:27" ht="110.25" x14ac:dyDescent="0.25">
      <c r="A5" s="4">
        <v>3</v>
      </c>
      <c r="B5" s="31" t="s">
        <v>54</v>
      </c>
      <c r="C5" s="50">
        <v>1901.328</v>
      </c>
      <c r="D5" s="73">
        <f>D4+D3</f>
        <v>1901.328</v>
      </c>
      <c r="E5" s="73"/>
      <c r="F5" s="74"/>
      <c r="G5" s="20">
        <f>D5/1000</f>
        <v>1.9013279999999999</v>
      </c>
      <c r="H5" s="6">
        <f>D5/1000</f>
        <v>1.9013279999999999</v>
      </c>
      <c r="I5" s="10">
        <v>114.3</v>
      </c>
      <c r="J5" s="10">
        <v>106.3</v>
      </c>
      <c r="K5" s="11">
        <v>103.7</v>
      </c>
      <c r="L5" s="13">
        <v>105.3</v>
      </c>
      <c r="M5" s="13">
        <v>106.8</v>
      </c>
      <c r="N5" s="12">
        <v>105.6</v>
      </c>
      <c r="O5" s="12">
        <v>104.9</v>
      </c>
      <c r="P5" s="12">
        <v>113.9</v>
      </c>
      <c r="Q5" s="12">
        <v>105.9</v>
      </c>
      <c r="R5" s="41">
        <v>105.3</v>
      </c>
      <c r="S5" s="13">
        <v>104.8</v>
      </c>
      <c r="T5" s="13">
        <v>104.7</v>
      </c>
      <c r="U5" s="13">
        <v>104.7</v>
      </c>
      <c r="V5" s="13">
        <v>104.7</v>
      </c>
      <c r="W5" s="13">
        <v>104.7</v>
      </c>
      <c r="X5" s="13">
        <v>104.7</v>
      </c>
      <c r="Y5" s="13">
        <v>104.7</v>
      </c>
      <c r="Z5" s="13"/>
      <c r="AA5" s="13"/>
    </row>
    <row r="6" spans="1:27" ht="47.25" x14ac:dyDescent="0.25">
      <c r="A6" s="4">
        <v>4</v>
      </c>
      <c r="B6" s="31" t="s">
        <v>38</v>
      </c>
      <c r="C6" s="50">
        <v>2390.3529118585789</v>
      </c>
      <c r="D6" s="73">
        <f>D7+(D5-D7)*((D10/D9*(L5+100)/200)+D11/D9*(M5+100)/200*L5/100+D12/D9*((N5+100)/200*M5/100*L5/100)+D13/D9*((O5+100)/200*N5/100*M5/100*L5/100)+D14/D9*((P5+100)/200*O5/100*N5/100*M5/100*L5/100)+D15/D9*((Q5+100)/200*P5/100*O5/100*N5/100*M5/100*L5/100))</f>
        <v>2154.6566374207018</v>
      </c>
      <c r="E6" s="73"/>
      <c r="F6" s="74"/>
      <c r="G6" s="20">
        <f>D6/1000</f>
        <v>2.1546566374207017</v>
      </c>
      <c r="H6" s="6">
        <f>D6/1000</f>
        <v>2.1546566374207017</v>
      </c>
      <c r="I6" s="6"/>
      <c r="J6" s="6"/>
      <c r="K6" s="14"/>
    </row>
    <row r="7" spans="1:27" ht="63" x14ac:dyDescent="0.25">
      <c r="A7" s="4">
        <v>5</v>
      </c>
      <c r="B7" s="31" t="s">
        <v>39</v>
      </c>
      <c r="C7" s="50">
        <v>0</v>
      </c>
      <c r="D7" s="73">
        <v>1139.104</v>
      </c>
      <c r="E7" s="73"/>
      <c r="F7" s="74"/>
      <c r="G7" s="20"/>
      <c r="H7" s="6"/>
      <c r="I7" s="6"/>
      <c r="J7" s="6"/>
    </row>
    <row r="8" spans="1:27" ht="47.25" x14ac:dyDescent="0.25">
      <c r="A8" s="4">
        <v>6</v>
      </c>
      <c r="B8" s="31" t="s">
        <v>40</v>
      </c>
      <c r="C8" s="50">
        <v>1901.328</v>
      </c>
      <c r="D8" s="73">
        <f>D5-D7</f>
        <v>762.22399999999993</v>
      </c>
      <c r="E8" s="73"/>
      <c r="F8" s="74"/>
      <c r="G8" s="20"/>
      <c r="H8" s="6"/>
      <c r="I8" s="6"/>
      <c r="J8" s="6"/>
    </row>
    <row r="9" spans="1:27" ht="78.75" x14ac:dyDescent="0.25">
      <c r="A9" s="4">
        <v>7</v>
      </c>
      <c r="B9" s="31" t="s">
        <v>56</v>
      </c>
      <c r="C9" s="50">
        <v>0.66</v>
      </c>
      <c r="D9" s="73">
        <f>SUM(D10:F15)</f>
        <v>1139.104</v>
      </c>
      <c r="E9" s="73"/>
      <c r="F9" s="74"/>
      <c r="G9" s="20"/>
      <c r="H9" s="6"/>
      <c r="I9" s="6"/>
      <c r="J9" s="6"/>
    </row>
    <row r="10" spans="1:27" ht="15.75" x14ac:dyDescent="0.25">
      <c r="A10" s="4">
        <v>7.1</v>
      </c>
      <c r="B10" s="31" t="s">
        <v>52</v>
      </c>
      <c r="C10" s="50">
        <v>0</v>
      </c>
      <c r="D10" s="73">
        <v>0</v>
      </c>
      <c r="E10" s="73"/>
      <c r="F10" s="74"/>
      <c r="G10" s="20"/>
      <c r="H10" s="6"/>
      <c r="I10" s="6"/>
      <c r="J10" s="6"/>
    </row>
    <row r="11" spans="1:27" ht="15.75" x14ac:dyDescent="0.25">
      <c r="A11" s="4">
        <v>7.2</v>
      </c>
      <c r="B11" s="31" t="s">
        <v>51</v>
      </c>
      <c r="C11" s="50">
        <v>0</v>
      </c>
      <c r="D11" s="73">
        <v>0</v>
      </c>
      <c r="E11" s="73"/>
      <c r="F11" s="74"/>
      <c r="G11" s="20"/>
      <c r="H11" s="6"/>
      <c r="I11" s="6"/>
      <c r="J11" s="6"/>
      <c r="K11" s="15"/>
    </row>
    <row r="12" spans="1:27" ht="15.75" x14ac:dyDescent="0.25">
      <c r="A12" s="4">
        <v>7.3</v>
      </c>
      <c r="B12" s="31" t="s">
        <v>50</v>
      </c>
      <c r="C12" s="50">
        <v>0</v>
      </c>
      <c r="D12" s="73">
        <v>0</v>
      </c>
      <c r="E12" s="73"/>
      <c r="F12" s="74"/>
      <c r="G12" s="20"/>
      <c r="H12" s="6"/>
      <c r="I12" s="6"/>
      <c r="J12" s="6"/>
    </row>
    <row r="13" spans="1:27" ht="15.75" x14ac:dyDescent="0.25">
      <c r="A13" s="4">
        <v>7.4</v>
      </c>
      <c r="B13" s="31" t="s">
        <v>49</v>
      </c>
      <c r="C13" s="50">
        <v>0</v>
      </c>
      <c r="D13" s="73">
        <v>0</v>
      </c>
      <c r="E13" s="73"/>
      <c r="F13" s="74"/>
      <c r="G13" s="20"/>
      <c r="H13" s="6"/>
      <c r="I13" s="6"/>
      <c r="J13" s="6"/>
    </row>
    <row r="14" spans="1:27" ht="15.75" x14ac:dyDescent="0.25">
      <c r="A14" s="4">
        <v>7.5</v>
      </c>
      <c r="B14" s="31" t="s">
        <v>48</v>
      </c>
      <c r="C14" s="50">
        <v>0.66</v>
      </c>
      <c r="D14" s="73">
        <v>1139.104</v>
      </c>
      <c r="E14" s="73"/>
      <c r="F14" s="74"/>
      <c r="G14" s="20"/>
      <c r="H14" s="6"/>
      <c r="I14" s="6"/>
      <c r="J14" s="6"/>
      <c r="K14" s="2">
        <v>1139.104</v>
      </c>
    </row>
    <row r="15" spans="1:27" ht="15.75" x14ac:dyDescent="0.25">
      <c r="A15" s="4">
        <v>7.6</v>
      </c>
      <c r="B15" s="31" t="s">
        <v>47</v>
      </c>
      <c r="C15" s="50">
        <v>0</v>
      </c>
      <c r="D15" s="73">
        <v>0</v>
      </c>
      <c r="E15" s="73"/>
      <c r="F15" s="74"/>
      <c r="G15" s="20"/>
      <c r="H15" s="6"/>
      <c r="I15" s="6"/>
      <c r="J15" s="6"/>
      <c r="K15" s="16"/>
    </row>
    <row r="16" spans="1:27" ht="15.75" x14ac:dyDescent="0.25">
      <c r="A16" s="4">
        <v>7.7</v>
      </c>
      <c r="B16" s="31" t="s">
        <v>46</v>
      </c>
      <c r="C16" s="50">
        <v>0</v>
      </c>
      <c r="D16" s="17"/>
      <c r="E16" s="17"/>
      <c r="F16" s="18">
        <v>0</v>
      </c>
      <c r="G16" s="20"/>
      <c r="H16" s="6"/>
      <c r="I16" s="6"/>
      <c r="J16" s="6"/>
    </row>
    <row r="17" spans="1:10" ht="63" x14ac:dyDescent="0.25">
      <c r="A17" s="4">
        <v>8</v>
      </c>
      <c r="B17" s="31" t="s">
        <v>41</v>
      </c>
      <c r="C17" s="50">
        <v>2.3903529118585789</v>
      </c>
      <c r="D17" s="73">
        <f>D6/1000</f>
        <v>2.1546566374207017</v>
      </c>
      <c r="E17" s="73"/>
      <c r="F17" s="74"/>
      <c r="G17" s="20"/>
      <c r="H17" s="6"/>
      <c r="I17" s="6"/>
      <c r="J17" s="6"/>
    </row>
    <row r="18" spans="1:10" ht="78.75" x14ac:dyDescent="0.25">
      <c r="A18" s="4">
        <v>9</v>
      </c>
      <c r="B18" s="31" t="s">
        <v>42</v>
      </c>
      <c r="C18" s="50">
        <v>0</v>
      </c>
      <c r="D18" s="73">
        <v>0</v>
      </c>
      <c r="E18" s="73"/>
      <c r="F18" s="74"/>
      <c r="G18" s="20"/>
    </row>
    <row r="19" spans="1:10" ht="31.5" x14ac:dyDescent="0.25">
      <c r="A19" s="4">
        <v>10</v>
      </c>
      <c r="B19" s="31" t="s">
        <v>43</v>
      </c>
      <c r="C19" s="50">
        <v>2390.3529118585789</v>
      </c>
      <c r="D19" s="73">
        <f>(D18+D17)*1000</f>
        <v>2154.6566374207018</v>
      </c>
      <c r="E19" s="73"/>
      <c r="F19" s="74"/>
      <c r="G19" s="20"/>
      <c r="H19" s="49">
        <f>D19/1000</f>
        <v>2.1546566374207017</v>
      </c>
    </row>
  </sheetData>
  <mergeCells count="17">
    <mergeCell ref="D13:F13"/>
    <mergeCell ref="D2:F2"/>
    <mergeCell ref="D3:F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4:F14"/>
    <mergeCell ref="D15:F15"/>
    <mergeCell ref="D17:F17"/>
    <mergeCell ref="D18:F18"/>
    <mergeCell ref="D19:F19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2023-03-30T19:56:56Z</dcterms:modified>
</cp:coreProperties>
</file>