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11 факт 2021\"/>
    </mc:Choice>
  </mc:AlternateContent>
  <xr:revisionPtr revIDLastSave="0" documentId="13_ncr:1_{1CA22B7A-E1F0-4CBA-8446-446044FE9609}" xr6:coauthVersionLast="47" xr6:coauthVersionMax="47" xr10:uidLastSave="{00000000-0000-0000-0000-000000000000}"/>
  <bookViews>
    <workbookView xWindow="375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F24" i="102" l="1"/>
  <c r="F26" i="102" l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<sst xmlns="http://schemas.openxmlformats.org/spreadsheetml/2006/main" count="1097" uniqueCount="261">
  <si>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</si>
  <si>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</si>
  <si>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</si>
  <si>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</si>
  <si>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</si>
  <si>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</si>
  <si>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</si>
  <si>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</si>
  <si>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</si>
  <si>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</si>
  <si>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</si>
  <si>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</si>
  <si>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</si>
  <si>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</si>
  <si>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</si>
  <si>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</si>
  <si>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</si>
  <si>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</si>
  <si>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</si>
  <si>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</si>
  <si>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</si>
  <si>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</si>
  <si>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</si>
  <si>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</si>
  <si>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</si>
  <si>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</si>
  <si>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</si>
  <si>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</si>
  <si>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</si>
  <si>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</si>
  <si>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</si>
  <si>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</si>
  <si>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</si>
  <si>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</si>
  <si>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</si>
  <si>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</si>
  <si>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</si>
  <si>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</si>
  <si>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</si>
  <si>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</si>
  <si>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</si>
  <si>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</si>
  <si>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</si>
  <si>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</si>
  <si>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</si>
  <si>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</si>
  <si>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</si>
  <si>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</si>
  <si>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</si>
  <si>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</si>
  <si>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</si>
  <si>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</si>
  <si>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</si>
  <si>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</si>
  <si>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</si>
  <si>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</si>
  <si>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</si>
  <si>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</si>
  <si>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</si>
  <si>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</si>
  <si>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</si>
  <si>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</si>
  <si>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</si>
  <si>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</si>
  <si>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</si>
  <si>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</si>
  <si>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</si>
  <si>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</si>
  <si>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</si>
  <si>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</si>
  <si>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</si>
  <si>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</si>
  <si>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</si>
  <si>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</si>
  <si>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</si>
  <si>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</si>
  <si>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</si>
  <si>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</si>
  <si>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</si>
  <si>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</si>
  <si>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</si>
  <si>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</si>
  <si>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</si>
  <si>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</si>
  <si>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</si>
  <si>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</si>
  <si>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</si>
  <si>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</si>
  <si>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</si>
  <si>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</si>
  <si>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</si>
  <si>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</si>
  <si>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</si>
  <si>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</si>
  <si>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</si>
  <si>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</si>
  <si>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</si>
  <si>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</si>
  <si>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</si>
  <si>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</si>
  <si>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</si>
  <si>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</si>
  <si>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</si>
  <si>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</si>
  <si>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</si>
  <si>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</si>
  <si>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</si>
  <si>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</si>
  <si>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</si>
  <si>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</si>
  <si>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</si>
  <si>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</si>
  <si>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</si>
  <si>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</si>
  <si>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</si>
  <si>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</si>
  <si>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</si>
  <si>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</si>
  <si>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</si>
  <si>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</si>
  <si>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</si>
  <si>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</si>
  <si>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</si>
  <si>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</si>
  <si>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</si>
  <si>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</si>
  <si>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</si>
  <si>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</si>
  <si>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</si>
  <si>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</si>
  <si>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</si>
  <si>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</si>
  <si>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</si>
  <si>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</si>
  <si>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</si>
  <si>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</si>
  <si>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</si>
  <si>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</si>
  <si>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</si>
  <si>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</si>
  <si>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</si>
  <si>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</si>
  <si>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</si>
  <si>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</si>
  <si>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</si>
  <si>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</si>
  <si>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</si>
  <si>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</si>
  <si>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</si>
  <si>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</si>
  <si>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</si>
  <si>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</si>
  <si>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</si>
  <si>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</si>
  <si>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</si>
  <si>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</si>
  <si>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</si>
  <si>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</si>
  <si>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</si>
  <si>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</si>
  <si>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</si>
  <si>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</si>
  <si>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</si>
  <si>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</si>
  <si>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</si>
  <si>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</si>
  <si>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</si>
  <si>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</si>
  <si>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</si>
  <si>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</si>
  <si>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</si>
  <si>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</si>
  <si>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</si>
  <si>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</si>
  <si>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</si>
  <si>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</si>
  <si>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</si>
  <si>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</si>
  <si>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</si>
  <si>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</si>
  <si>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</si>
  <si>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</si>
  <si>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</si>
  <si>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</si>
  <si>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</si>
  <si>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</si>
  <si>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</si>
  <si>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</si>
  <si>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</si>
  <si>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</si>
  <si>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</si>
  <si>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</si>
  <si>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</si>
  <si>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</si>
  <si>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</si>
  <si>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</si>
  <si>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</si>
  <si>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</si>
  <si>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</si>
  <si>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</si>
  <si>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</si>
  <si>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</si>
  <si>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</si>
  <si>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</si>
  <si>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</si>
  <si>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</si>
  <si>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</si>
  <si>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</si>
  <si>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</si>
  <si>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</si>
  <si>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</si>
  <si>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</si>
  <si>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</si>
  <si>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</si>
  <si>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</si>
  <si>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</si>
  <si>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</si>
  <si>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</si>
  <si>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</si>
  <si>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</si>
  <si>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</si>
  <si>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</si>
  <si>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</si>
  <si>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</si>
  <si>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</si>
  <si>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</si>
  <si>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</si>
  <si>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</si>
  <si>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</si>
  <si>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</si>
  <si>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</si>
  <si>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</si>
  <si>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</si>
  <si>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</si>
  <si>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</si>
  <si>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</si>
  <si>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</si>
  <si>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</si>
  <si>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</si>
  <si>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</si>
  <si>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</si>
  <si>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</si>
  <si>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</si>
  <si>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</si>
  <si>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</si>
  <si>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</si>
  <si>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1 цепь, прокладка в траншее</t>
  </si>
  <si>
    <t>Б2-02-3</t>
  </si>
  <si>
    <t>П6-07</t>
  </si>
  <si>
    <t>ТМ 15/0,4 кВ 400 кВА</t>
  </si>
  <si>
    <t xml:space="preserve">Э3-07-2 </t>
  </si>
  <si>
    <t>Т5-14-1</t>
  </si>
  <si>
    <t>7 ячеек</t>
  </si>
  <si>
    <t>Э4-01</t>
  </si>
  <si>
    <t>Б2-01-4</t>
  </si>
  <si>
    <t>Идентификатор инвестиционного проекта: L 21-11</t>
  </si>
  <si>
    <t>Наименование инвестиционного проекта: Строительство сетей электроснабжения гостиницы г. Пионерский , Портовая,5</t>
  </si>
  <si>
    <t>марка XRHAKXS(3 жил, 240 мм2 алюминий)</t>
  </si>
  <si>
    <t>К-3-10-1</t>
  </si>
  <si>
    <t>Н1-02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</si>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</sst>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" fontId="2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10" zoomScale="90" zoomScaleNormal="90" workbookViewId="0">
      <selection activeCell="A13" sqref="A13:Q13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15" t="s">
        <v>53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7" t="s">
        <v>201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18" t="s">
        <v>51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19" t="s">
        <v>228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0" t="s">
        <v>256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0" t="s">
        <v>255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21" t="s">
        <v>229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4" t="s">
        <v>52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2" t="s">
        <v>153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2" t="s">
        <v>189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4" t="s">
        <v>59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2" t="s">
        <v>10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</row>
    <row r="17" spans="1:18" x14ac:dyDescent="0.25">
      <c r="A17" s="113" t="s">
        <v>0</v>
      </c>
      <c r="B17" s="108" t="s">
        <v>2</v>
      </c>
      <c r="C17" s="104" t="s">
        <v>46</v>
      </c>
      <c r="D17" s="104"/>
      <c r="E17" s="104"/>
      <c r="F17" s="104"/>
      <c r="G17" s="104"/>
      <c r="H17" s="104"/>
      <c r="I17" s="104"/>
      <c r="J17" s="104"/>
      <c r="K17" s="104" t="s">
        <v>47</v>
      </c>
      <c r="L17" s="104"/>
      <c r="M17" s="104"/>
      <c r="N17" s="104"/>
      <c r="O17" s="104"/>
      <c r="P17" s="104"/>
      <c r="Q17" s="104"/>
      <c r="R17" s="104"/>
    </row>
    <row r="18" spans="1:18" ht="46.5" customHeight="1" x14ac:dyDescent="0.25">
      <c r="A18" s="113"/>
      <c r="B18" s="108"/>
      <c r="C18" s="105" t="s">
        <v>243</v>
      </c>
      <c r="D18" s="106"/>
      <c r="E18" s="106"/>
      <c r="F18" s="106"/>
      <c r="G18" s="106"/>
      <c r="H18" s="106"/>
      <c r="I18" s="106"/>
      <c r="J18" s="107"/>
      <c r="K18" s="105" t="s">
        <v>243</v>
      </c>
      <c r="L18" s="106"/>
      <c r="M18" s="106"/>
      <c r="N18" s="106"/>
      <c r="O18" s="106"/>
      <c r="P18" s="106"/>
      <c r="Q18" s="106"/>
      <c r="R18" s="107"/>
    </row>
    <row r="19" spans="1:18" ht="15.75" customHeight="1" x14ac:dyDescent="0.25">
      <c r="A19" s="113"/>
      <c r="B19" s="108"/>
      <c r="C19" s="108" t="s">
        <v>13</v>
      </c>
      <c r="D19" s="108"/>
      <c r="E19" s="108"/>
      <c r="F19" s="108"/>
      <c r="G19" s="108" t="s">
        <v>120</v>
      </c>
      <c r="H19" s="108"/>
      <c r="I19" s="108"/>
      <c r="J19" s="108"/>
      <c r="K19" s="108" t="s">
        <v>13</v>
      </c>
      <c r="L19" s="108"/>
      <c r="M19" s="108"/>
      <c r="N19" s="108"/>
      <c r="O19" s="108" t="s">
        <v>120</v>
      </c>
      <c r="P19" s="108"/>
      <c r="Q19" s="108"/>
      <c r="R19" s="108"/>
    </row>
    <row r="20" spans="1:18" s="10" customFormat="1" ht="126" x14ac:dyDescent="0.25">
      <c r="A20" s="113"/>
      <c r="B20" s="108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09"/>
      <c r="B64" s="109"/>
      <c r="C64" s="109"/>
      <c r="D64" s="109"/>
      <c r="E64" s="109"/>
      <c r="F64" s="109"/>
      <c r="G64" s="109"/>
    </row>
    <row r="65" spans="1:8" x14ac:dyDescent="0.25">
      <c r="A65" s="109"/>
      <c r="B65" s="109"/>
      <c r="C65" s="109"/>
      <c r="D65" s="109"/>
      <c r="E65" s="109"/>
      <c r="F65" s="109"/>
      <c r="G65" s="109"/>
    </row>
    <row r="66" spans="1:8" x14ac:dyDescent="0.25">
      <c r="A66" s="109"/>
      <c r="B66" s="109"/>
      <c r="C66" s="109"/>
      <c r="D66" s="109"/>
      <c r="E66" s="109"/>
      <c r="F66" s="109"/>
      <c r="G66" s="109"/>
      <c r="H66" s="6"/>
    </row>
    <row r="67" spans="1:8" x14ac:dyDescent="0.25">
      <c r="A67" s="110"/>
      <c r="B67" s="110"/>
      <c r="C67" s="110"/>
      <c r="D67" s="110"/>
      <c r="E67" s="110"/>
      <c r="F67" s="110"/>
      <c r="G67" s="110"/>
    </row>
    <row r="68" spans="1:8" x14ac:dyDescent="0.25">
      <c r="A68" s="101"/>
      <c r="B68" s="111"/>
      <c r="C68" s="111"/>
      <c r="D68" s="111"/>
      <c r="E68" s="111"/>
      <c r="F68" s="111"/>
      <c r="G68" s="111"/>
    </row>
    <row r="69" spans="1:8" x14ac:dyDescent="0.25">
      <c r="A69" s="101"/>
      <c r="B69" s="102"/>
      <c r="C69" s="102"/>
      <c r="D69" s="102"/>
      <c r="E69" s="102"/>
      <c r="F69" s="102"/>
      <c r="G69" s="102"/>
    </row>
    <row r="70" spans="1:8" x14ac:dyDescent="0.25">
      <c r="A70" s="103"/>
      <c r="B70" s="103"/>
      <c r="C70" s="103"/>
      <c r="D70" s="103"/>
      <c r="E70" s="103"/>
      <c r="F70" s="103"/>
      <c r="G70" s="103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2" t="s">
        <v>16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7" customFormat="1" x14ac:dyDescent="0.25">
      <c r="A3" s="113" t="s">
        <v>0</v>
      </c>
      <c r="B3" s="108" t="s">
        <v>2</v>
      </c>
      <c r="C3" s="104" t="s">
        <v>46</v>
      </c>
      <c r="D3" s="104"/>
      <c r="E3" s="104"/>
      <c r="F3" s="104"/>
      <c r="G3" s="104"/>
      <c r="H3" s="104"/>
      <c r="I3" s="104"/>
      <c r="J3" s="104" t="s">
        <v>47</v>
      </c>
      <c r="K3" s="104"/>
      <c r="L3" s="104"/>
      <c r="M3" s="104"/>
      <c r="N3" s="104"/>
      <c r="O3" s="104"/>
      <c r="P3" s="104"/>
    </row>
    <row r="4" spans="1:16" s="17" customFormat="1" ht="47.25" customHeight="1" x14ac:dyDescent="0.25">
      <c r="A4" s="113"/>
      <c r="B4" s="108"/>
      <c r="C4" s="10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8"/>
      <c r="E4" s="108"/>
      <c r="F4" s="108"/>
      <c r="G4" s="108"/>
      <c r="H4" s="108"/>
      <c r="I4" s="108"/>
      <c r="J4" s="10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08"/>
      <c r="L4" s="108"/>
      <c r="M4" s="108"/>
      <c r="N4" s="108"/>
      <c r="O4" s="108"/>
      <c r="P4" s="108"/>
    </row>
    <row r="5" spans="1:16" ht="33.75" customHeight="1" x14ac:dyDescent="0.25">
      <c r="A5" s="113"/>
      <c r="B5" s="108"/>
      <c r="C5" s="108" t="s">
        <v>13</v>
      </c>
      <c r="D5" s="108"/>
      <c r="E5" s="108"/>
      <c r="F5" s="108"/>
      <c r="G5" s="108" t="s">
        <v>120</v>
      </c>
      <c r="H5" s="108"/>
      <c r="I5" s="108"/>
      <c r="J5" s="108" t="s">
        <v>13</v>
      </c>
      <c r="K5" s="108"/>
      <c r="L5" s="108"/>
      <c r="M5" s="108"/>
      <c r="N5" s="108" t="s">
        <v>120</v>
      </c>
      <c r="O5" s="108"/>
      <c r="P5" s="108"/>
    </row>
    <row r="6" spans="1:16" s="8" customFormat="1" ht="63" x14ac:dyDescent="0.25">
      <c r="A6" s="113"/>
      <c r="B6" s="108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09"/>
      <c r="B48" s="109"/>
      <c r="C48" s="109"/>
      <c r="D48" s="109"/>
      <c r="E48" s="109"/>
      <c r="F48" s="109"/>
      <c r="G48" s="109"/>
    </row>
    <row r="49" spans="1:8" ht="41.25" customHeight="1" x14ac:dyDescent="0.25">
      <c r="A49" s="109"/>
      <c r="B49" s="109"/>
      <c r="C49" s="109"/>
      <c r="D49" s="109"/>
      <c r="E49" s="109"/>
      <c r="F49" s="109"/>
      <c r="G49" s="109"/>
    </row>
    <row r="50" spans="1:8" ht="38.25" customHeight="1" x14ac:dyDescent="0.25">
      <c r="A50" s="109"/>
      <c r="B50" s="109"/>
      <c r="C50" s="109"/>
      <c r="D50" s="109"/>
      <c r="E50" s="109"/>
      <c r="F50" s="109"/>
      <c r="G50" s="109"/>
      <c r="H50" s="6"/>
    </row>
    <row r="51" spans="1:8" ht="18.75" customHeight="1" x14ac:dyDescent="0.25">
      <c r="A51" s="110"/>
      <c r="B51" s="110"/>
      <c r="C51" s="110"/>
      <c r="D51" s="110"/>
      <c r="E51" s="110"/>
      <c r="F51" s="110"/>
      <c r="G51" s="110"/>
    </row>
    <row r="52" spans="1:8" ht="217.5" customHeight="1" x14ac:dyDescent="0.25">
      <c r="A52" s="101"/>
      <c r="B52" s="111"/>
      <c r="C52" s="111"/>
      <c r="D52" s="111"/>
      <c r="E52" s="111"/>
      <c r="F52" s="111"/>
      <c r="G52" s="111"/>
    </row>
    <row r="53" spans="1:8" ht="53.25" customHeight="1" x14ac:dyDescent="0.25">
      <c r="A53" s="101"/>
      <c r="B53" s="102"/>
      <c r="C53" s="102"/>
      <c r="D53" s="102"/>
      <c r="E53" s="102"/>
      <c r="F53" s="102"/>
      <c r="G53" s="102"/>
    </row>
    <row r="54" spans="1:8" x14ac:dyDescent="0.25">
      <c r="A54" s="103"/>
      <c r="B54" s="103"/>
      <c r="C54" s="103"/>
      <c r="D54" s="103"/>
      <c r="E54" s="103"/>
      <c r="F54" s="103"/>
      <c r="G54" s="103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2" t="s">
        <v>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9"/>
      <c r="M1" s="119"/>
      <c r="N1" s="119"/>
      <c r="O1" s="119"/>
      <c r="P1" s="119"/>
      <c r="Q1" s="119"/>
      <c r="R1" s="119"/>
    </row>
    <row r="2" spans="1:20" ht="15.75" customHeight="1" x14ac:dyDescent="0.25">
      <c r="A2" s="113" t="s">
        <v>0</v>
      </c>
      <c r="B2" s="108" t="s">
        <v>2</v>
      </c>
      <c r="C2" s="104" t="s">
        <v>46</v>
      </c>
      <c r="D2" s="104"/>
      <c r="E2" s="104"/>
      <c r="F2" s="104"/>
      <c r="G2" s="104"/>
      <c r="H2" s="104"/>
      <c r="I2" s="104"/>
      <c r="J2" s="92"/>
      <c r="K2" s="92"/>
      <c r="L2" s="104" t="s">
        <v>230</v>
      </c>
      <c r="M2" s="104"/>
      <c r="N2" s="104"/>
      <c r="O2" s="104"/>
      <c r="P2" s="104"/>
      <c r="Q2" s="104"/>
      <c r="R2" s="104"/>
      <c r="S2" s="104"/>
      <c r="T2" s="104"/>
    </row>
    <row r="3" spans="1:20" ht="45" customHeight="1" x14ac:dyDescent="0.25">
      <c r="A3" s="113"/>
      <c r="B3" s="108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08" t="s">
        <v>200</v>
      </c>
      <c r="M3" s="108"/>
      <c r="N3" s="108"/>
      <c r="O3" s="108"/>
      <c r="P3" s="108"/>
      <c r="Q3" s="108"/>
      <c r="R3" s="108"/>
      <c r="S3" s="108"/>
      <c r="T3" s="108"/>
    </row>
    <row r="4" spans="1:20" ht="33.75" customHeight="1" x14ac:dyDescent="0.25">
      <c r="A4" s="113"/>
      <c r="B4" s="108"/>
      <c r="C4" s="108" t="s">
        <v>13</v>
      </c>
      <c r="D4" s="108"/>
      <c r="E4" s="108"/>
      <c r="F4" s="108"/>
      <c r="G4" s="123" t="s">
        <v>120</v>
      </c>
      <c r="H4" s="124"/>
      <c r="I4" s="124"/>
      <c r="J4" s="124"/>
      <c r="K4" s="125"/>
      <c r="L4" s="108" t="s">
        <v>13</v>
      </c>
      <c r="M4" s="108"/>
      <c r="N4" s="108"/>
      <c r="O4" s="108"/>
      <c r="P4" s="108" t="s">
        <v>120</v>
      </c>
      <c r="Q4" s="108"/>
      <c r="R4" s="108"/>
      <c r="S4" s="108"/>
      <c r="T4" s="108"/>
    </row>
    <row r="5" spans="1:20" s="8" customFormat="1" ht="157.5" x14ac:dyDescent="0.25">
      <c r="A5" s="113"/>
      <c r="B5" s="108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234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15</v>
      </c>
      <c r="M8" s="50" t="s">
        <v>216</v>
      </c>
      <c r="N8" s="50">
        <v>0</v>
      </c>
      <c r="O8" s="50" t="s">
        <v>20</v>
      </c>
      <c r="P8" s="14" t="s">
        <v>217</v>
      </c>
      <c r="Q8" s="3">
        <v>928</v>
      </c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15</v>
      </c>
      <c r="M9" s="50" t="s">
        <v>249</v>
      </c>
      <c r="N9" s="50">
        <v>0</v>
      </c>
      <c r="O9" s="50" t="s">
        <v>20</v>
      </c>
      <c r="P9" s="14" t="s">
        <v>251</v>
      </c>
      <c r="Q9" s="3">
        <v>395</v>
      </c>
      <c r="R9" s="9">
        <f t="shared" si="0"/>
        <v>0</v>
      </c>
      <c r="S9" s="93">
        <v>1.05</v>
      </c>
      <c r="T9" s="9">
        <f>R9*S9</f>
        <v>0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15</v>
      </c>
      <c r="M10" s="50" t="s">
        <v>249</v>
      </c>
      <c r="N10" s="50">
        <v>0</v>
      </c>
      <c r="O10" s="50" t="s">
        <v>20</v>
      </c>
      <c r="P10" s="14" t="s">
        <v>235</v>
      </c>
      <c r="Q10" s="3">
        <v>2477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218</v>
      </c>
      <c r="B11" s="13" t="s">
        <v>236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15</v>
      </c>
      <c r="M11" s="50" t="s">
        <v>238</v>
      </c>
      <c r="N11" s="50">
        <v>0</v>
      </c>
      <c r="O11" s="50" t="s">
        <v>20</v>
      </c>
      <c r="P11" s="14" t="s">
        <v>250</v>
      </c>
      <c r="Q11" s="3">
        <v>5819</v>
      </c>
      <c r="R11" s="9">
        <f t="shared" si="0"/>
        <v>0</v>
      </c>
      <c r="S11" s="93">
        <v>1.05</v>
      </c>
      <c r="T11" s="9">
        <f t="shared" ref="T11:T12" si="1">R11*S11</f>
        <v>0</v>
      </c>
    </row>
    <row r="12" spans="1:20" s="17" customFormat="1" ht="39.75" customHeight="1" x14ac:dyDescent="0.25">
      <c r="A12" s="54" t="s">
        <v>239</v>
      </c>
      <c r="B12" s="13" t="s">
        <v>236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15</v>
      </c>
      <c r="M12" s="50" t="s">
        <v>238</v>
      </c>
      <c r="N12" s="50">
        <v>0</v>
      </c>
      <c r="O12" s="50" t="s">
        <v>20</v>
      </c>
      <c r="P12" s="14" t="s">
        <v>237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15</v>
      </c>
      <c r="M13" s="13" t="s">
        <v>214</v>
      </c>
      <c r="N13" s="50">
        <v>0</v>
      </c>
      <c r="O13" s="50" t="s">
        <v>215</v>
      </c>
      <c r="P13" s="14" t="s">
        <v>248</v>
      </c>
      <c r="Q13" s="9">
        <v>500</v>
      </c>
      <c r="R13" s="9">
        <f t="shared" si="0"/>
        <v>0</v>
      </c>
      <c r="S13" s="9">
        <v>1</v>
      </c>
      <c r="T13" s="9">
        <f t="shared" ref="T13" si="2">R13*S13</f>
        <v>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49">
        <v>15</v>
      </c>
      <c r="M15" s="49" t="s">
        <v>252</v>
      </c>
      <c r="N15" s="49">
        <v>0</v>
      </c>
      <c r="O15" s="49" t="s">
        <v>20</v>
      </c>
      <c r="P15" s="92" t="s">
        <v>253</v>
      </c>
      <c r="Q15" s="92">
        <v>1615</v>
      </c>
      <c r="R15" s="30">
        <f>Q15*N15</f>
        <v>0</v>
      </c>
      <c r="S15" s="100">
        <v>1.05</v>
      </c>
      <c r="T15" s="30">
        <f>S15*R15</f>
        <v>0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0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09"/>
      <c r="B20" s="109"/>
      <c r="C20" s="109"/>
      <c r="D20" s="109"/>
      <c r="E20" s="109"/>
      <c r="F20" s="109"/>
      <c r="G20" s="109"/>
    </row>
    <row r="21" spans="1:20" ht="41.25" customHeight="1" x14ac:dyDescent="0.25">
      <c r="A21" s="109"/>
      <c r="B21" s="109"/>
      <c r="C21" s="109"/>
      <c r="D21" s="109"/>
      <c r="E21" s="109"/>
      <c r="F21" s="109"/>
      <c r="G21" s="109"/>
    </row>
    <row r="22" spans="1:20" ht="38.25" customHeight="1" x14ac:dyDescent="0.25">
      <c r="A22" s="109"/>
      <c r="B22" s="109"/>
      <c r="C22" s="109"/>
      <c r="D22" s="109"/>
      <c r="E22" s="109"/>
      <c r="F22" s="109"/>
      <c r="G22" s="109"/>
      <c r="H22"/>
    </row>
    <row r="23" spans="1:20" ht="18.75" customHeight="1" x14ac:dyDescent="0.25">
      <c r="A23" s="110"/>
      <c r="B23" s="110"/>
      <c r="C23" s="110"/>
      <c r="D23" s="110"/>
      <c r="E23" s="110"/>
      <c r="F23" s="110"/>
      <c r="G23" s="110"/>
    </row>
    <row r="24" spans="1:20" ht="217.5" customHeight="1" x14ac:dyDescent="0.25">
      <c r="A24" s="101"/>
      <c r="B24" s="111"/>
      <c r="C24" s="111"/>
      <c r="D24" s="111"/>
      <c r="E24" s="111"/>
      <c r="F24" s="111"/>
      <c r="G24" s="111"/>
    </row>
    <row r="25" spans="1:20" ht="53.25" customHeight="1" x14ac:dyDescent="0.25">
      <c r="A25" s="101"/>
      <c r="B25" s="102"/>
      <c r="C25" s="102"/>
      <c r="D25" s="102"/>
      <c r="E25" s="102"/>
      <c r="F25" s="102"/>
      <c r="G25" s="102"/>
    </row>
    <row r="26" spans="1:20" x14ac:dyDescent="0.25">
      <c r="A26" s="103"/>
      <c r="B26" s="103"/>
      <c r="C26" s="103"/>
      <c r="D26" s="103"/>
      <c r="E26" s="103"/>
      <c r="F26" s="103"/>
      <c r="G26" s="103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2" t="s">
        <v>15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 x14ac:dyDescent="0.25">
      <c r="A2" s="113" t="s">
        <v>0</v>
      </c>
      <c r="B2" s="108" t="s">
        <v>2</v>
      </c>
      <c r="C2" s="104" t="s">
        <v>46</v>
      </c>
      <c r="D2" s="104"/>
      <c r="E2" s="104"/>
      <c r="F2" s="104"/>
      <c r="G2" s="104"/>
      <c r="H2" s="104"/>
      <c r="I2" s="104"/>
      <c r="J2" s="104" t="s">
        <v>47</v>
      </c>
      <c r="K2" s="104"/>
      <c r="L2" s="104"/>
      <c r="M2" s="104"/>
      <c r="N2" s="104"/>
      <c r="O2" s="104"/>
      <c r="P2" s="104"/>
    </row>
    <row r="3" spans="1:16" ht="41.25" customHeight="1" x14ac:dyDescent="0.25">
      <c r="A3" s="113"/>
      <c r="B3" s="108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200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3"/>
      <c r="B4" s="108"/>
      <c r="C4" s="108" t="s">
        <v>13</v>
      </c>
      <c r="D4" s="108"/>
      <c r="E4" s="108"/>
      <c r="F4" s="108"/>
      <c r="G4" s="108" t="s">
        <v>120</v>
      </c>
      <c r="H4" s="108"/>
      <c r="I4" s="108"/>
      <c r="J4" s="108" t="s">
        <v>13</v>
      </c>
      <c r="K4" s="108"/>
      <c r="L4" s="108"/>
      <c r="M4" s="108"/>
      <c r="N4" s="108" t="s">
        <v>120</v>
      </c>
      <c r="O4" s="108"/>
      <c r="P4" s="108"/>
    </row>
    <row r="5" spans="1:16" s="8" customFormat="1" ht="63" x14ac:dyDescent="0.25">
      <c r="A5" s="113"/>
      <c r="B5" s="108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09"/>
      <c r="B24" s="109"/>
      <c r="C24" s="109"/>
      <c r="D24" s="109"/>
      <c r="E24" s="109"/>
      <c r="F24" s="109"/>
      <c r="G24" s="109"/>
    </row>
    <row r="25" spans="1:16" ht="41.25" customHeight="1" x14ac:dyDescent="0.25">
      <c r="A25" s="109"/>
      <c r="B25" s="109"/>
      <c r="C25" s="109"/>
      <c r="D25" s="109"/>
      <c r="E25" s="109"/>
      <c r="F25" s="109"/>
      <c r="G25" s="109"/>
    </row>
    <row r="26" spans="1:16" ht="38.25" customHeight="1" x14ac:dyDescent="0.25">
      <c r="A26" s="109"/>
      <c r="B26" s="109"/>
      <c r="C26" s="109"/>
      <c r="D26" s="109"/>
      <c r="E26" s="109"/>
      <c r="F26" s="109"/>
      <c r="G26" s="109"/>
      <c r="H26" s="6"/>
    </row>
    <row r="27" spans="1:16" ht="18.75" customHeight="1" x14ac:dyDescent="0.25">
      <c r="A27" s="110"/>
      <c r="B27" s="110"/>
      <c r="C27" s="110"/>
      <c r="D27" s="110"/>
      <c r="E27" s="110"/>
      <c r="F27" s="110"/>
      <c r="G27" s="110"/>
    </row>
    <row r="28" spans="1:16" ht="42" customHeight="1" x14ac:dyDescent="0.25">
      <c r="A28" s="101"/>
      <c r="B28" s="111"/>
      <c r="C28" s="111"/>
      <c r="D28" s="111"/>
      <c r="E28" s="111"/>
      <c r="F28" s="111"/>
      <c r="G28" s="111"/>
    </row>
    <row r="29" spans="1:16" ht="53.25" customHeight="1" x14ac:dyDescent="0.25">
      <c r="A29" s="101"/>
      <c r="B29" s="102"/>
      <c r="C29" s="102"/>
      <c r="D29" s="102"/>
      <c r="E29" s="102"/>
      <c r="F29" s="102"/>
      <c r="G29" s="102"/>
    </row>
    <row r="30" spans="1:16" x14ac:dyDescent="0.25">
      <c r="A30" s="103"/>
      <c r="B30" s="103"/>
      <c r="C30" s="103"/>
      <c r="D30" s="103"/>
      <c r="E30" s="103"/>
      <c r="F30" s="103"/>
      <c r="G30" s="103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4" zoomScale="90" zoomScaleNormal="70" zoomScaleSheetLayoutView="90" workbookViewId="0">
      <selection activeCell="L20" sqref="L20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2" t="s">
        <v>25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8" ht="15.75" customHeight="1" x14ac:dyDescent="0.25">
      <c r="A3" s="113" t="s">
        <v>0</v>
      </c>
      <c r="B3" s="108" t="s">
        <v>2</v>
      </c>
      <c r="C3" s="104" t="s">
        <v>46</v>
      </c>
      <c r="D3" s="104"/>
      <c r="E3" s="104"/>
      <c r="F3" s="104"/>
      <c r="G3" s="104"/>
      <c r="H3" s="104"/>
      <c r="I3" s="104"/>
      <c r="J3" s="104" t="s">
        <v>47</v>
      </c>
      <c r="K3" s="104"/>
      <c r="L3" s="104"/>
      <c r="M3" s="104"/>
      <c r="N3" s="104"/>
      <c r="O3" s="104"/>
      <c r="P3" s="104"/>
    </row>
    <row r="4" spans="1:18" ht="33" customHeight="1" x14ac:dyDescent="0.25">
      <c r="A4" s="113"/>
      <c r="B4" s="108"/>
      <c r="C4" s="10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8"/>
      <c r="E4" s="108"/>
      <c r="F4" s="108"/>
      <c r="G4" s="108"/>
      <c r="H4" s="108"/>
      <c r="I4" s="108"/>
      <c r="J4" s="128" t="s">
        <v>243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3"/>
      <c r="B5" s="108"/>
      <c r="C5" s="108" t="s">
        <v>13</v>
      </c>
      <c r="D5" s="108"/>
      <c r="E5" s="108"/>
      <c r="F5" s="108"/>
      <c r="G5" s="108" t="s">
        <v>120</v>
      </c>
      <c r="H5" s="108"/>
      <c r="I5" s="108"/>
      <c r="J5" s="108" t="s">
        <v>13</v>
      </c>
      <c r="K5" s="108"/>
      <c r="L5" s="108"/>
      <c r="M5" s="108"/>
      <c r="N5" s="126" t="s">
        <v>120</v>
      </c>
      <c r="O5" s="127"/>
      <c r="P5" s="127"/>
      <c r="Q5" s="127"/>
      <c r="R5" s="127"/>
    </row>
    <row r="6" spans="1:18" s="8" customFormat="1" ht="126" x14ac:dyDescent="0.25">
      <c r="A6" s="113"/>
      <c r="B6" s="108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241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0.4</v>
      </c>
      <c r="K9" s="31" t="s">
        <v>257</v>
      </c>
      <c r="L9" s="50">
        <v>0.4</v>
      </c>
      <c r="M9" s="31" t="s">
        <v>3</v>
      </c>
      <c r="N9" s="14" t="s">
        <v>258</v>
      </c>
      <c r="O9" s="16">
        <v>1116</v>
      </c>
      <c r="P9" s="63">
        <f>L9*O9</f>
        <v>446.40000000000003</v>
      </c>
      <c r="Q9" s="91">
        <v>1.1100000000000001</v>
      </c>
      <c r="R9" s="16">
        <f>Q9*P9</f>
        <v>495.50400000000008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0.4</v>
      </c>
      <c r="K10" s="31" t="s">
        <v>240</v>
      </c>
      <c r="L10" s="50">
        <v>0</v>
      </c>
      <c r="M10" s="31" t="s">
        <v>3</v>
      </c>
      <c r="N10" s="14" t="s">
        <v>242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244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245</v>
      </c>
      <c r="L15" s="64">
        <f>L9</f>
        <v>0.4</v>
      </c>
      <c r="M15" s="31" t="s">
        <v>3</v>
      </c>
      <c r="N15" s="14" t="s">
        <v>254</v>
      </c>
      <c r="O15" s="16">
        <v>1771</v>
      </c>
      <c r="P15" s="63">
        <f>L15*O15</f>
        <v>708.40000000000009</v>
      </c>
      <c r="Q15" s="91">
        <v>1</v>
      </c>
      <c r="R15" s="16">
        <f>Q15*P15</f>
        <v>708.40000000000009</v>
      </c>
    </row>
    <row r="16" spans="1:18" s="10" customFormat="1" ht="47.25" x14ac:dyDescent="0.25">
      <c r="A16" s="55" t="s">
        <v>94</v>
      </c>
      <c r="B16" s="12" t="s">
        <v>244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246</v>
      </c>
      <c r="L16" s="64">
        <f>L10</f>
        <v>0</v>
      </c>
      <c r="M16" s="31" t="s">
        <v>3</v>
      </c>
      <c r="N16" s="14" t="s">
        <v>247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</v>
      </c>
      <c r="M19" s="32" t="s">
        <v>24</v>
      </c>
      <c r="N19" s="14" t="s">
        <v>259</v>
      </c>
      <c r="O19" s="16">
        <v>18517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v>0</v>
      </c>
      <c r="M23" s="31" t="s">
        <v>3</v>
      </c>
      <c r="N23" s="14" t="s">
        <v>45</v>
      </c>
      <c r="O23" s="16">
        <v>611</v>
      </c>
      <c r="P23" s="63">
        <f>L23*O23</f>
        <v>0</v>
      </c>
      <c r="Q23" s="91">
        <v>1</v>
      </c>
      <c r="R23" s="16">
        <f>Q23*P23</f>
        <v>0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1154.8000000000002</v>
      </c>
      <c r="Q26" s="91">
        <v>1</v>
      </c>
      <c r="R26" s="16">
        <f>SUM(R9:R25)</f>
        <v>1203.9040000000002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09"/>
      <c r="B28" s="109"/>
      <c r="C28" s="109"/>
      <c r="D28" s="109"/>
      <c r="E28" s="109"/>
      <c r="F28" s="109"/>
      <c r="G28" s="109"/>
    </row>
    <row r="29" spans="1:18" ht="41.25" customHeight="1" x14ac:dyDescent="0.25">
      <c r="A29" s="109"/>
      <c r="B29" s="109"/>
      <c r="C29" s="109"/>
      <c r="D29" s="109"/>
      <c r="E29" s="109"/>
      <c r="F29" s="109"/>
      <c r="G29" s="109"/>
    </row>
    <row r="30" spans="1:18" ht="38.25" customHeight="1" x14ac:dyDescent="0.25">
      <c r="A30" s="109"/>
      <c r="B30" s="109"/>
      <c r="C30" s="109"/>
      <c r="D30" s="109"/>
      <c r="E30" s="109"/>
      <c r="F30" s="109"/>
      <c r="G30" s="109"/>
      <c r="H30" s="6"/>
    </row>
    <row r="31" spans="1:18" ht="18.75" customHeight="1" x14ac:dyDescent="0.25">
      <c r="A31" s="110"/>
      <c r="B31" s="110"/>
      <c r="C31" s="110"/>
      <c r="D31" s="110"/>
      <c r="E31" s="110"/>
      <c r="F31" s="110"/>
      <c r="G31" s="110"/>
    </row>
    <row r="32" spans="1:18" ht="217.5" customHeight="1" x14ac:dyDescent="0.25">
      <c r="A32" s="101"/>
      <c r="B32" s="111"/>
      <c r="C32" s="111"/>
      <c r="D32" s="111"/>
      <c r="E32" s="111"/>
      <c r="F32" s="111"/>
      <c r="G32" s="111"/>
    </row>
    <row r="33" spans="1:16" ht="53.25" customHeight="1" x14ac:dyDescent="0.25">
      <c r="A33" s="101"/>
      <c r="B33" s="102"/>
      <c r="C33" s="102"/>
      <c r="D33" s="102"/>
      <c r="E33" s="102"/>
      <c r="F33" s="102"/>
      <c r="G33" s="102"/>
    </row>
    <row r="34" spans="1:16" x14ac:dyDescent="0.25">
      <c r="A34" s="103"/>
      <c r="B34" s="103"/>
      <c r="C34" s="103"/>
      <c r="D34" s="103"/>
      <c r="E34" s="103"/>
      <c r="F34" s="103"/>
      <c r="G34" s="103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4" t="s">
        <v>65</v>
      </c>
      <c r="B2" s="144"/>
      <c r="C2" s="144"/>
      <c r="D2" s="144"/>
      <c r="E2" s="144"/>
      <c r="F2" s="144"/>
      <c r="G2" s="144"/>
      <c r="J2" s="29"/>
      <c r="K2" s="29"/>
    </row>
    <row r="3" spans="1:17" ht="36" customHeight="1" x14ac:dyDescent="0.25">
      <c r="A3" s="58" t="s">
        <v>0</v>
      </c>
      <c r="B3" s="1" t="s">
        <v>64</v>
      </c>
      <c r="C3" s="145" t="s">
        <v>46</v>
      </c>
      <c r="D3" s="145"/>
      <c r="E3" s="108" t="s">
        <v>47</v>
      </c>
      <c r="F3" s="108"/>
      <c r="G3" s="108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46">
        <v>3</v>
      </c>
      <c r="D4" s="147"/>
      <c r="E4" s="126">
        <v>4</v>
      </c>
      <c r="F4" s="127"/>
      <c r="G4" s="148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9"/>
      <c r="D5" s="149"/>
      <c r="E5" s="139" t="e">
        <f>#REF!+т2!P46+т3!R18+т4!P22+т5!P26</f>
        <v>#REF!</v>
      </c>
      <c r="F5" s="140"/>
      <c r="G5" s="141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50"/>
      <c r="D6" s="150"/>
      <c r="E6" s="139" t="e">
        <f>E5*0.18</f>
        <v>#REF!</v>
      </c>
      <c r="F6" s="140"/>
      <c r="G6" s="141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50"/>
      <c r="D7" s="150"/>
      <c r="E7" s="139" t="e">
        <f>E5+E6</f>
        <v>#REF!</v>
      </c>
      <c r="F7" s="140"/>
      <c r="G7" s="141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42"/>
      <c r="D8" s="143"/>
      <c r="E8" s="13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0"/>
      <c r="G8" s="141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32"/>
      <c r="D9" s="133"/>
      <c r="E9" s="134"/>
      <c r="F9" s="135"/>
      <c r="G9" s="136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32"/>
      <c r="D10" s="133"/>
      <c r="E10" s="139" t="e">
        <f>E7-E9</f>
        <v>#REF!</v>
      </c>
      <c r="F10" s="140"/>
      <c r="G10" s="141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32"/>
      <c r="D11" s="133"/>
      <c r="E11" s="139">
        <f>SUM(E12:G18)</f>
        <v>0</v>
      </c>
      <c r="F11" s="140"/>
      <c r="G11" s="141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32"/>
      <c r="D12" s="133"/>
      <c r="E12" s="134"/>
      <c r="F12" s="135"/>
      <c r="G12" s="136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32"/>
      <c r="D13" s="133"/>
      <c r="E13" s="134"/>
      <c r="F13" s="135"/>
      <c r="G13" s="136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34"/>
      <c r="F14" s="135"/>
      <c r="G14" s="136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32"/>
      <c r="D15" s="133"/>
      <c r="E15" s="134"/>
      <c r="F15" s="135"/>
      <c r="G15" s="136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32"/>
      <c r="D16" s="133"/>
      <c r="E16" s="134"/>
      <c r="F16" s="135"/>
      <c r="G16" s="136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37"/>
      <c r="D17" s="138"/>
      <c r="E17" s="134"/>
      <c r="F17" s="135"/>
      <c r="G17" s="136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03"/>
      <c r="D18" s="103"/>
      <c r="E18" s="134"/>
      <c r="F18" s="135"/>
      <c r="G18" s="136"/>
      <c r="J18" s="66">
        <v>104</v>
      </c>
      <c r="K18" s="45" t="s">
        <v>165</v>
      </c>
    </row>
    <row r="19" spans="1:11" ht="18" x14ac:dyDescent="0.25">
      <c r="A19" s="130" t="s">
        <v>132</v>
      </c>
      <c r="B19" s="130"/>
      <c r="C19" s="130"/>
      <c r="D19" s="130"/>
      <c r="E19" s="130"/>
      <c r="F19" s="130"/>
      <c r="G19" s="130"/>
    </row>
    <row r="20" spans="1:11" ht="36" customHeight="1" x14ac:dyDescent="0.25">
      <c r="A20" s="131" t="s">
        <v>129</v>
      </c>
      <c r="B20" s="131"/>
      <c r="C20" s="131"/>
      <c r="D20" s="131"/>
      <c r="E20" s="131"/>
      <c r="F20" s="131"/>
      <c r="G20" s="131"/>
    </row>
    <row r="21" spans="1:11" ht="31.5" customHeight="1" x14ac:dyDescent="0.25">
      <c r="A21" s="131" t="s">
        <v>130</v>
      </c>
      <c r="B21" s="131"/>
      <c r="C21" s="131"/>
      <c r="D21" s="131"/>
      <c r="E21" s="131"/>
      <c r="F21" s="131"/>
      <c r="G21" s="131"/>
      <c r="H21" s="45" t="s">
        <v>60</v>
      </c>
    </row>
    <row r="22" spans="1:11" ht="69.75" customHeight="1" x14ac:dyDescent="0.25">
      <c r="A22" s="131" t="s">
        <v>131</v>
      </c>
      <c r="B22" s="131"/>
      <c r="C22" s="131"/>
      <c r="D22" s="131"/>
      <c r="E22" s="131"/>
      <c r="F22" s="131"/>
      <c r="G22" s="131"/>
    </row>
    <row r="23" spans="1:11" ht="18.75" customHeight="1" x14ac:dyDescent="0.25">
      <c r="A23" s="109"/>
      <c r="B23" s="109"/>
      <c r="C23" s="109"/>
      <c r="D23" s="109"/>
      <c r="E23" s="109"/>
      <c r="F23" s="109"/>
      <c r="G23" s="109"/>
    </row>
    <row r="24" spans="1:11" ht="41.25" customHeight="1" x14ac:dyDescent="0.25">
      <c r="A24" s="109"/>
      <c r="B24" s="109"/>
      <c r="C24" s="109"/>
      <c r="D24" s="109"/>
      <c r="E24" s="109"/>
      <c r="F24" s="109"/>
      <c r="G24" s="109"/>
    </row>
    <row r="25" spans="1:11" ht="38.25" customHeight="1" x14ac:dyDescent="0.25">
      <c r="A25" s="109"/>
      <c r="B25" s="109"/>
      <c r="C25" s="109"/>
      <c r="D25" s="109"/>
      <c r="E25" s="109"/>
      <c r="F25" s="109"/>
      <c r="G25" s="109"/>
      <c r="H25"/>
    </row>
    <row r="26" spans="1:11" ht="18.75" customHeight="1" x14ac:dyDescent="0.25">
      <c r="A26" s="110"/>
      <c r="B26" s="110"/>
      <c r="C26" s="110"/>
      <c r="D26" s="110"/>
      <c r="E26" s="110"/>
      <c r="F26" s="110"/>
      <c r="G26" s="110"/>
    </row>
    <row r="27" spans="1:11" ht="217.5" customHeight="1" x14ac:dyDescent="0.25">
      <c r="A27" s="101"/>
      <c r="B27" s="111"/>
      <c r="C27" s="111"/>
      <c r="D27" s="111"/>
      <c r="E27" s="111"/>
      <c r="F27" s="111"/>
      <c r="G27" s="111"/>
    </row>
    <row r="28" spans="1:11" ht="53.25" customHeight="1" x14ac:dyDescent="0.25">
      <c r="A28" s="101"/>
      <c r="B28" s="102"/>
      <c r="C28" s="102"/>
      <c r="D28" s="102"/>
      <c r="E28" s="102"/>
      <c r="F28" s="102"/>
      <c r="G28" s="102"/>
    </row>
    <row r="29" spans="1:11" x14ac:dyDescent="0.25">
      <c r="A29" s="103"/>
      <c r="B29" s="103"/>
      <c r="C29" s="103"/>
      <c r="D29" s="103"/>
      <c r="E29" s="103"/>
      <c r="F29" s="103"/>
      <c r="G29" s="103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15" t="s">
        <v>53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7" t="s">
        <v>201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18" t="s">
        <v>51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19" t="str">
        <f>'r1-'!A8:Q8</f>
        <v>Год раскрытия информации: 2022год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0" t="str">
        <f>'r1-'!A9:Q9</f>
        <v>Наименование инвестиционного проекта: Строительство сетей электроснабжения гостиницы г. Пионерский , Портовая,5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0" t="str">
        <f>'r1-'!A10:Q10</f>
        <v>Идентификатор инвестиционного проекта: L 21-11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21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4" t="s">
        <v>52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2" t="s">
        <v>153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2" t="s">
        <v>189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4" t="s">
        <v>59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219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46</v>
      </c>
      <c r="D18" s="151" t="s">
        <v>220</v>
      </c>
      <c r="E18" s="151" t="s">
        <v>220</v>
      </c>
      <c r="F18" s="151" t="s">
        <v>220</v>
      </c>
      <c r="G18" s="151" t="s">
        <v>220</v>
      </c>
      <c r="H18" s="151" t="s">
        <v>220</v>
      </c>
      <c r="I18" s="151" t="s">
        <v>220</v>
      </c>
      <c r="J18" s="151" t="s">
        <v>47</v>
      </c>
      <c r="K18" s="151" t="s">
        <v>220</v>
      </c>
      <c r="L18" s="151" t="s">
        <v>220</v>
      </c>
      <c r="M18" s="151" t="s">
        <v>220</v>
      </c>
      <c r="N18" s="151" t="s">
        <v>220</v>
      </c>
      <c r="O18" s="151" t="s">
        <v>220</v>
      </c>
      <c r="P18" s="151" t="s">
        <v>220</v>
      </c>
    </row>
    <row r="19" spans="1:18" s="95" customFormat="1" ht="14.25" x14ac:dyDescent="0.2">
      <c r="A19" s="151" t="s">
        <v>220</v>
      </c>
      <c r="B19" s="151" t="s">
        <v>220</v>
      </c>
      <c r="C19" s="151" t="s">
        <v>221</v>
      </c>
      <c r="D19" s="151" t="s">
        <v>220</v>
      </c>
      <c r="E19" s="151" t="s">
        <v>220</v>
      </c>
      <c r="F19" s="151" t="s">
        <v>220</v>
      </c>
      <c r="G19" s="151" t="s">
        <v>220</v>
      </c>
      <c r="H19" s="151" t="s">
        <v>220</v>
      </c>
      <c r="I19" s="151" t="s">
        <v>220</v>
      </c>
      <c r="J19" s="151" t="s">
        <v>222</v>
      </c>
      <c r="K19" s="151" t="s">
        <v>220</v>
      </c>
      <c r="L19" s="151" t="s">
        <v>220</v>
      </c>
      <c r="M19" s="151" t="s">
        <v>220</v>
      </c>
      <c r="N19" s="151" t="s">
        <v>220</v>
      </c>
      <c r="O19" s="151" t="s">
        <v>220</v>
      </c>
      <c r="P19" s="151" t="s">
        <v>220</v>
      </c>
    </row>
    <row r="20" spans="1:18" s="95" customFormat="1" ht="14.25" x14ac:dyDescent="0.2">
      <c r="A20" s="151" t="s">
        <v>220</v>
      </c>
      <c r="B20" s="151" t="s">
        <v>220</v>
      </c>
      <c r="C20" s="151" t="s">
        <v>13</v>
      </c>
      <c r="D20" s="151" t="s">
        <v>220</v>
      </c>
      <c r="E20" s="151" t="s">
        <v>220</v>
      </c>
      <c r="F20" s="151" t="s">
        <v>220</v>
      </c>
      <c r="G20" s="151" t="s">
        <v>120</v>
      </c>
      <c r="H20" s="151" t="s">
        <v>220</v>
      </c>
      <c r="I20" s="151" t="s">
        <v>220</v>
      </c>
      <c r="J20" s="151" t="s">
        <v>223</v>
      </c>
      <c r="K20" s="151" t="s">
        <v>220</v>
      </c>
      <c r="L20" s="151" t="s">
        <v>220</v>
      </c>
      <c r="M20" s="151" t="s">
        <v>220</v>
      </c>
      <c r="N20" s="151" t="s">
        <v>120</v>
      </c>
      <c r="O20" s="151" t="s">
        <v>220</v>
      </c>
      <c r="P20" s="151" t="s">
        <v>220</v>
      </c>
    </row>
    <row r="21" spans="1:18" s="95" customFormat="1" ht="120" x14ac:dyDescent="0.2">
      <c r="A21" s="151" t="s">
        <v>220</v>
      </c>
      <c r="B21" s="151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7" zoomScale="90" zoomScaleNormal="90" workbookViewId="0">
      <selection activeCell="AM25" sqref="AM25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30" width="9" style="6" hidden="1" customWidth="1"/>
    <col min="31" max="33" width="0" style="6" hidden="1" customWidth="1"/>
    <col min="34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63" t="s">
        <v>53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63" t="str">
        <f>'r1-'!A6:Q6</f>
        <v>Инвестиционная программа АО "Западные энергетическая компания"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64" t="s">
        <v>232</v>
      </c>
      <c r="B7" s="164"/>
      <c r="C7" s="164"/>
      <c r="D7" s="164"/>
      <c r="E7" s="164"/>
      <c r="F7" s="164"/>
      <c r="G7" s="164"/>
      <c r="H7" s="164"/>
      <c r="I7" s="163"/>
      <c r="J7" s="163"/>
      <c r="K7" s="163"/>
      <c r="L7" s="163"/>
      <c r="M7" s="163"/>
      <c r="N7" s="163"/>
      <c r="O7" s="163"/>
      <c r="P7" s="163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63" t="str">
        <f>'r1-'!A8:Q8</f>
        <v>Год раскрытия информации: 2022год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3" t="str">
        <f>'r1-'!A9:Q9</f>
        <v>Наименование инвестиционного проекта: Строительство сетей электроснабжения гостиницы г. Пионерский , Портовая,5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63" t="str">
        <f>'r1-'!A10:Q10</f>
        <v>Идентификатор инвестиционного проекта: L 21-11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63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64" t="s">
        <v>227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6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66" t="str">
        <f>'r1-'!A14:Q14</f>
        <v>Тип инвестиционного проекта: строительство</v>
      </c>
      <c r="B14" s="166"/>
      <c r="C14" s="166"/>
      <c r="D14" s="166"/>
      <c r="E14" s="166"/>
      <c r="F14" s="166"/>
      <c r="G14" s="166"/>
      <c r="H14" s="166"/>
      <c r="I14" s="163"/>
      <c r="J14" s="163"/>
      <c r="K14" s="163"/>
      <c r="L14" s="163"/>
      <c r="M14" s="163"/>
      <c r="N14" s="163"/>
      <c r="O14" s="163"/>
      <c r="P14" s="163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63" t="s">
        <v>233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44" t="s">
        <v>65</v>
      </c>
      <c r="B17" s="144"/>
      <c r="C17" s="144"/>
      <c r="D17" s="144"/>
      <c r="E17" s="144"/>
      <c r="F17" s="144"/>
      <c r="G17" s="144"/>
      <c r="H17" s="144"/>
      <c r="K17" s="29"/>
      <c r="L17" s="29"/>
    </row>
    <row r="18" spans="1:26" ht="49.5" customHeight="1" x14ac:dyDescent="0.25">
      <c r="A18" s="58" t="s">
        <v>0</v>
      </c>
      <c r="B18" s="1" t="s">
        <v>64</v>
      </c>
      <c r="C18" s="145" t="s">
        <v>46</v>
      </c>
      <c r="D18" s="145"/>
      <c r="E18" s="145"/>
      <c r="F18" s="108" t="s">
        <v>231</v>
      </c>
      <c r="G18" s="108"/>
      <c r="H18" s="108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46">
        <v>3</v>
      </c>
      <c r="D19" s="144"/>
      <c r="E19" s="147"/>
      <c r="F19" s="126">
        <v>3</v>
      </c>
      <c r="G19" s="127"/>
      <c r="H19" s="148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66</v>
      </c>
      <c r="C20" s="154">
        <v>1154.8000000000002</v>
      </c>
      <c r="D20" s="154"/>
      <c r="E20" s="154"/>
      <c r="F20" s="154">
        <f>'r1-'!R63+т2!P46+т3!T18+т4!P22+т5!P26</f>
        <v>1154.8000000000002</v>
      </c>
      <c r="G20" s="154"/>
      <c r="H20" s="154"/>
      <c r="J20" s="45"/>
      <c r="K20" s="5"/>
      <c r="L20" s="29"/>
      <c r="M20" s="29"/>
      <c r="O20" s="6" t="s">
        <v>260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209</v>
      </c>
      <c r="C21" s="154">
        <v>230.96000000000004</v>
      </c>
      <c r="D21" s="154"/>
      <c r="E21" s="154"/>
      <c r="F21" s="162">
        <f>F20*0.2</f>
        <v>230.96000000000004</v>
      </c>
      <c r="G21" s="162"/>
      <c r="H21" s="162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124</v>
      </c>
      <c r="C22" s="154">
        <v>1385.7600000000002</v>
      </c>
      <c r="D22" s="154"/>
      <c r="E22" s="154"/>
      <c r="F22" s="162">
        <f>F20+F21</f>
        <v>1385.7600000000002</v>
      </c>
      <c r="G22" s="162"/>
      <c r="H22" s="162"/>
      <c r="I22" s="94">
        <f>F22/1000</f>
        <v>1.3857600000000003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U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150</v>
      </c>
      <c r="B23" s="51" t="s">
        <v>68</v>
      </c>
      <c r="C23" s="154">
        <v>1544.6558949769324</v>
      </c>
      <c r="D23" s="154"/>
      <c r="E23" s="154"/>
      <c r="F23" s="159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1550.3179539103887</v>
      </c>
      <c r="G23" s="160"/>
      <c r="H23" s="161"/>
      <c r="I23" s="94">
        <f>F23/1000</f>
        <v>1.5503179539103886</v>
      </c>
      <c r="J23" s="45"/>
      <c r="K23" s="5"/>
      <c r="L23" s="29"/>
      <c r="M23" s="29"/>
    </row>
    <row r="24" spans="1:26" ht="69" customHeight="1" x14ac:dyDescent="0.25">
      <c r="A24" s="41" t="s">
        <v>151</v>
      </c>
      <c r="B24" s="43" t="s">
        <v>125</v>
      </c>
      <c r="C24" s="154">
        <v>626.29999999999995</v>
      </c>
      <c r="D24" s="154"/>
      <c r="E24" s="154"/>
      <c r="F24" s="155">
        <f>0.6263*1000</f>
        <v>626.29999999999995</v>
      </c>
      <c r="G24" s="156"/>
      <c r="H24" s="157"/>
      <c r="I24" s="6"/>
      <c r="J24" s="6"/>
      <c r="K24" s="29"/>
      <c r="L24" s="29" t="s">
        <v>60</v>
      </c>
    </row>
    <row r="25" spans="1:26" ht="53.25" customHeight="1" x14ac:dyDescent="0.25">
      <c r="A25" s="41" t="s">
        <v>152</v>
      </c>
      <c r="B25" s="43" t="s">
        <v>149</v>
      </c>
      <c r="C25" s="154">
        <v>759.46000000000026</v>
      </c>
      <c r="D25" s="154"/>
      <c r="E25" s="154"/>
      <c r="F25" s="155">
        <f>F22-F24</f>
        <v>759.46000000000026</v>
      </c>
      <c r="G25" s="156"/>
      <c r="H25" s="157"/>
      <c r="I25" s="69"/>
      <c r="J25" s="70"/>
      <c r="K25" s="29"/>
      <c r="L25" s="29"/>
    </row>
    <row r="26" spans="1:26" ht="84" customHeight="1" x14ac:dyDescent="0.25">
      <c r="A26" s="41" t="s">
        <v>148</v>
      </c>
      <c r="B26" s="43" t="s">
        <v>67</v>
      </c>
      <c r="C26" s="154">
        <v>626.29999999999995</v>
      </c>
      <c r="D26" s="154"/>
      <c r="E26" s="154"/>
      <c r="F26" s="155">
        <f>SUM(F27:H33)</f>
        <v>626.29999999999995</v>
      </c>
      <c r="G26" s="156"/>
      <c r="H26" s="157"/>
      <c r="I26" s="69"/>
      <c r="J26" s="6"/>
      <c r="K26" s="71"/>
      <c r="L26" s="71"/>
    </row>
    <row r="27" spans="1:26" x14ac:dyDescent="0.25">
      <c r="A27" s="41" t="s">
        <v>61</v>
      </c>
      <c r="B27" s="72" t="s">
        <v>162</v>
      </c>
      <c r="C27" s="154">
        <v>0</v>
      </c>
      <c r="D27" s="154"/>
      <c r="E27" s="154"/>
      <c r="F27" s="155">
        <v>0</v>
      </c>
      <c r="G27" s="156"/>
      <c r="H27" s="157"/>
      <c r="I27" s="6"/>
      <c r="J27" s="6"/>
    </row>
    <row r="28" spans="1:26" x14ac:dyDescent="0.25">
      <c r="A28" s="41" t="s">
        <v>62</v>
      </c>
      <c r="B28" s="72" t="s">
        <v>163</v>
      </c>
      <c r="C28" s="154">
        <v>0</v>
      </c>
      <c r="D28" s="154"/>
      <c r="E28" s="154"/>
      <c r="F28" s="155">
        <v>0</v>
      </c>
      <c r="G28" s="156"/>
      <c r="H28" s="157"/>
      <c r="I28" s="6"/>
      <c r="J28" s="6"/>
    </row>
    <row r="29" spans="1:26" x14ac:dyDescent="0.25">
      <c r="A29" s="41" t="s">
        <v>69</v>
      </c>
      <c r="B29" s="72" t="s">
        <v>164</v>
      </c>
      <c r="C29" s="154">
        <v>0</v>
      </c>
      <c r="D29" s="154"/>
      <c r="E29" s="154"/>
      <c r="F29" s="155">
        <v>0</v>
      </c>
      <c r="G29" s="156"/>
      <c r="H29" s="157"/>
      <c r="I29" s="6"/>
      <c r="J29" s="6"/>
    </row>
    <row r="30" spans="1:26" x14ac:dyDescent="0.25">
      <c r="A30" s="41" t="s">
        <v>168</v>
      </c>
      <c r="B30" s="72" t="s">
        <v>172</v>
      </c>
      <c r="C30" s="154">
        <v>626.29999999999995</v>
      </c>
      <c r="D30" s="154"/>
      <c r="E30" s="154"/>
      <c r="F30" s="155">
        <v>626.29999999999995</v>
      </c>
      <c r="G30" s="156"/>
      <c r="H30" s="157"/>
      <c r="I30" s="6"/>
      <c r="J30" s="6"/>
    </row>
    <row r="31" spans="1:26" ht="15.75" customHeight="1" x14ac:dyDescent="0.25">
      <c r="A31" s="41" t="s">
        <v>169</v>
      </c>
      <c r="B31" s="72" t="s">
        <v>173</v>
      </c>
      <c r="C31" s="154">
        <v>0</v>
      </c>
      <c r="D31" s="154"/>
      <c r="E31" s="154"/>
      <c r="F31" s="155">
        <v>0</v>
      </c>
      <c r="G31" s="156"/>
      <c r="H31" s="157"/>
      <c r="I31" s="6"/>
      <c r="J31" s="6"/>
    </row>
    <row r="32" spans="1:26" ht="15.75" customHeight="1" x14ac:dyDescent="0.25">
      <c r="A32" s="41" t="s">
        <v>170</v>
      </c>
      <c r="B32" s="72" t="s">
        <v>174</v>
      </c>
      <c r="C32" s="154">
        <v>0</v>
      </c>
      <c r="D32" s="154"/>
      <c r="E32" s="154"/>
      <c r="F32" s="155">
        <v>0</v>
      </c>
      <c r="G32" s="156"/>
      <c r="H32" s="157"/>
      <c r="I32" s="6"/>
      <c r="J32" s="6"/>
    </row>
    <row r="33" spans="1:18" ht="15.75" customHeight="1" x14ac:dyDescent="0.25">
      <c r="A33" s="41" t="s">
        <v>171</v>
      </c>
      <c r="B33" s="72" t="s">
        <v>175</v>
      </c>
      <c r="C33" s="154">
        <v>0</v>
      </c>
      <c r="D33" s="154"/>
      <c r="E33" s="154"/>
      <c r="F33" s="155">
        <v>0</v>
      </c>
      <c r="G33" s="156"/>
      <c r="H33" s="157"/>
      <c r="I33" s="6"/>
      <c r="J33" s="6"/>
    </row>
    <row r="34" spans="1:18" ht="63.75" x14ac:dyDescent="0.25">
      <c r="A34" s="41" t="s">
        <v>176</v>
      </c>
      <c r="B34" s="73" t="s">
        <v>177</v>
      </c>
      <c r="C34" s="154">
        <v>1.5446558949769325</v>
      </c>
      <c r="D34" s="154"/>
      <c r="E34" s="154"/>
      <c r="F34" s="158">
        <f>F23/1000</f>
        <v>1.5503179539103886</v>
      </c>
      <c r="G34" s="158"/>
      <c r="H34" s="158"/>
      <c r="I34" s="74"/>
      <c r="J34" s="80">
        <f>F23/1000</f>
        <v>1.5503179539103886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180</v>
      </c>
      <c r="J37" s="109"/>
      <c r="K37" s="109"/>
      <c r="L37" s="109"/>
      <c r="M37" s="109"/>
      <c r="N37" s="109"/>
      <c r="O37" s="109"/>
      <c r="P37" s="109"/>
      <c r="R37" s="5"/>
    </row>
    <row r="38" spans="1:18" ht="31.5" customHeight="1" x14ac:dyDescent="0.25">
      <c r="I38" s="45" t="s">
        <v>60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09"/>
      <c r="B40" s="109"/>
      <c r="C40" s="109"/>
      <c r="D40" s="109"/>
      <c r="E40" s="109"/>
      <c r="F40" s="109"/>
      <c r="G40" s="109"/>
      <c r="H40" s="109"/>
    </row>
    <row r="41" spans="1:18" ht="41.25" customHeight="1" x14ac:dyDescent="0.25">
      <c r="A41" s="130" t="s">
        <v>132</v>
      </c>
      <c r="B41" s="130"/>
      <c r="C41" s="130"/>
      <c r="D41" s="130"/>
      <c r="E41" s="130"/>
      <c r="F41" s="130"/>
      <c r="G41" s="130"/>
      <c r="H41" s="130"/>
    </row>
    <row r="42" spans="1:18" ht="38.25" customHeight="1" x14ac:dyDescent="0.25">
      <c r="A42" s="131" t="s">
        <v>129</v>
      </c>
      <c r="B42" s="131"/>
      <c r="C42" s="131"/>
      <c r="D42" s="131"/>
      <c r="E42" s="131"/>
      <c r="F42" s="131"/>
      <c r="G42" s="131"/>
      <c r="H42" s="131"/>
      <c r="I42"/>
    </row>
    <row r="43" spans="1:18" ht="18.75" customHeight="1" x14ac:dyDescent="0.25">
      <c r="A43" s="131" t="s">
        <v>130</v>
      </c>
      <c r="B43" s="131"/>
      <c r="C43" s="131"/>
      <c r="D43" s="131"/>
      <c r="E43" s="131"/>
      <c r="F43" s="131"/>
      <c r="G43" s="131"/>
      <c r="H43" s="131"/>
    </row>
    <row r="44" spans="1:18" ht="217.5" customHeight="1" x14ac:dyDescent="0.25">
      <c r="A44" s="131" t="s">
        <v>131</v>
      </c>
      <c r="B44" s="131"/>
      <c r="C44" s="131"/>
      <c r="D44" s="131"/>
      <c r="E44" s="131"/>
      <c r="F44" s="131"/>
      <c r="G44" s="131"/>
      <c r="H44" s="131"/>
    </row>
    <row r="45" spans="1:18" ht="53.25" customHeight="1" x14ac:dyDescent="0.25">
      <c r="A45" s="101"/>
      <c r="B45" s="102"/>
      <c r="C45" s="102"/>
      <c r="D45" s="102"/>
      <c r="E45" s="102"/>
      <c r="F45" s="102"/>
      <c r="G45" s="102"/>
      <c r="H45" s="102"/>
    </row>
    <row r="46" spans="1:18" x14ac:dyDescent="0.25">
      <c r="A46" s="103"/>
      <c r="B46" s="103"/>
      <c r="C46" s="103"/>
      <c r="D46" s="103"/>
      <c r="E46" s="103"/>
      <c r="F46" s="103"/>
      <c r="G46" s="103"/>
      <c r="H46" s="103"/>
    </row>
    <row r="47" spans="1:18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2023-02-24T13:51:22Z</dcterms:modified>
</cp:coreProperties>
</file>