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паспорта,карты,ф 20, ст-сти\L  21-12 факт 2021\"/>
    </mc:Choice>
  </mc:AlternateContent>
  <xr:revisionPtr revIDLastSave="0" documentId="13_ncr:1_{29C73B72-93FA-439E-B45D-0AA0BF2DE642}" xr6:coauthVersionLast="47" xr6:coauthVersionMax="47" xr10:uidLastSave="{00000000-0000-0000-0000-000000000000}"/>
  <bookViews>
    <workbookView xWindow="390" yWindow="39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т3!$A$1:$T$18</definedName>
    <definedName name="_xlnm.Print_Area" localSheetId="3">т4!$A$1:$P$22</definedName>
    <definedName name="_xlnm.Print_Area" localSheetId="4">т5!$A$1:$S$26</definedName>
    <definedName name="_xlnm.Print_Area" localSheetId="5">т6!$A$1:$P$22</definedName>
  </definedNames>
  <calcPr calcId="181029"/>
</workbook>
</file>

<file path=xl/calcChain.xml><?xml version="1.0" encoding="utf-8"?>
<calcChain xmlns="http://schemas.openxmlformats.org/spreadsheetml/2006/main">
  <c r="L23" i="101" l="1"/>
  <c r="T15" i="97"/>
  <c r="R15" i="97"/>
  <c r="L16" i="101"/>
  <c r="P16" i="101" s="1"/>
  <c r="R16" i="101" s="1"/>
  <c r="R12" i="101"/>
  <c r="R13" i="101"/>
  <c r="R17" i="101"/>
  <c r="R20" i="101"/>
  <c r="R21" i="101"/>
  <c r="R22" i="101"/>
  <c r="R24" i="101"/>
  <c r="R25" i="101"/>
  <c r="R12" i="97" l="1"/>
  <c r="T12" i="97" s="1"/>
  <c r="R11" i="97"/>
  <c r="T11" i="97" s="1"/>
  <c r="R10" i="97"/>
  <c r="T10" i="97" s="1"/>
  <c r="A11" i="104"/>
  <c r="R8" i="97"/>
  <c r="T8" i="97" s="1"/>
  <c r="A10" i="104"/>
  <c r="A9" i="104"/>
  <c r="A8" i="104"/>
  <c r="R13" i="97"/>
  <c r="T13" i="97" s="1"/>
  <c r="R9" i="97"/>
  <c r="T9" i="97" s="1"/>
  <c r="T18" i="97" l="1"/>
  <c r="F26" i="102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W22" i="102" l="1"/>
  <c r="X22" i="102" s="1"/>
  <c r="Y22" i="102" s="1"/>
  <c r="Z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R19" i="101" s="1"/>
  <c r="L15" i="101" l="1"/>
  <c r="P23" i="101" l="1"/>
  <c r="R23" i="101" s="1"/>
  <c r="P15" i="101"/>
  <c r="R15" i="101" s="1"/>
  <c r="P10" i="101"/>
  <c r="R10" i="101" s="1"/>
  <c r="P9" i="101"/>
  <c r="R9" i="101" s="1"/>
  <c r="R26" i="101" l="1"/>
  <c r="P26" i="101"/>
  <c r="F20" i="102" s="1"/>
  <c r="P9" i="96"/>
  <c r="P46" i="96" s="1"/>
  <c r="F21" i="102" l="1"/>
  <c r="F22" i="102" s="1"/>
  <c r="F25" i="102" s="1"/>
  <c r="E5" i="100"/>
  <c r="E6" i="100" s="1"/>
  <c r="E7" i="100" s="1"/>
  <c r="E10" i="100" s="1"/>
  <c r="E8" i="100" s="1"/>
  <c r="F23" i="102" l="1"/>
  <c r="I23" i="102" s="1"/>
  <c r="I22" i="102"/>
  <c r="J34" i="102" l="1"/>
  <c r="F34" i="102"/>
</calcChain>
</file>

<file path=xl/sharedStrings.xml><?xml version="1.0" encoding="utf-8"?>
<sst xmlns="http://schemas.openxmlformats.org/spreadsheetml/2006/main" count="1097" uniqueCount="261">
  <si>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</si>
  <si>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</si>
  <si>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</si>
  <si>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</si>
  <si>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</si>
  <si>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</si>
  <si>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</si>
  <si>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</si>
  <si>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</si>
  <si>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</si>
  <si>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</si>
  <si>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</si>
  <si>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</si>
  <si>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</si>
  <si>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</si>
  <si>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</si>
  <si>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</si>
  <si>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</si>
  <si>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</si>
  <si>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</si>
  <si>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</si>
  <si>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</si>
  <si>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</si>
  <si>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</si>
  <si>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</si>
  <si>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</si>
  <si>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</si>
  <si>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</si>
  <si>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</si>
  <si>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</si>
  <si>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</si>
  <si>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</si>
  <si>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</si>
  <si>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</si>
  <si>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</si>
  <si>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</si>
  <si>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</si>
  <si>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</si>
  <si>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</si>
  <si>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</si>
  <si>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</si>
  <si>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</si>
  <si>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</si>
  <si>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</si>
  <si>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</si>
  <si>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</si>
  <si>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</si>
  <si>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</si>
  <si>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</si>
  <si>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</si>
  <si>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</si>
  <si>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</si>
  <si>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</si>
  <si>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</si>
  <si>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</si>
  <si>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</si>
  <si>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</si>
  <si>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</si>
  <si>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</si>
  <si>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</si>
  <si>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</si>
  <si>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</si>
  <si>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</si>
  <si>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</si>
  <si>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</si>
  <si>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</si>
  <si>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</si>
  <si>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</si>
  <si>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</si>
  <si>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</si>
  <si>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</si>
  <si>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</si>
  <si>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</si>
  <si>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</si>
  <si>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</si>
  <si>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</si>
  <si>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</si>
  <si>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</si>
  <si>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</si>
  <si>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</si>
  <si>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</si>
  <si>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</si>
  <si>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</si>
  <si>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</si>
  <si>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</si>
  <si>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</si>
  <si>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</si>
  <si>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</si>
  <si>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</si>
  <si>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</si>
  <si>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</si>
  <si>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</si>
  <si>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</si>
  <si>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</si>
  <si>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</si>
  <si>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</si>
  <si>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</si>
  <si>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</si>
  <si>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</si>
  <si>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</si>
  <si>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</si>
  <si>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</si>
  <si>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</si>
  <si>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</si>
  <si>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</si>
  <si>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</si>
  <si>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</si>
  <si>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</si>
  <si>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</si>
  <si>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</si>
  <si>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</si>
  <si>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</si>
  <si>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</si>
  <si>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</si>
  <si>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</si>
  <si>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</si>
  <si>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</si>
  <si>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</si>
  <si>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</si>
  <si>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</si>
  <si>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</si>
  <si>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</si>
  <si>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</si>
  <si>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</si>
  <si>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</si>
  <si>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</si>
  <si>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</si>
  <si>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</si>
  <si>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</si>
  <si>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</si>
  <si>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</si>
  <si>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</si>
  <si>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</si>
  <si>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</si>
  <si>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</si>
  <si>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</si>
  <si>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</si>
  <si>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</si>
  <si>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</si>
  <si>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</si>
  <si>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</si>
  <si>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</si>
  <si>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</si>
  <si>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</si>
  <si>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</si>
  <si>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</si>
  <si>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</si>
  <si>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</si>
  <si>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</si>
  <si>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</si>
  <si>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</si>
  <si>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</si>
  <si>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</si>
  <si>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</si>
  <si>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</si>
  <si>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</si>
  <si>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</si>
  <si>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</si>
  <si>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</si>
  <si>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</si>
  <si>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</si>
  <si>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</si>
  <si>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</si>
  <si>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</si>
  <si>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</si>
  <si>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</si>
  <si>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</si>
  <si>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</si>
  <si>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</si>
  <si>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</si>
  <si>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</si>
  <si>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</si>
  <si>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</si>
  <si>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</si>
  <si>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</si>
  <si>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</si>
  <si>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</si>
  <si>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</si>
  <si>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</si>
  <si>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</si>
  <si>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</si>
  <si>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</si>
  <si>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</si>
  <si>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</si>
  <si>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</si>
  <si>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</si>
  <si>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</si>
  <si>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</si>
  <si>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</si>
  <si>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</si>
  <si>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</si>
  <si>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</si>
  <si>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</si>
  <si>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</si>
  <si>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</si>
  <si>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</si>
  <si>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</si>
  <si>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</si>
  <si>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</si>
  <si>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</si>
  <si>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</si>
  <si>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</si>
  <si>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</si>
  <si>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</si>
  <si>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</si>
  <si>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</si>
  <si>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</si>
  <si>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</si>
  <si>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</si>
  <si>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</si>
  <si>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</si>
  <si>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</si>
  <si>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</si>
  <si>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</si>
  <si>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</si>
  <si>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</si>
  <si>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ВВ In=1000А; Iотк 20 кА</t>
  </si>
  <si>
    <t>В8-01-1</t>
  </si>
  <si>
    <t>1.4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</si>
  <si>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</si>
  <si>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</si>
  <si>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</si>
  <si>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</si>
  <si>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</si>
  <si>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</si>
  <si>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</si>
  <si>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</si>
  <si>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реквизиты решения органа исполнительной власти, утвердившего инвестиционную программу</t>
  </si>
  <si>
    <t>Год раскрытия информации: 2022год</t>
  </si>
  <si>
    <t>Утвержденные плановые значения показателей приведены в соответствии приказом СГРЦТ Калининградской области от 28.10.2021 №50-04э/21</t>
  </si>
  <si>
    <t>факт</t>
  </si>
  <si>
    <t>Факт</t>
  </si>
  <si>
    <t xml:space="preserve"> полное наименование субъекта электроэнергетики</t>
  </si>
  <si>
    <t>строительство и (или) реконструкция</t>
  </si>
  <si>
    <t>Комплектные трансформаторные подстанции (КТП) 15 кВ</t>
  </si>
  <si>
    <t>Т5-24-1</t>
  </si>
  <si>
    <t xml:space="preserve">УНЦ здания ТП блочного типа </t>
  </si>
  <si>
    <t xml:space="preserve">Э3-12-2 </t>
  </si>
  <si>
    <t>КТП блочного типа сэндвич -панели</t>
  </si>
  <si>
    <t>1.5</t>
  </si>
  <si>
    <t>марка XRHAKXS(3 жил,500 мм2 алюминий)</t>
  </si>
  <si>
    <t>коэф пересчета базового к региональному УНЦ</t>
  </si>
  <si>
    <t>К-1-11-2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</si>
  <si>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</si>
  <si>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УНЦ на устройство траншеи КЛ и восстановление благоустройства</t>
  </si>
  <si>
    <t xml:space="preserve">2  цепей, прокладка в траншее с учетом восстановления газонов </t>
  </si>
  <si>
    <t>Б2-02-4</t>
  </si>
  <si>
    <t>1 цепь, прокладка в траншее</t>
  </si>
  <si>
    <t>Б2-02-3</t>
  </si>
  <si>
    <t>Н1-05</t>
  </si>
  <si>
    <t>П6-07</t>
  </si>
  <si>
    <t>ТМ 15/0,4 кВ 400 кВА</t>
  </si>
  <si>
    <t xml:space="preserve">Э3-07-2 </t>
  </si>
  <si>
    <t>Т5-14-1</t>
  </si>
  <si>
    <t>7 ячеек</t>
  </si>
  <si>
    <t>Э4-01</t>
  </si>
  <si>
    <t>Наименование инвестиционного проекта: Строительство сетей электроснабжения объекта "Мостовой переход через Калининградский залив" левый берег</t>
  </si>
  <si>
    <t>Идентификатор инвестиционного проекта: L 21-12</t>
  </si>
  <si>
    <t>марка XRHAKXS(3 жил, 150 мм2 алюминий)</t>
  </si>
  <si>
    <t>К-1-06-2</t>
  </si>
  <si>
    <t>Х=2023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</si>
</sst>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_ ;\-#,##0.00\ 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170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 wrapText="1"/>
    </xf>
    <xf numFmtId="3" fontId="47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4" fontId="4" fillId="0" borderId="0" xfId="0" applyNumberFormat="1" applyFont="1"/>
    <xf numFmtId="3" fontId="4" fillId="0" borderId="0" xfId="0" applyNumberFormat="1" applyFont="1"/>
    <xf numFmtId="0" fontId="49" fillId="0" borderId="0" xfId="0" applyFont="1" applyAlignment="1">
      <alignment horizontal="center" vertical="center" wrapText="1"/>
    </xf>
    <xf numFmtId="0" fontId="50" fillId="0" borderId="10" xfId="0" applyFont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Alignment="1">
      <alignment vertical="center"/>
    </xf>
    <xf numFmtId="0" fontId="37" fillId="24" borderId="0" xfId="0" applyFont="1" applyFill="1" applyAlignment="1">
      <alignment vertical="center" wrapText="1"/>
    </xf>
    <xf numFmtId="0" fontId="4" fillId="24" borderId="0" xfId="0" applyFont="1" applyFill="1" applyAlignment="1">
      <alignment horizontal="center" vertical="center" wrapText="1"/>
    </xf>
    <xf numFmtId="4" fontId="4" fillId="24" borderId="0" xfId="0" applyNumberFormat="1" applyFont="1" applyFill="1" applyAlignment="1">
      <alignment vertical="center" wrapText="1"/>
    </xf>
    <xf numFmtId="0" fontId="4" fillId="24" borderId="0" xfId="0" applyFont="1" applyFill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1" fillId="0" borderId="0" xfId="0" applyFont="1" applyAlignment="1">
      <alignment vertical="center" wrapText="1"/>
    </xf>
    <xf numFmtId="0" fontId="31" fillId="0" borderId="0" xfId="0" applyFont="1" applyAlignment="1">
      <alignment vertical="center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4" fontId="5" fillId="0" borderId="10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52" fillId="0" borderId="0" xfId="0" applyFont="1"/>
    <xf numFmtId="0" fontId="53" fillId="0" borderId="19" xfId="55" applyFont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0" fontId="4" fillId="0" borderId="0" xfId="52" applyFont="1" applyAlignment="1">
      <alignment horizontal="center" vertical="center" wrapText="1"/>
    </xf>
    <xf numFmtId="0" fontId="55" fillId="0" borderId="0" xfId="52" applyFont="1" applyAlignment="1">
      <alignment horizontal="center" vertical="center" wrapText="1"/>
    </xf>
    <xf numFmtId="4" fontId="4" fillId="0" borderId="10" xfId="0" applyNumberFormat="1" applyFont="1" applyBorder="1" applyAlignment="1">
      <alignment horizontal="center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53" fillId="0" borderId="19" xfId="55" applyFont="1" applyBorder="1" applyAlignment="1">
      <alignment horizontal="center" vertical="center" wrapText="1"/>
    </xf>
    <xf numFmtId="0" fontId="53" fillId="0" borderId="0" xfId="55" applyFont="1" applyAlignment="1">
      <alignment horizontal="center" vertical="center" wrapText="1"/>
    </xf>
    <xf numFmtId="0" fontId="52" fillId="0" borderId="0" xfId="0" applyFont="1"/>
    <xf numFmtId="0" fontId="4" fillId="0" borderId="0" xfId="52" applyFont="1" applyAlignment="1">
      <alignment horizontal="center" vertical="center" wrapText="1"/>
    </xf>
    <xf numFmtId="0" fontId="4" fillId="0" borderId="0" xfId="52" applyFont="1" applyAlignment="1">
      <alignment horizontal="left" vertical="center" wrapText="1"/>
    </xf>
    <xf numFmtId="0" fontId="55" fillId="0" borderId="0" xfId="52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169" fontId="4" fillId="0" borderId="11" xfId="0" applyNumberFormat="1" applyFont="1" applyBorder="1" applyAlignment="1">
      <alignment horizontal="center" vertical="center" wrapText="1"/>
    </xf>
    <xf numFmtId="169" fontId="4" fillId="0" borderId="13" xfId="0" applyNumberFormat="1" applyFont="1" applyBorder="1" applyAlignment="1">
      <alignment horizontal="center" vertical="center" wrapText="1"/>
    </xf>
    <xf numFmtId="169" fontId="4" fillId="0" borderId="12" xfId="0" applyNumberFormat="1" applyFont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4" zoomScale="90" zoomScaleNormal="90" workbookViewId="0">
      <selection activeCell="K18" sqref="K18:R18"/>
    </sheetView>
  </sheetViews>
  <sheetFormatPr defaultRowHeight="15.75" x14ac:dyDescent="0.25"/>
  <cols>
    <col min="1" max="1" width="8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9.625" style="6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8" width="9.625" style="6" customWidth="1"/>
    <col min="19" max="16384" width="9" style="6"/>
  </cols>
  <sheetData>
    <row r="1" spans="1:34" ht="18.75" x14ac:dyDescent="0.25">
      <c r="Q1" s="84" t="s">
        <v>50</v>
      </c>
    </row>
    <row r="2" spans="1:34" ht="18.75" x14ac:dyDescent="0.3">
      <c r="Q2" s="85" t="s">
        <v>48</v>
      </c>
    </row>
    <row r="3" spans="1:34" ht="18.75" x14ac:dyDescent="0.3">
      <c r="Q3" s="85" t="s">
        <v>49</v>
      </c>
    </row>
    <row r="4" spans="1:34" ht="69.75" customHeight="1" x14ac:dyDescent="0.25">
      <c r="A4" s="102" t="s">
        <v>53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86"/>
      <c r="S4" s="86"/>
      <c r="T4" s="86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34" ht="18.75" x14ac:dyDescent="0.3">
      <c r="A5" s="103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04" t="s">
        <v>201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x14ac:dyDescent="0.25">
      <c r="A7" s="105" t="s">
        <v>51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89"/>
      <c r="S7" s="89"/>
      <c r="T7" s="89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 ht="18.75" x14ac:dyDescent="0.3">
      <c r="A8" s="106" t="s">
        <v>228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87"/>
      <c r="S8" s="87"/>
      <c r="T8" s="87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07" t="s">
        <v>256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87"/>
      <c r="S9" s="87"/>
      <c r="T9" s="87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07" t="s">
        <v>257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1" spans="1:34" ht="18.75" x14ac:dyDescent="0.3">
      <c r="A11" s="108" t="s">
        <v>229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87"/>
      <c r="S11" s="87"/>
      <c r="T11" s="87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1" t="s">
        <v>52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09" t="s">
        <v>153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09" t="s">
        <v>189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01" t="s">
        <v>59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10" t="s">
        <v>10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</row>
    <row r="17" spans="1:18" x14ac:dyDescent="0.25">
      <c r="A17" s="111" t="s">
        <v>0</v>
      </c>
      <c r="B17" s="112" t="s">
        <v>2</v>
      </c>
      <c r="C17" s="113" t="s">
        <v>46</v>
      </c>
      <c r="D17" s="113"/>
      <c r="E17" s="113"/>
      <c r="F17" s="113"/>
      <c r="G17" s="113"/>
      <c r="H17" s="113"/>
      <c r="I17" s="113"/>
      <c r="J17" s="113"/>
      <c r="K17" s="113" t="s">
        <v>47</v>
      </c>
      <c r="L17" s="113"/>
      <c r="M17" s="113"/>
      <c r="N17" s="113"/>
      <c r="O17" s="113"/>
      <c r="P17" s="113"/>
      <c r="Q17" s="113"/>
      <c r="R17" s="113"/>
    </row>
    <row r="18" spans="1:18" ht="46.5" customHeight="1" x14ac:dyDescent="0.25">
      <c r="A18" s="111"/>
      <c r="B18" s="112"/>
      <c r="C18" s="114" t="s">
        <v>243</v>
      </c>
      <c r="D18" s="115"/>
      <c r="E18" s="115"/>
      <c r="F18" s="115"/>
      <c r="G18" s="115"/>
      <c r="H18" s="115"/>
      <c r="I18" s="115"/>
      <c r="J18" s="116"/>
      <c r="K18" s="114" t="s">
        <v>243</v>
      </c>
      <c r="L18" s="115"/>
      <c r="M18" s="115"/>
      <c r="N18" s="115"/>
      <c r="O18" s="115"/>
      <c r="P18" s="115"/>
      <c r="Q18" s="115"/>
      <c r="R18" s="116"/>
    </row>
    <row r="19" spans="1:18" ht="15.75" customHeight="1" x14ac:dyDescent="0.25">
      <c r="A19" s="111"/>
      <c r="B19" s="112"/>
      <c r="C19" s="112" t="s">
        <v>13</v>
      </c>
      <c r="D19" s="112"/>
      <c r="E19" s="112"/>
      <c r="F19" s="112"/>
      <c r="G19" s="112" t="s">
        <v>120</v>
      </c>
      <c r="H19" s="112"/>
      <c r="I19" s="112"/>
      <c r="J19" s="112"/>
      <c r="K19" s="112" t="s">
        <v>13</v>
      </c>
      <c r="L19" s="112"/>
      <c r="M19" s="112"/>
      <c r="N19" s="112"/>
      <c r="O19" s="112" t="s">
        <v>120</v>
      </c>
      <c r="P19" s="112"/>
      <c r="Q19" s="112"/>
      <c r="R19" s="112"/>
    </row>
    <row r="20" spans="1:18" s="10" customFormat="1" ht="126" x14ac:dyDescent="0.25">
      <c r="A20" s="111"/>
      <c r="B20" s="112"/>
      <c r="C20" s="50" t="s">
        <v>29</v>
      </c>
      <c r="D20" s="50" t="s">
        <v>9</v>
      </c>
      <c r="E20" s="50" t="s">
        <v>111</v>
      </c>
      <c r="F20" s="50" t="s">
        <v>11</v>
      </c>
      <c r="G20" s="50" t="s">
        <v>14</v>
      </c>
      <c r="H20" s="50" t="s">
        <v>54</v>
      </c>
      <c r="I20" s="10" t="s">
        <v>190</v>
      </c>
      <c r="J20" s="11" t="s">
        <v>55</v>
      </c>
      <c r="K20" s="50" t="s">
        <v>29</v>
      </c>
      <c r="L20" s="50" t="s">
        <v>9</v>
      </c>
      <c r="M20" s="50" t="s">
        <v>111</v>
      </c>
      <c r="N20" s="50" t="s">
        <v>11</v>
      </c>
      <c r="O20" s="50" t="s">
        <v>14</v>
      </c>
      <c r="P20" s="50" t="s">
        <v>54</v>
      </c>
      <c r="Q20" s="10" t="s">
        <v>190</v>
      </c>
      <c r="R20" s="11" t="s">
        <v>55</v>
      </c>
    </row>
    <row r="21" spans="1:18" s="10" customFormat="1" x14ac:dyDescent="0.25">
      <c r="A21" s="54">
        <v>1</v>
      </c>
      <c r="B21" s="50">
        <v>2</v>
      </c>
      <c r="C21" s="50">
        <v>3</v>
      </c>
      <c r="D21" s="50">
        <v>4</v>
      </c>
      <c r="E21" s="50">
        <v>5</v>
      </c>
      <c r="F21" s="50">
        <v>6</v>
      </c>
      <c r="G21" s="50">
        <v>7</v>
      </c>
      <c r="H21" s="50">
        <v>8</v>
      </c>
      <c r="J21" s="11">
        <v>9</v>
      </c>
      <c r="K21" s="50">
        <v>3</v>
      </c>
      <c r="L21" s="50">
        <v>4</v>
      </c>
      <c r="M21" s="50">
        <v>5</v>
      </c>
      <c r="N21" s="50">
        <v>6</v>
      </c>
      <c r="O21" s="50">
        <v>7</v>
      </c>
      <c r="P21" s="50">
        <v>8</v>
      </c>
      <c r="Q21" s="11">
        <v>9</v>
      </c>
      <c r="R21" s="11">
        <v>10</v>
      </c>
    </row>
    <row r="22" spans="1:18" s="10" customFormat="1" ht="47.25" x14ac:dyDescent="0.25">
      <c r="A22" s="54">
        <v>1</v>
      </c>
      <c r="B22" s="12" t="s">
        <v>107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</row>
    <row r="23" spans="1:18" s="10" customFormat="1" ht="63" x14ac:dyDescent="0.25">
      <c r="A23" s="54" t="s">
        <v>91</v>
      </c>
      <c r="B23" s="13" t="s">
        <v>73</v>
      </c>
      <c r="C23" s="50"/>
      <c r="D23" s="82"/>
      <c r="E23" s="50"/>
      <c r="F23" s="50"/>
      <c r="G23" s="14"/>
      <c r="H23" s="11"/>
      <c r="I23" s="20"/>
      <c r="J23" s="11"/>
      <c r="K23" s="50"/>
      <c r="L23" s="82"/>
      <c r="M23" s="50"/>
      <c r="N23" s="50"/>
      <c r="O23" s="14"/>
      <c r="P23" s="11"/>
      <c r="Q23" s="20"/>
      <c r="R23" s="11"/>
    </row>
    <row r="24" spans="1:18" s="10" customFormat="1" ht="63" x14ac:dyDescent="0.25">
      <c r="A24" s="54" t="s">
        <v>92</v>
      </c>
      <c r="B24" s="13" t="s">
        <v>74</v>
      </c>
      <c r="C24" s="50"/>
      <c r="D24" s="82"/>
      <c r="E24" s="50"/>
      <c r="F24" s="50"/>
      <c r="G24" s="14"/>
      <c r="H24" s="11"/>
      <c r="I24" s="20"/>
      <c r="J24" s="11"/>
      <c r="K24" s="50"/>
      <c r="L24" s="82"/>
      <c r="M24" s="50"/>
      <c r="N24" s="50"/>
      <c r="O24" s="14"/>
      <c r="P24" s="11"/>
      <c r="Q24" s="20"/>
      <c r="R24" s="11"/>
    </row>
    <row r="25" spans="1:18" s="10" customFormat="1" x14ac:dyDescent="0.25">
      <c r="A25" s="54"/>
      <c r="B25" s="13" t="s">
        <v>1</v>
      </c>
      <c r="C25" s="50"/>
      <c r="D25" s="50"/>
      <c r="E25" s="50"/>
      <c r="F25" s="50"/>
      <c r="G25" s="14"/>
      <c r="H25" s="50"/>
      <c r="I25" s="20"/>
      <c r="J25" s="11"/>
      <c r="K25" s="50"/>
      <c r="L25" s="50"/>
      <c r="M25" s="50"/>
      <c r="N25" s="50"/>
      <c r="O25" s="14"/>
      <c r="P25" s="50"/>
      <c r="Q25" s="20"/>
      <c r="R25" s="11"/>
    </row>
    <row r="26" spans="1:18" s="17" customFormat="1" ht="47.25" x14ac:dyDescent="0.25">
      <c r="A26" s="55">
        <v>2</v>
      </c>
      <c r="B26" s="12" t="s">
        <v>28</v>
      </c>
      <c r="C26" s="50"/>
      <c r="D26" s="50"/>
      <c r="E26" s="50"/>
      <c r="F26" s="50"/>
      <c r="G26" s="50"/>
      <c r="H26" s="50"/>
      <c r="I26" s="20"/>
      <c r="J26" s="50"/>
      <c r="K26" s="50"/>
      <c r="L26" s="50"/>
      <c r="M26" s="50"/>
      <c r="N26" s="50"/>
      <c r="O26" s="50"/>
      <c r="P26" s="50"/>
      <c r="Q26" s="20"/>
      <c r="R26" s="50"/>
    </row>
    <row r="27" spans="1:18" s="17" customFormat="1" x14ac:dyDescent="0.25">
      <c r="A27" s="55" t="s">
        <v>93</v>
      </c>
      <c r="B27" s="13" t="s">
        <v>71</v>
      </c>
      <c r="C27" s="50"/>
      <c r="D27" s="31"/>
      <c r="E27" s="50"/>
      <c r="F27" s="50"/>
      <c r="G27" s="14"/>
      <c r="H27" s="11"/>
      <c r="I27" s="20"/>
      <c r="J27" s="11"/>
      <c r="K27" s="50"/>
      <c r="L27" s="31"/>
      <c r="M27" s="50"/>
      <c r="N27" s="50"/>
      <c r="O27" s="14"/>
      <c r="P27" s="11"/>
      <c r="Q27" s="20"/>
      <c r="R27" s="11"/>
    </row>
    <row r="28" spans="1:18" s="17" customFormat="1" x14ac:dyDescent="0.25">
      <c r="A28" s="55" t="s">
        <v>94</v>
      </c>
      <c r="B28" s="13" t="s">
        <v>72</v>
      </c>
      <c r="C28" s="50"/>
      <c r="D28" s="31"/>
      <c r="E28" s="50"/>
      <c r="F28" s="50"/>
      <c r="G28" s="14"/>
      <c r="H28" s="11"/>
      <c r="I28" s="20"/>
      <c r="J28" s="11"/>
      <c r="K28" s="50"/>
      <c r="L28" s="31"/>
      <c r="M28" s="50"/>
      <c r="N28" s="50"/>
      <c r="O28" s="14"/>
      <c r="P28" s="11"/>
      <c r="Q28" s="20"/>
      <c r="R28" s="11"/>
    </row>
    <row r="29" spans="1:18" s="17" customFormat="1" x14ac:dyDescent="0.25">
      <c r="A29" s="55"/>
      <c r="B29" s="13" t="s">
        <v>1</v>
      </c>
      <c r="C29" s="50"/>
      <c r="D29" s="31"/>
      <c r="E29" s="50"/>
      <c r="F29" s="50"/>
      <c r="G29" s="14"/>
      <c r="H29" s="19"/>
      <c r="I29" s="91"/>
      <c r="J29" s="16"/>
      <c r="K29" s="50"/>
      <c r="L29" s="31"/>
      <c r="M29" s="50"/>
      <c r="N29" s="50"/>
      <c r="O29" s="14"/>
      <c r="P29" s="19"/>
      <c r="Q29" s="91"/>
      <c r="R29" s="16"/>
    </row>
    <row r="30" spans="1:18" s="17" customFormat="1" ht="31.5" x14ac:dyDescent="0.25">
      <c r="A30" s="55" t="s">
        <v>95</v>
      </c>
      <c r="B30" s="13" t="s">
        <v>191</v>
      </c>
      <c r="C30" s="50"/>
      <c r="D30" s="50"/>
      <c r="E30" s="50"/>
      <c r="F30" s="50"/>
      <c r="G30" s="50"/>
      <c r="H30" s="50"/>
      <c r="I30" s="20"/>
      <c r="J30" s="50"/>
      <c r="K30" s="50"/>
      <c r="L30" s="50"/>
      <c r="M30" s="50"/>
      <c r="N30" s="50"/>
      <c r="O30" s="50"/>
      <c r="P30" s="50"/>
      <c r="Q30" s="20"/>
      <c r="R30" s="50"/>
    </row>
    <row r="31" spans="1:18" s="17" customFormat="1" x14ac:dyDescent="0.25">
      <c r="A31" s="55" t="s">
        <v>97</v>
      </c>
      <c r="B31" s="13" t="s">
        <v>75</v>
      </c>
      <c r="C31" s="50"/>
      <c r="D31" s="50"/>
      <c r="E31" s="50"/>
      <c r="F31" s="50"/>
      <c r="G31" s="15"/>
      <c r="H31" s="19"/>
      <c r="I31" s="91"/>
      <c r="J31" s="16"/>
      <c r="K31" s="50"/>
      <c r="L31" s="50"/>
      <c r="M31" s="50"/>
      <c r="N31" s="50"/>
      <c r="O31" s="15"/>
      <c r="P31" s="19"/>
      <c r="Q31" s="91"/>
      <c r="R31" s="16"/>
    </row>
    <row r="32" spans="1:18" s="17" customFormat="1" x14ac:dyDescent="0.25">
      <c r="A32" s="55" t="s">
        <v>98</v>
      </c>
      <c r="B32" s="13" t="s">
        <v>76</v>
      </c>
      <c r="C32" s="50"/>
      <c r="D32" s="50"/>
      <c r="E32" s="50"/>
      <c r="F32" s="50"/>
      <c r="G32" s="15"/>
      <c r="H32" s="19"/>
      <c r="I32" s="91"/>
      <c r="J32" s="16"/>
      <c r="K32" s="50"/>
      <c r="L32" s="50"/>
      <c r="M32" s="50"/>
      <c r="N32" s="50"/>
      <c r="O32" s="15"/>
      <c r="P32" s="19"/>
      <c r="Q32" s="91"/>
      <c r="R32" s="16"/>
    </row>
    <row r="33" spans="1:18" s="17" customFormat="1" x14ac:dyDescent="0.25">
      <c r="A33" s="55"/>
      <c r="B33" s="13" t="s">
        <v>1</v>
      </c>
      <c r="C33" s="50"/>
      <c r="D33" s="50"/>
      <c r="E33" s="50"/>
      <c r="F33" s="50"/>
      <c r="G33" s="15"/>
      <c r="H33" s="19"/>
      <c r="I33" s="91"/>
      <c r="J33" s="16"/>
      <c r="K33" s="50"/>
      <c r="L33" s="50"/>
      <c r="M33" s="50"/>
      <c r="N33" s="50"/>
      <c r="O33" s="15"/>
      <c r="P33" s="19"/>
      <c r="Q33" s="91"/>
      <c r="R33" s="16"/>
    </row>
    <row r="34" spans="1:18" s="17" customFormat="1" ht="31.5" x14ac:dyDescent="0.25">
      <c r="A34" s="55" t="s">
        <v>96</v>
      </c>
      <c r="B34" s="13" t="s">
        <v>140</v>
      </c>
      <c r="C34" s="50"/>
      <c r="D34" s="50"/>
      <c r="E34" s="50"/>
      <c r="F34" s="50"/>
      <c r="G34" s="50"/>
      <c r="H34" s="50"/>
      <c r="I34" s="20"/>
      <c r="J34" s="50"/>
      <c r="K34" s="50"/>
      <c r="L34" s="50"/>
      <c r="M34" s="50"/>
      <c r="N34" s="50"/>
      <c r="O34" s="50"/>
      <c r="P34" s="50"/>
      <c r="Q34" s="20"/>
      <c r="R34" s="50"/>
    </row>
    <row r="35" spans="1:18" s="17" customFormat="1" x14ac:dyDescent="0.25">
      <c r="A35" s="55" t="s">
        <v>99</v>
      </c>
      <c r="B35" s="13" t="s">
        <v>77</v>
      </c>
      <c r="C35" s="18"/>
      <c r="D35" s="50"/>
      <c r="E35" s="19"/>
      <c r="F35" s="50"/>
      <c r="G35" s="15"/>
      <c r="H35" s="19"/>
      <c r="I35" s="91"/>
      <c r="J35" s="16"/>
      <c r="K35" s="18"/>
      <c r="L35" s="50"/>
      <c r="M35" s="19"/>
      <c r="N35" s="50"/>
      <c r="O35" s="15"/>
      <c r="P35" s="19"/>
      <c r="Q35" s="91"/>
      <c r="R35" s="16"/>
    </row>
    <row r="36" spans="1:18" s="17" customFormat="1" x14ac:dyDescent="0.25">
      <c r="A36" s="55" t="s">
        <v>100</v>
      </c>
      <c r="B36" s="13" t="s">
        <v>78</v>
      </c>
      <c r="C36" s="18"/>
      <c r="D36" s="50"/>
      <c r="E36" s="19"/>
      <c r="F36" s="50"/>
      <c r="G36" s="15"/>
      <c r="H36" s="19"/>
      <c r="I36" s="91"/>
      <c r="J36" s="16"/>
      <c r="K36" s="18"/>
      <c r="L36" s="50"/>
      <c r="M36" s="19"/>
      <c r="N36" s="50"/>
      <c r="O36" s="15"/>
      <c r="P36" s="19"/>
      <c r="Q36" s="91"/>
      <c r="R36" s="16"/>
    </row>
    <row r="37" spans="1:18" s="17" customFormat="1" x14ac:dyDescent="0.25">
      <c r="A37" s="55"/>
      <c r="B37" s="13" t="s">
        <v>1</v>
      </c>
      <c r="C37" s="18"/>
      <c r="D37" s="50"/>
      <c r="E37" s="19"/>
      <c r="F37" s="50"/>
      <c r="G37" s="15"/>
      <c r="H37" s="19"/>
      <c r="I37" s="91"/>
      <c r="J37" s="16"/>
      <c r="K37" s="18"/>
      <c r="L37" s="50"/>
      <c r="M37" s="19"/>
      <c r="N37" s="50"/>
      <c r="O37" s="15"/>
      <c r="P37" s="19"/>
      <c r="Q37" s="91"/>
      <c r="R37" s="16"/>
    </row>
    <row r="38" spans="1:18" s="17" customFormat="1" ht="47.25" x14ac:dyDescent="0.25">
      <c r="A38" s="55">
        <v>4</v>
      </c>
      <c r="B38" s="13" t="s">
        <v>4</v>
      </c>
      <c r="C38" s="50"/>
      <c r="D38" s="50"/>
      <c r="E38" s="20"/>
      <c r="F38" s="20"/>
      <c r="G38" s="15"/>
      <c r="H38" s="20"/>
      <c r="I38" s="20"/>
      <c r="J38" s="11"/>
      <c r="K38" s="50"/>
      <c r="L38" s="50"/>
      <c r="M38" s="20"/>
      <c r="N38" s="20"/>
      <c r="O38" s="15"/>
      <c r="P38" s="20"/>
      <c r="Q38" s="20"/>
      <c r="R38" s="11"/>
    </row>
    <row r="39" spans="1:18" s="17" customFormat="1" ht="47.25" x14ac:dyDescent="0.25">
      <c r="A39" s="55">
        <v>5</v>
      </c>
      <c r="B39" s="13" t="s">
        <v>89</v>
      </c>
      <c r="C39" s="50"/>
      <c r="D39" s="50"/>
      <c r="E39" s="20"/>
      <c r="F39" s="20"/>
      <c r="G39" s="15"/>
      <c r="H39" s="3"/>
      <c r="I39" s="91"/>
      <c r="J39" s="3"/>
      <c r="K39" s="50"/>
      <c r="L39" s="50"/>
      <c r="M39" s="20"/>
      <c r="N39" s="20"/>
      <c r="O39" s="15"/>
      <c r="P39" s="3"/>
      <c r="Q39" s="91"/>
      <c r="R39" s="16"/>
    </row>
    <row r="40" spans="1:18" s="17" customFormat="1" ht="63" x14ac:dyDescent="0.25">
      <c r="A40" s="55" t="s">
        <v>103</v>
      </c>
      <c r="B40" s="13" t="str">
        <f>B23</f>
        <v>Выключатель (ячейка выключателя), ячейка распределительного устройства 1</v>
      </c>
      <c r="C40" s="50"/>
      <c r="D40" s="50"/>
      <c r="E40" s="20"/>
      <c r="F40" s="20"/>
      <c r="G40" s="15"/>
      <c r="H40" s="3"/>
      <c r="I40" s="91"/>
      <c r="J40" s="16"/>
      <c r="K40" s="50"/>
      <c r="L40" s="50"/>
      <c r="M40" s="20"/>
      <c r="N40" s="20"/>
      <c r="O40" s="15"/>
      <c r="P40" s="3"/>
      <c r="Q40" s="91"/>
      <c r="R40" s="16"/>
    </row>
    <row r="41" spans="1:18" s="17" customFormat="1" ht="63" x14ac:dyDescent="0.25">
      <c r="A41" s="55" t="s">
        <v>104</v>
      </c>
      <c r="B41" s="13" t="str">
        <f>B24</f>
        <v>Выключатель (ячейка выключателя), ячейка распределительного устройства 2</v>
      </c>
      <c r="C41" s="50"/>
      <c r="D41" s="50"/>
      <c r="E41" s="20"/>
      <c r="F41" s="20"/>
      <c r="G41" s="15"/>
      <c r="H41" s="3"/>
      <c r="I41" s="91"/>
      <c r="J41" s="3"/>
      <c r="K41" s="50"/>
      <c r="L41" s="50"/>
      <c r="M41" s="20"/>
      <c r="N41" s="20"/>
      <c r="O41" s="15"/>
      <c r="P41" s="3"/>
      <c r="Q41" s="91"/>
      <c r="R41" s="16"/>
    </row>
    <row r="42" spans="1:18" s="17" customFormat="1" x14ac:dyDescent="0.25">
      <c r="A42" s="55" t="s">
        <v>1</v>
      </c>
      <c r="B42" s="13" t="s">
        <v>1</v>
      </c>
      <c r="C42" s="50"/>
      <c r="D42" s="50"/>
      <c r="E42" s="20"/>
      <c r="F42" s="20"/>
      <c r="G42" s="15"/>
      <c r="H42" s="3"/>
      <c r="I42" s="91"/>
      <c r="J42" s="3"/>
      <c r="K42" s="50"/>
      <c r="L42" s="50"/>
      <c r="M42" s="20"/>
      <c r="N42" s="20"/>
      <c r="O42" s="15"/>
      <c r="P42" s="3"/>
      <c r="Q42" s="91"/>
      <c r="R42" s="16"/>
    </row>
    <row r="43" spans="1:18" s="17" customFormat="1" x14ac:dyDescent="0.25">
      <c r="A43" s="55" t="s">
        <v>183</v>
      </c>
      <c r="B43" s="13" t="s">
        <v>71</v>
      </c>
      <c r="C43" s="50"/>
      <c r="D43" s="50"/>
      <c r="E43" s="20"/>
      <c r="F43" s="20"/>
      <c r="G43" s="15"/>
      <c r="H43" s="16"/>
      <c r="I43" s="91"/>
      <c r="J43" s="16"/>
      <c r="K43" s="50"/>
      <c r="L43" s="50"/>
      <c r="M43" s="20"/>
      <c r="N43" s="20"/>
      <c r="O43" s="15"/>
      <c r="P43" s="16"/>
      <c r="Q43" s="91"/>
      <c r="R43" s="16"/>
    </row>
    <row r="44" spans="1:18" s="17" customFormat="1" x14ac:dyDescent="0.25">
      <c r="A44" s="55" t="s">
        <v>185</v>
      </c>
      <c r="B44" s="13" t="s">
        <v>72</v>
      </c>
      <c r="C44" s="50"/>
      <c r="D44" s="50"/>
      <c r="E44" s="20"/>
      <c r="F44" s="20"/>
      <c r="G44" s="15"/>
      <c r="H44" s="16"/>
      <c r="I44" s="91"/>
      <c r="J44" s="16"/>
      <c r="K44" s="50"/>
      <c r="L44" s="50"/>
      <c r="M44" s="20"/>
      <c r="N44" s="20"/>
      <c r="O44" s="15"/>
      <c r="P44" s="16"/>
      <c r="Q44" s="91"/>
      <c r="R44" s="16"/>
    </row>
    <row r="45" spans="1:18" s="17" customFormat="1" ht="31.5" x14ac:dyDescent="0.25">
      <c r="A45" s="55" t="s">
        <v>187</v>
      </c>
      <c r="B45" s="13" t="s">
        <v>191</v>
      </c>
      <c r="C45" s="50"/>
      <c r="D45" s="50"/>
      <c r="E45" s="20"/>
      <c r="F45" s="20"/>
      <c r="G45" s="15"/>
      <c r="H45" s="3"/>
      <c r="I45" s="91"/>
      <c r="J45" s="3"/>
      <c r="K45" s="50"/>
      <c r="L45" s="50"/>
      <c r="M45" s="20"/>
      <c r="N45" s="20"/>
      <c r="O45" s="15"/>
      <c r="P45" s="3"/>
      <c r="Q45" s="91"/>
      <c r="R45" s="16"/>
    </row>
    <row r="46" spans="1:18" s="17" customFormat="1" ht="31.5" x14ac:dyDescent="0.25">
      <c r="A46" s="55" t="s">
        <v>188</v>
      </c>
      <c r="B46" s="13" t="s">
        <v>191</v>
      </c>
      <c r="C46" s="50"/>
      <c r="D46" s="50"/>
      <c r="E46" s="20"/>
      <c r="F46" s="20"/>
      <c r="G46" s="15"/>
      <c r="H46" s="3"/>
      <c r="I46" s="91"/>
      <c r="J46" s="3"/>
      <c r="K46" s="50"/>
      <c r="L46" s="50"/>
      <c r="M46" s="20"/>
      <c r="N46" s="20"/>
      <c r="O46" s="15"/>
      <c r="P46" s="3"/>
      <c r="Q46" s="91"/>
      <c r="R46" s="16"/>
    </row>
    <row r="47" spans="1:18" s="17" customFormat="1" ht="94.5" x14ac:dyDescent="0.25">
      <c r="A47" s="55" t="s">
        <v>207</v>
      </c>
      <c r="B47" s="13" t="s">
        <v>108</v>
      </c>
      <c r="C47" s="50"/>
      <c r="D47" s="50"/>
      <c r="E47" s="20"/>
      <c r="F47" s="20"/>
      <c r="G47" s="15"/>
      <c r="H47" s="3"/>
      <c r="I47" s="91"/>
      <c r="J47" s="3"/>
      <c r="K47" s="50"/>
      <c r="L47" s="50"/>
      <c r="M47" s="20"/>
      <c r="N47" s="20"/>
      <c r="O47" s="15"/>
      <c r="P47" s="3"/>
      <c r="Q47" s="91"/>
      <c r="R47" s="16"/>
    </row>
    <row r="48" spans="1:18" s="17" customFormat="1" x14ac:dyDescent="0.25">
      <c r="A48" s="55" t="s">
        <v>208</v>
      </c>
      <c r="B48" s="13" t="s">
        <v>90</v>
      </c>
      <c r="C48" s="50"/>
      <c r="D48" s="50"/>
      <c r="E48" s="20"/>
      <c r="F48" s="20"/>
      <c r="G48" s="15"/>
      <c r="H48" s="3"/>
      <c r="I48" s="91"/>
      <c r="J48" s="3"/>
      <c r="K48" s="50"/>
      <c r="L48" s="50"/>
      <c r="M48" s="20"/>
      <c r="N48" s="20"/>
      <c r="O48" s="15"/>
      <c r="P48" s="3"/>
      <c r="Q48" s="91"/>
      <c r="R48" s="16"/>
    </row>
    <row r="49" spans="1:18" s="17" customFormat="1" x14ac:dyDescent="0.25">
      <c r="A49" s="55">
        <v>6</v>
      </c>
      <c r="B49" s="13" t="s">
        <v>5</v>
      </c>
      <c r="C49" s="50"/>
      <c r="D49" s="50"/>
      <c r="E49" s="50"/>
      <c r="F49" s="50"/>
      <c r="G49" s="15"/>
      <c r="H49" s="11"/>
      <c r="I49" s="20"/>
      <c r="J49" s="11"/>
      <c r="K49" s="50"/>
      <c r="L49" s="50"/>
      <c r="M49" s="50"/>
      <c r="N49" s="50"/>
      <c r="O49" s="15"/>
      <c r="P49" s="11"/>
      <c r="Q49" s="20"/>
      <c r="R49" s="11"/>
    </row>
    <row r="50" spans="1:18" s="17" customFormat="1" x14ac:dyDescent="0.25">
      <c r="A50" s="55"/>
      <c r="B50" s="12" t="s">
        <v>192</v>
      </c>
      <c r="C50" s="50"/>
      <c r="D50" s="50"/>
      <c r="E50" s="50"/>
      <c r="F50" s="50"/>
      <c r="G50" s="13"/>
      <c r="H50" s="11"/>
      <c r="I50" s="20"/>
      <c r="J50" s="11"/>
      <c r="K50" s="50"/>
      <c r="L50" s="50"/>
      <c r="M50" s="50"/>
      <c r="N50" s="50"/>
      <c r="O50" s="13"/>
      <c r="P50" s="11"/>
      <c r="Q50" s="20"/>
      <c r="R50" s="11"/>
    </row>
    <row r="51" spans="1:18" s="17" customFormat="1" x14ac:dyDescent="0.25">
      <c r="A51" s="55"/>
      <c r="B51" s="13" t="s">
        <v>193</v>
      </c>
      <c r="C51" s="50"/>
      <c r="D51" s="13"/>
      <c r="E51" s="50"/>
      <c r="F51" s="50"/>
      <c r="G51" s="13"/>
      <c r="H51" s="11"/>
      <c r="I51" s="20"/>
      <c r="J51" s="11"/>
      <c r="K51" s="50"/>
      <c r="L51" s="50"/>
      <c r="M51" s="50"/>
      <c r="N51" s="50"/>
      <c r="O51" s="13"/>
      <c r="P51" s="11"/>
      <c r="Q51" s="20"/>
      <c r="R51" s="11"/>
    </row>
    <row r="52" spans="1:18" s="17" customFormat="1" ht="63" x14ac:dyDescent="0.25">
      <c r="A52" s="55"/>
      <c r="B52" s="13" t="s">
        <v>194</v>
      </c>
      <c r="C52" s="50"/>
      <c r="D52" s="50"/>
      <c r="E52" s="50"/>
      <c r="F52" s="50"/>
      <c r="G52" s="13"/>
      <c r="H52" s="11"/>
      <c r="I52" s="20"/>
      <c r="J52" s="11"/>
      <c r="K52" s="50"/>
      <c r="L52" s="50"/>
      <c r="M52" s="50"/>
      <c r="N52" s="50"/>
      <c r="O52" s="13"/>
      <c r="P52" s="11"/>
      <c r="Q52" s="20"/>
      <c r="R52" s="11"/>
    </row>
    <row r="53" spans="1:18" s="17" customFormat="1" x14ac:dyDescent="0.25">
      <c r="A53" s="55"/>
      <c r="B53" s="13" t="s">
        <v>195</v>
      </c>
      <c r="C53" s="50"/>
      <c r="D53" s="50"/>
      <c r="E53" s="50"/>
      <c r="F53" s="50"/>
      <c r="G53" s="13"/>
      <c r="H53" s="11"/>
      <c r="I53" s="20"/>
      <c r="J53" s="11"/>
      <c r="K53" s="50"/>
      <c r="L53" s="50"/>
      <c r="M53" s="50"/>
      <c r="N53" s="50"/>
      <c r="O53" s="13"/>
      <c r="P53" s="11"/>
      <c r="Q53" s="20"/>
      <c r="R53" s="11"/>
    </row>
    <row r="54" spans="1:18" s="17" customFormat="1" x14ac:dyDescent="0.25">
      <c r="A54" s="55"/>
      <c r="B54" s="13" t="s">
        <v>196</v>
      </c>
      <c r="C54" s="50"/>
      <c r="D54" s="50"/>
      <c r="E54" s="50"/>
      <c r="F54" s="50"/>
      <c r="G54" s="13"/>
      <c r="H54" s="11"/>
      <c r="I54" s="20"/>
      <c r="J54" s="11"/>
      <c r="K54" s="50"/>
      <c r="L54" s="50"/>
      <c r="M54" s="50"/>
      <c r="N54" s="50"/>
      <c r="O54" s="13"/>
      <c r="P54" s="11"/>
      <c r="Q54" s="20"/>
      <c r="R54" s="11"/>
    </row>
    <row r="55" spans="1:18" s="17" customFormat="1" x14ac:dyDescent="0.25">
      <c r="A55" s="55"/>
      <c r="B55" s="13" t="s">
        <v>197</v>
      </c>
      <c r="C55" s="50"/>
      <c r="D55" s="50"/>
      <c r="E55" s="50"/>
      <c r="F55" s="50"/>
      <c r="G55" s="13"/>
      <c r="H55" s="11"/>
      <c r="I55" s="20"/>
      <c r="J55" s="11"/>
      <c r="K55" s="50"/>
      <c r="L55" s="50"/>
      <c r="M55" s="50"/>
      <c r="N55" s="50"/>
      <c r="O55" s="13"/>
      <c r="P55" s="11"/>
      <c r="Q55" s="20"/>
      <c r="R55" s="11"/>
    </row>
    <row r="56" spans="1:18" s="17" customFormat="1" x14ac:dyDescent="0.25">
      <c r="A56" s="55"/>
      <c r="B56" s="13" t="s">
        <v>197</v>
      </c>
      <c r="C56" s="50"/>
      <c r="D56" s="50"/>
      <c r="E56" s="50"/>
      <c r="F56" s="50"/>
      <c r="G56" s="13"/>
      <c r="H56" s="11"/>
      <c r="I56" s="20"/>
      <c r="J56" s="11"/>
      <c r="K56" s="50"/>
      <c r="L56" s="50"/>
      <c r="M56" s="50"/>
      <c r="N56" s="50"/>
      <c r="O56" s="13"/>
      <c r="P56" s="11"/>
      <c r="Q56" s="20"/>
      <c r="R56" s="11"/>
    </row>
    <row r="57" spans="1:18" s="17" customFormat="1" ht="15.75" customHeight="1" x14ac:dyDescent="0.25">
      <c r="A57" s="55"/>
      <c r="B57" s="13" t="s">
        <v>198</v>
      </c>
      <c r="C57" s="50"/>
      <c r="D57" s="50"/>
      <c r="E57" s="50"/>
      <c r="F57" s="50"/>
      <c r="G57" s="13"/>
      <c r="H57" s="11"/>
      <c r="I57" s="20"/>
      <c r="J57" s="11"/>
      <c r="K57" s="50"/>
      <c r="L57" s="50"/>
      <c r="M57" s="50"/>
      <c r="N57" s="50"/>
      <c r="O57" s="13"/>
      <c r="P57" s="11"/>
      <c r="Q57" s="20"/>
      <c r="R57" s="11"/>
    </row>
    <row r="58" spans="1:18" s="17" customFormat="1" x14ac:dyDescent="0.25">
      <c r="A58" s="55"/>
      <c r="B58" s="13" t="s">
        <v>199</v>
      </c>
      <c r="C58" s="50"/>
      <c r="D58" s="50"/>
      <c r="E58" s="50"/>
      <c r="F58" s="50"/>
      <c r="G58" s="13"/>
      <c r="H58" s="11"/>
      <c r="I58" s="20"/>
      <c r="J58" s="11"/>
      <c r="K58" s="50"/>
      <c r="L58" s="50"/>
      <c r="M58" s="50"/>
      <c r="N58" s="50"/>
      <c r="O58" s="13"/>
      <c r="P58" s="11"/>
      <c r="Q58" s="20"/>
      <c r="R58" s="11"/>
    </row>
    <row r="59" spans="1:18" s="17" customFormat="1" x14ac:dyDescent="0.25">
      <c r="A59" s="55">
        <v>7</v>
      </c>
      <c r="B59" s="13" t="s">
        <v>6</v>
      </c>
      <c r="C59" s="50"/>
      <c r="D59" s="50"/>
      <c r="E59" s="50"/>
      <c r="F59" s="50"/>
      <c r="G59" s="15"/>
      <c r="H59" s="11"/>
      <c r="I59" s="20"/>
      <c r="J59" s="11"/>
      <c r="K59" s="50"/>
      <c r="L59" s="50"/>
      <c r="M59" s="50"/>
      <c r="N59" s="50"/>
      <c r="O59" s="15"/>
      <c r="P59" s="11"/>
      <c r="Q59" s="20"/>
      <c r="R59" s="11"/>
    </row>
    <row r="60" spans="1:18" s="17" customFormat="1" ht="31.5" x14ac:dyDescent="0.25">
      <c r="A60" s="55" t="s">
        <v>176</v>
      </c>
      <c r="B60" s="13" t="s">
        <v>202</v>
      </c>
      <c r="C60" s="50"/>
      <c r="D60" s="50"/>
      <c r="E60" s="50"/>
      <c r="F60" s="50"/>
      <c r="G60" s="15"/>
      <c r="H60" s="11"/>
      <c r="I60" s="11"/>
      <c r="J60" s="11"/>
      <c r="K60" s="50"/>
      <c r="L60" s="50"/>
      <c r="M60" s="50"/>
      <c r="N60" s="50"/>
      <c r="O60" s="15"/>
      <c r="P60" s="11"/>
      <c r="Q60" s="11"/>
      <c r="R60" s="11"/>
    </row>
    <row r="61" spans="1:18" s="17" customFormat="1" ht="47.25" x14ac:dyDescent="0.25">
      <c r="A61" s="55" t="s">
        <v>204</v>
      </c>
      <c r="B61" s="13" t="s">
        <v>203</v>
      </c>
      <c r="C61" s="50"/>
      <c r="D61" s="50"/>
      <c r="E61" s="50"/>
      <c r="F61" s="50"/>
      <c r="G61" s="15"/>
      <c r="H61" s="11"/>
      <c r="I61" s="11"/>
      <c r="J61" s="11"/>
      <c r="K61" s="50"/>
      <c r="L61" s="50"/>
      <c r="M61" s="50"/>
      <c r="N61" s="50"/>
      <c r="O61" s="15"/>
      <c r="P61" s="11"/>
      <c r="Q61" s="11"/>
      <c r="R61" s="11"/>
    </row>
    <row r="62" spans="1:18" s="17" customFormat="1" ht="47.25" x14ac:dyDescent="0.25">
      <c r="A62" s="55" t="s">
        <v>205</v>
      </c>
      <c r="B62" s="13" t="s">
        <v>206</v>
      </c>
      <c r="C62" s="50"/>
      <c r="D62" s="50"/>
      <c r="E62" s="50"/>
      <c r="F62" s="50"/>
      <c r="G62" s="15"/>
      <c r="H62" s="11"/>
      <c r="I62" s="11"/>
      <c r="J62" s="11"/>
      <c r="K62" s="50"/>
      <c r="L62" s="50"/>
      <c r="M62" s="20"/>
      <c r="N62" s="50"/>
      <c r="O62" s="15"/>
      <c r="P62" s="11"/>
      <c r="Q62" s="11"/>
      <c r="R62" s="11"/>
    </row>
    <row r="63" spans="1:18" s="17" customFormat="1" ht="47.25" x14ac:dyDescent="0.25">
      <c r="A63" s="55"/>
      <c r="B63" s="13" t="s">
        <v>79</v>
      </c>
      <c r="C63" s="50"/>
      <c r="D63" s="50"/>
      <c r="E63" s="50"/>
      <c r="F63" s="50"/>
      <c r="G63" s="50"/>
      <c r="H63" s="50"/>
      <c r="I63" s="16"/>
      <c r="J63" s="16"/>
      <c r="K63" s="50"/>
      <c r="L63" s="50"/>
      <c r="M63" s="50"/>
      <c r="N63" s="50"/>
      <c r="O63" s="50"/>
      <c r="P63" s="50"/>
      <c r="Q63" s="16"/>
      <c r="R63" s="16"/>
    </row>
    <row r="64" spans="1:18" x14ac:dyDescent="0.25">
      <c r="A64" s="120"/>
      <c r="B64" s="120"/>
      <c r="C64" s="120"/>
      <c r="D64" s="120"/>
      <c r="E64" s="120"/>
      <c r="F64" s="120"/>
      <c r="G64" s="120"/>
    </row>
    <row r="65" spans="1:8" x14ac:dyDescent="0.25">
      <c r="A65" s="120"/>
      <c r="B65" s="120"/>
      <c r="C65" s="120"/>
      <c r="D65" s="120"/>
      <c r="E65" s="120"/>
      <c r="F65" s="120"/>
      <c r="G65" s="120"/>
    </row>
    <row r="66" spans="1:8" x14ac:dyDescent="0.25">
      <c r="A66" s="120"/>
      <c r="B66" s="120"/>
      <c r="C66" s="120"/>
      <c r="D66" s="120"/>
      <c r="E66" s="120"/>
      <c r="F66" s="120"/>
      <c r="G66" s="120"/>
      <c r="H66" s="6"/>
    </row>
    <row r="67" spans="1:8" x14ac:dyDescent="0.25">
      <c r="A67" s="121"/>
      <c r="B67" s="121"/>
      <c r="C67" s="121"/>
      <c r="D67" s="121"/>
      <c r="E67" s="121"/>
      <c r="F67" s="121"/>
      <c r="G67" s="121"/>
    </row>
    <row r="68" spans="1:8" x14ac:dyDescent="0.25">
      <c r="A68" s="117"/>
      <c r="B68" s="122"/>
      <c r="C68" s="122"/>
      <c r="D68" s="122"/>
      <c r="E68" s="122"/>
      <c r="F68" s="122"/>
      <c r="G68" s="122"/>
    </row>
    <row r="69" spans="1:8" x14ac:dyDescent="0.25">
      <c r="A69" s="117"/>
      <c r="B69" s="118"/>
      <c r="C69" s="118"/>
      <c r="D69" s="118"/>
      <c r="E69" s="118"/>
      <c r="F69" s="118"/>
      <c r="G69" s="118"/>
    </row>
    <row r="70" spans="1:8" x14ac:dyDescent="0.25">
      <c r="A70" s="119"/>
      <c r="B70" s="119"/>
      <c r="C70" s="119"/>
      <c r="D70" s="119"/>
      <c r="E70" s="119"/>
      <c r="F70" s="119"/>
      <c r="G70" s="119"/>
    </row>
    <row r="71" spans="1:8" x14ac:dyDescent="0.25">
      <c r="B71" s="6"/>
    </row>
    <row r="75" spans="1:8" x14ac:dyDescent="0.25">
      <c r="B75" s="6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E34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56"/>
      <c r="B1" s="24"/>
      <c r="C1" s="8"/>
      <c r="D1" s="10"/>
      <c r="E1" s="10"/>
      <c r="F1" s="10"/>
      <c r="G1" s="23"/>
      <c r="H1" s="23"/>
      <c r="I1" s="25"/>
      <c r="J1" s="5"/>
      <c r="K1" s="6"/>
      <c r="L1" s="6"/>
    </row>
    <row r="2" spans="1:16" s="17" customFormat="1" x14ac:dyDescent="0.25">
      <c r="A2" s="110" t="s">
        <v>16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</row>
    <row r="3" spans="1:16" s="17" customFormat="1" x14ac:dyDescent="0.25">
      <c r="A3" s="111" t="s">
        <v>0</v>
      </c>
      <c r="B3" s="112" t="s">
        <v>2</v>
      </c>
      <c r="C3" s="113" t="s">
        <v>46</v>
      </c>
      <c r="D3" s="113"/>
      <c r="E3" s="113"/>
      <c r="F3" s="113"/>
      <c r="G3" s="113"/>
      <c r="H3" s="113"/>
      <c r="I3" s="113"/>
      <c r="J3" s="113" t="s">
        <v>47</v>
      </c>
      <c r="K3" s="113"/>
      <c r="L3" s="113"/>
      <c r="M3" s="113"/>
      <c r="N3" s="113"/>
      <c r="O3" s="113"/>
      <c r="P3" s="113"/>
    </row>
    <row r="4" spans="1:16" s="17" customFormat="1" ht="47.25" customHeight="1" x14ac:dyDescent="0.25">
      <c r="A4" s="111"/>
      <c r="B4" s="112"/>
      <c r="C4" s="11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12"/>
      <c r="E4" s="112"/>
      <c r="F4" s="112"/>
      <c r="G4" s="112"/>
      <c r="H4" s="112"/>
      <c r="I4" s="112"/>
      <c r="J4" s="112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K4" s="112"/>
      <c r="L4" s="112"/>
      <c r="M4" s="112"/>
      <c r="N4" s="112"/>
      <c r="O4" s="112"/>
      <c r="P4" s="112"/>
    </row>
    <row r="5" spans="1:16" ht="33.75" customHeight="1" x14ac:dyDescent="0.25">
      <c r="A5" s="111"/>
      <c r="B5" s="112"/>
      <c r="C5" s="112" t="s">
        <v>13</v>
      </c>
      <c r="D5" s="112"/>
      <c r="E5" s="112"/>
      <c r="F5" s="112"/>
      <c r="G5" s="112" t="s">
        <v>120</v>
      </c>
      <c r="H5" s="112"/>
      <c r="I5" s="112"/>
      <c r="J5" s="112" t="s">
        <v>13</v>
      </c>
      <c r="K5" s="112"/>
      <c r="L5" s="112"/>
      <c r="M5" s="112"/>
      <c r="N5" s="112" t="s">
        <v>120</v>
      </c>
      <c r="O5" s="112"/>
      <c r="P5" s="112"/>
    </row>
    <row r="6" spans="1:16" s="8" customFormat="1" ht="63" x14ac:dyDescent="0.25">
      <c r="A6" s="111"/>
      <c r="B6" s="112"/>
      <c r="C6" s="50" t="s">
        <v>29</v>
      </c>
      <c r="D6" s="50" t="s">
        <v>9</v>
      </c>
      <c r="E6" s="50" t="s">
        <v>111</v>
      </c>
      <c r="F6" s="50" t="s">
        <v>11</v>
      </c>
      <c r="G6" s="50" t="s">
        <v>14</v>
      </c>
      <c r="H6" s="50" t="s">
        <v>54</v>
      </c>
      <c r="I6" s="11" t="s">
        <v>55</v>
      </c>
      <c r="J6" s="50" t="s">
        <v>29</v>
      </c>
      <c r="K6" s="50" t="s">
        <v>9</v>
      </c>
      <c r="L6" s="50" t="s">
        <v>111</v>
      </c>
      <c r="M6" s="50" t="s">
        <v>11</v>
      </c>
      <c r="N6" s="50" t="s">
        <v>14</v>
      </c>
      <c r="O6" s="50" t="s">
        <v>56</v>
      </c>
      <c r="P6" s="11" t="s">
        <v>55</v>
      </c>
    </row>
    <row r="7" spans="1:16" s="10" customFormat="1" x14ac:dyDescent="0.25">
      <c r="A7" s="54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</row>
    <row r="8" spans="1:16" s="17" customFormat="1" ht="31.5" x14ac:dyDescent="0.25">
      <c r="A8" s="54">
        <v>1</v>
      </c>
      <c r="B8" s="12" t="s">
        <v>41</v>
      </c>
      <c r="C8" s="50" t="s">
        <v>119</v>
      </c>
      <c r="D8" s="50" t="s">
        <v>119</v>
      </c>
      <c r="E8" s="50" t="s">
        <v>119</v>
      </c>
      <c r="F8" s="50" t="s">
        <v>119</v>
      </c>
      <c r="G8" s="50" t="s">
        <v>119</v>
      </c>
      <c r="H8" s="50" t="s">
        <v>119</v>
      </c>
      <c r="I8" s="50" t="s">
        <v>119</v>
      </c>
      <c r="J8" s="50" t="s">
        <v>119</v>
      </c>
      <c r="K8" s="50" t="s">
        <v>119</v>
      </c>
      <c r="L8" s="50" t="s">
        <v>119</v>
      </c>
      <c r="M8" s="50" t="s">
        <v>119</v>
      </c>
      <c r="N8" s="50" t="s">
        <v>119</v>
      </c>
      <c r="O8" s="50" t="s">
        <v>119</v>
      </c>
      <c r="P8" s="50" t="s">
        <v>119</v>
      </c>
    </row>
    <row r="9" spans="1:16" s="17" customFormat="1" ht="63" x14ac:dyDescent="0.25">
      <c r="A9" s="54" t="s">
        <v>91</v>
      </c>
      <c r="B9" s="13" t="s">
        <v>73</v>
      </c>
      <c r="C9" s="50"/>
      <c r="D9" s="50" t="s">
        <v>27</v>
      </c>
      <c r="E9" s="50"/>
      <c r="F9" s="50" t="s">
        <v>70</v>
      </c>
      <c r="G9" s="14" t="s">
        <v>33</v>
      </c>
      <c r="H9" s="19"/>
      <c r="I9" s="9"/>
      <c r="J9" s="50"/>
      <c r="K9" s="50" t="s">
        <v>27</v>
      </c>
      <c r="L9" s="50"/>
      <c r="M9" s="50" t="s">
        <v>70</v>
      </c>
      <c r="N9" s="14" t="s">
        <v>33</v>
      </c>
      <c r="O9" s="11"/>
      <c r="P9" s="62">
        <f>L9*O9</f>
        <v>0</v>
      </c>
    </row>
    <row r="10" spans="1:16" s="17" customFormat="1" ht="63" x14ac:dyDescent="0.25">
      <c r="A10" s="54" t="s">
        <v>92</v>
      </c>
      <c r="B10" s="13" t="s">
        <v>74</v>
      </c>
      <c r="C10" s="50"/>
      <c r="D10" s="50" t="s">
        <v>27</v>
      </c>
      <c r="E10" s="50"/>
      <c r="F10" s="50" t="s">
        <v>70</v>
      </c>
      <c r="G10" s="14" t="s">
        <v>33</v>
      </c>
      <c r="H10" s="19"/>
      <c r="I10" s="9"/>
      <c r="J10" s="50"/>
      <c r="K10" s="50" t="s">
        <v>27</v>
      </c>
      <c r="L10" s="50"/>
      <c r="M10" s="50" t="s">
        <v>70</v>
      </c>
      <c r="N10" s="14" t="s">
        <v>33</v>
      </c>
      <c r="O10" s="11"/>
      <c r="P10" s="62">
        <f>L10*O10</f>
        <v>0</v>
      </c>
    </row>
    <row r="11" spans="1:16" s="17" customFormat="1" hidden="1" x14ac:dyDescent="0.25">
      <c r="A11" s="54" t="s">
        <v>1</v>
      </c>
      <c r="B11" s="13" t="s">
        <v>1</v>
      </c>
      <c r="C11" s="50"/>
      <c r="D11" s="50"/>
      <c r="E11" s="50"/>
      <c r="F11" s="50"/>
      <c r="G11" s="14"/>
      <c r="H11" s="19"/>
      <c r="I11" s="9"/>
      <c r="J11" s="50"/>
      <c r="K11" s="50"/>
      <c r="L11" s="50"/>
      <c r="M11" s="50"/>
      <c r="N11" s="14"/>
      <c r="O11" s="19"/>
      <c r="P11" s="9"/>
    </row>
    <row r="12" spans="1:16" s="17" customFormat="1" ht="47.25" x14ac:dyDescent="0.25">
      <c r="A12" s="55">
        <v>2</v>
      </c>
      <c r="B12" s="12" t="s">
        <v>28</v>
      </c>
      <c r="C12" s="50" t="s">
        <v>119</v>
      </c>
      <c r="D12" s="50" t="s">
        <v>119</v>
      </c>
      <c r="E12" s="50" t="s">
        <v>119</v>
      </c>
      <c r="F12" s="50" t="s">
        <v>119</v>
      </c>
      <c r="G12" s="50" t="s">
        <v>119</v>
      </c>
      <c r="H12" s="50" t="s">
        <v>119</v>
      </c>
      <c r="I12" s="50" t="s">
        <v>119</v>
      </c>
      <c r="J12" s="50" t="s">
        <v>119</v>
      </c>
      <c r="K12" s="50" t="s">
        <v>119</v>
      </c>
      <c r="L12" s="50" t="s">
        <v>119</v>
      </c>
      <c r="M12" s="50" t="s">
        <v>119</v>
      </c>
      <c r="N12" s="50" t="s">
        <v>119</v>
      </c>
      <c r="O12" s="50" t="s">
        <v>119</v>
      </c>
      <c r="P12" s="50" t="s">
        <v>119</v>
      </c>
    </row>
    <row r="13" spans="1:16" s="17" customFormat="1" ht="52.5" customHeight="1" x14ac:dyDescent="0.25">
      <c r="A13" s="55" t="s">
        <v>93</v>
      </c>
      <c r="B13" s="13" t="s">
        <v>71</v>
      </c>
      <c r="C13" s="50"/>
      <c r="D13" s="31" t="s">
        <v>133</v>
      </c>
      <c r="E13" s="50"/>
      <c r="F13" s="50" t="s">
        <v>70</v>
      </c>
      <c r="G13" s="14" t="s">
        <v>32</v>
      </c>
      <c r="H13" s="19"/>
      <c r="I13" s="16"/>
      <c r="J13" s="50"/>
      <c r="K13" s="31" t="s">
        <v>133</v>
      </c>
      <c r="L13" s="50">
        <v>1</v>
      </c>
      <c r="M13" s="50" t="s">
        <v>70</v>
      </c>
      <c r="N13" s="14" t="s">
        <v>32</v>
      </c>
      <c r="O13" s="11"/>
      <c r="P13" s="62">
        <f t="shared" ref="P13:P14" si="0">L13*O13</f>
        <v>0</v>
      </c>
    </row>
    <row r="14" spans="1:16" s="17" customFormat="1" ht="48.75" customHeight="1" x14ac:dyDescent="0.25">
      <c r="A14" s="55" t="s">
        <v>94</v>
      </c>
      <c r="B14" s="13" t="s">
        <v>72</v>
      </c>
      <c r="C14" s="50"/>
      <c r="D14" s="31" t="s">
        <v>133</v>
      </c>
      <c r="E14" s="50"/>
      <c r="F14" s="50" t="s">
        <v>70</v>
      </c>
      <c r="G14" s="14" t="s">
        <v>32</v>
      </c>
      <c r="H14" s="19"/>
      <c r="I14" s="16"/>
      <c r="J14" s="50"/>
      <c r="K14" s="31" t="s">
        <v>133</v>
      </c>
      <c r="L14" s="50">
        <v>1</v>
      </c>
      <c r="M14" s="50" t="s">
        <v>70</v>
      </c>
      <c r="N14" s="14" t="s">
        <v>32</v>
      </c>
      <c r="O14" s="11"/>
      <c r="P14" s="62">
        <f t="shared" si="0"/>
        <v>0</v>
      </c>
    </row>
    <row r="15" spans="1:16" s="17" customFormat="1" hidden="1" x14ac:dyDescent="0.25">
      <c r="A15" s="55" t="s">
        <v>1</v>
      </c>
      <c r="B15" s="13" t="s">
        <v>1</v>
      </c>
      <c r="C15" s="50"/>
      <c r="D15" s="31"/>
      <c r="E15" s="50"/>
      <c r="F15" s="50"/>
      <c r="G15" s="14"/>
      <c r="H15" s="19"/>
      <c r="I15" s="16"/>
      <c r="J15" s="50"/>
      <c r="K15" s="31"/>
      <c r="L15" s="50"/>
      <c r="M15" s="50"/>
      <c r="N15" s="14"/>
      <c r="O15" s="11"/>
      <c r="P15" s="16"/>
    </row>
    <row r="16" spans="1:16" s="17" customFormat="1" hidden="1" x14ac:dyDescent="0.25">
      <c r="A16" s="55" t="s">
        <v>95</v>
      </c>
      <c r="B16" s="13" t="s">
        <v>138</v>
      </c>
      <c r="C16" s="50"/>
      <c r="D16" s="50"/>
      <c r="E16" s="50"/>
      <c r="F16" s="50"/>
      <c r="G16" s="14"/>
      <c r="H16" s="19"/>
      <c r="I16" s="16"/>
      <c r="J16" s="50"/>
      <c r="K16" s="50"/>
      <c r="L16" s="50"/>
      <c r="M16" s="50"/>
      <c r="N16" s="14"/>
      <c r="O16" s="11"/>
      <c r="P16" s="16"/>
    </row>
    <row r="17" spans="1:16" s="17" customFormat="1" ht="31.5" hidden="1" x14ac:dyDescent="0.25">
      <c r="A17" s="55" t="s">
        <v>97</v>
      </c>
      <c r="B17" s="13" t="s">
        <v>75</v>
      </c>
      <c r="C17" s="50"/>
      <c r="D17" s="50" t="s">
        <v>31</v>
      </c>
      <c r="E17" s="50"/>
      <c r="F17" s="50" t="s">
        <v>20</v>
      </c>
      <c r="G17" s="15" t="s">
        <v>34</v>
      </c>
      <c r="H17" s="19"/>
      <c r="I17" s="16"/>
      <c r="J17" s="50"/>
      <c r="K17" s="50" t="s">
        <v>31</v>
      </c>
      <c r="L17" s="50"/>
      <c r="M17" s="50" t="s">
        <v>20</v>
      </c>
      <c r="N17" s="15" t="s">
        <v>34</v>
      </c>
      <c r="O17" s="11"/>
      <c r="P17" s="16"/>
    </row>
    <row r="18" spans="1:16" s="17" customFormat="1" ht="31.5" hidden="1" x14ac:dyDescent="0.25">
      <c r="A18" s="55" t="s">
        <v>98</v>
      </c>
      <c r="B18" s="13" t="s">
        <v>76</v>
      </c>
      <c r="C18" s="50"/>
      <c r="D18" s="50" t="s">
        <v>31</v>
      </c>
      <c r="E18" s="50"/>
      <c r="F18" s="50" t="s">
        <v>20</v>
      </c>
      <c r="G18" s="15" t="s">
        <v>34</v>
      </c>
      <c r="H18" s="19"/>
      <c r="I18" s="16"/>
      <c r="J18" s="50"/>
      <c r="K18" s="50" t="s">
        <v>31</v>
      </c>
      <c r="L18" s="50"/>
      <c r="M18" s="50" t="s">
        <v>20</v>
      </c>
      <c r="N18" s="15" t="s">
        <v>34</v>
      </c>
      <c r="O18" s="11"/>
      <c r="P18" s="16"/>
    </row>
    <row r="19" spans="1:16" s="17" customFormat="1" hidden="1" x14ac:dyDescent="0.25">
      <c r="A19" s="55" t="s">
        <v>1</v>
      </c>
      <c r="B19" s="13" t="s">
        <v>1</v>
      </c>
      <c r="C19" s="50"/>
      <c r="D19" s="50"/>
      <c r="E19" s="50"/>
      <c r="F19" s="50"/>
      <c r="G19" s="15"/>
      <c r="H19" s="19"/>
      <c r="I19" s="16"/>
      <c r="J19" s="50"/>
      <c r="K19" s="50"/>
      <c r="L19" s="50"/>
      <c r="M19" s="50"/>
      <c r="N19" s="15"/>
      <c r="O19" s="11"/>
      <c r="P19" s="16"/>
    </row>
    <row r="20" spans="1:16" s="17" customFormat="1" hidden="1" x14ac:dyDescent="0.25">
      <c r="A20" s="55" t="s">
        <v>96</v>
      </c>
      <c r="B20" s="13" t="s">
        <v>139</v>
      </c>
      <c r="C20" s="50"/>
      <c r="D20" s="50"/>
      <c r="E20" s="50"/>
      <c r="F20" s="50"/>
      <c r="G20" s="15"/>
      <c r="H20" s="19"/>
      <c r="I20" s="16"/>
      <c r="J20" s="50"/>
      <c r="K20" s="50"/>
      <c r="L20" s="50"/>
      <c r="M20" s="50"/>
      <c r="N20" s="15"/>
      <c r="O20" s="11"/>
      <c r="P20" s="16"/>
    </row>
    <row r="21" spans="1:16" s="17" customFormat="1" ht="31.5" hidden="1" x14ac:dyDescent="0.25">
      <c r="A21" s="55" t="s">
        <v>99</v>
      </c>
      <c r="B21" s="13" t="s">
        <v>77</v>
      </c>
      <c r="C21" s="18"/>
      <c r="D21" s="50" t="s">
        <v>134</v>
      </c>
      <c r="E21" s="19"/>
      <c r="F21" s="50" t="s">
        <v>12</v>
      </c>
      <c r="G21" s="15" t="s">
        <v>35</v>
      </c>
      <c r="H21" s="19"/>
      <c r="I21" s="16"/>
      <c r="J21" s="18"/>
      <c r="K21" s="50" t="s">
        <v>134</v>
      </c>
      <c r="L21" s="19"/>
      <c r="M21" s="50" t="s">
        <v>12</v>
      </c>
      <c r="N21" s="15" t="s">
        <v>35</v>
      </c>
      <c r="O21" s="11"/>
      <c r="P21" s="16"/>
    </row>
    <row r="22" spans="1:16" s="17" customFormat="1" ht="31.5" hidden="1" x14ac:dyDescent="0.25">
      <c r="A22" s="55" t="s">
        <v>100</v>
      </c>
      <c r="B22" s="13" t="s">
        <v>78</v>
      </c>
      <c r="C22" s="18"/>
      <c r="D22" s="50" t="s">
        <v>134</v>
      </c>
      <c r="E22" s="19"/>
      <c r="F22" s="50" t="s">
        <v>12</v>
      </c>
      <c r="G22" s="15" t="s">
        <v>35</v>
      </c>
      <c r="H22" s="19"/>
      <c r="I22" s="16"/>
      <c r="J22" s="18"/>
      <c r="K22" s="50" t="s">
        <v>134</v>
      </c>
      <c r="L22" s="19"/>
      <c r="M22" s="50" t="s">
        <v>12</v>
      </c>
      <c r="N22" s="15" t="s">
        <v>35</v>
      </c>
      <c r="O22" s="11"/>
      <c r="P22" s="16"/>
    </row>
    <row r="23" spans="1:16" s="17" customFormat="1" hidden="1" x14ac:dyDescent="0.25">
      <c r="A23" s="55" t="s">
        <v>1</v>
      </c>
      <c r="B23" s="13" t="s">
        <v>1</v>
      </c>
      <c r="C23" s="18"/>
      <c r="D23" s="50"/>
      <c r="E23" s="19"/>
      <c r="F23" s="50"/>
      <c r="G23" s="15"/>
      <c r="H23" s="19"/>
      <c r="I23" s="16"/>
      <c r="J23" s="18"/>
      <c r="K23" s="50"/>
      <c r="L23" s="19"/>
      <c r="M23" s="50"/>
      <c r="N23" s="15"/>
      <c r="O23" s="11"/>
      <c r="P23" s="16"/>
    </row>
    <row r="24" spans="1:16" s="17" customFormat="1" ht="47.25" x14ac:dyDescent="0.25">
      <c r="A24" s="55">
        <v>4</v>
      </c>
      <c r="B24" s="13" t="s">
        <v>4</v>
      </c>
      <c r="C24" s="50"/>
      <c r="D24" s="50" t="s">
        <v>80</v>
      </c>
      <c r="E24" s="20" t="s">
        <v>101</v>
      </c>
      <c r="F24" s="20" t="s">
        <v>30</v>
      </c>
      <c r="G24" s="15" t="s">
        <v>36</v>
      </c>
      <c r="H24" s="19"/>
      <c r="I24" s="16"/>
      <c r="J24" s="50"/>
      <c r="K24" s="50" t="s">
        <v>80</v>
      </c>
      <c r="L24" s="20" t="s">
        <v>101</v>
      </c>
      <c r="M24" s="20" t="s">
        <v>30</v>
      </c>
      <c r="N24" s="15" t="s">
        <v>36</v>
      </c>
      <c r="O24" s="11"/>
      <c r="P24" s="62">
        <f>O24*L25/0.6</f>
        <v>0</v>
      </c>
    </row>
    <row r="25" spans="1:16" s="17" customFormat="1" ht="47.25" x14ac:dyDescent="0.25">
      <c r="A25" s="55">
        <v>5</v>
      </c>
      <c r="B25" s="13" t="s">
        <v>17</v>
      </c>
      <c r="C25" s="50"/>
      <c r="D25" s="50" t="s">
        <v>119</v>
      </c>
      <c r="E25" s="20" t="s">
        <v>102</v>
      </c>
      <c r="F25" s="20" t="s">
        <v>30</v>
      </c>
      <c r="G25" s="14" t="s">
        <v>37</v>
      </c>
      <c r="H25" s="16" t="s">
        <v>119</v>
      </c>
      <c r="I25" s="16" t="s">
        <v>119</v>
      </c>
      <c r="J25" s="50"/>
      <c r="K25" s="50" t="s">
        <v>119</v>
      </c>
      <c r="L25" s="20"/>
      <c r="M25" s="20" t="s">
        <v>30</v>
      </c>
      <c r="N25" s="14" t="s">
        <v>37</v>
      </c>
      <c r="O25" s="16" t="s">
        <v>119</v>
      </c>
      <c r="P25" s="16" t="s">
        <v>119</v>
      </c>
    </row>
    <row r="26" spans="1:16" s="17" customFormat="1" ht="63" x14ac:dyDescent="0.25">
      <c r="A26" s="55" t="s">
        <v>103</v>
      </c>
      <c r="B26" s="13" t="s">
        <v>73</v>
      </c>
      <c r="C26" s="50"/>
      <c r="D26" s="50" t="s">
        <v>119</v>
      </c>
      <c r="E26" s="20"/>
      <c r="F26" s="20" t="s">
        <v>30</v>
      </c>
      <c r="G26" s="15" t="s">
        <v>37</v>
      </c>
      <c r="H26" s="16" t="s">
        <v>119</v>
      </c>
      <c r="I26" s="16" t="s">
        <v>119</v>
      </c>
      <c r="J26" s="50"/>
      <c r="K26" s="50" t="s">
        <v>119</v>
      </c>
      <c r="L26" s="20"/>
      <c r="M26" s="20" t="s">
        <v>30</v>
      </c>
      <c r="N26" s="15" t="s">
        <v>37</v>
      </c>
      <c r="O26" s="16" t="s">
        <v>119</v>
      </c>
      <c r="P26" s="16" t="s">
        <v>119</v>
      </c>
    </row>
    <row r="27" spans="1:16" s="17" customFormat="1" ht="63" x14ac:dyDescent="0.25">
      <c r="A27" s="55" t="s">
        <v>104</v>
      </c>
      <c r="B27" s="13" t="s">
        <v>74</v>
      </c>
      <c r="C27" s="50"/>
      <c r="D27" s="50" t="s">
        <v>119</v>
      </c>
      <c r="E27" s="20"/>
      <c r="F27" s="20" t="s">
        <v>30</v>
      </c>
      <c r="G27" s="15" t="s">
        <v>37</v>
      </c>
      <c r="H27" s="16" t="s">
        <v>119</v>
      </c>
      <c r="I27" s="16" t="s">
        <v>119</v>
      </c>
      <c r="J27" s="50"/>
      <c r="K27" s="50" t="s">
        <v>119</v>
      </c>
      <c r="L27" s="20"/>
      <c r="M27" s="20" t="s">
        <v>30</v>
      </c>
      <c r="N27" s="15" t="s">
        <v>37</v>
      </c>
      <c r="O27" s="16" t="s">
        <v>119</v>
      </c>
      <c r="P27" s="16" t="s">
        <v>119</v>
      </c>
    </row>
    <row r="28" spans="1:16" s="17" customFormat="1" ht="18.75" hidden="1" x14ac:dyDescent="0.25">
      <c r="A28" s="55" t="s">
        <v>1</v>
      </c>
      <c r="B28" s="13" t="s">
        <v>1</v>
      </c>
      <c r="C28" s="50"/>
      <c r="D28" s="50" t="s">
        <v>119</v>
      </c>
      <c r="E28" s="20"/>
      <c r="F28" s="20" t="s">
        <v>30</v>
      </c>
      <c r="G28" s="15" t="s">
        <v>37</v>
      </c>
      <c r="H28" s="16" t="s">
        <v>119</v>
      </c>
      <c r="I28" s="16" t="s">
        <v>119</v>
      </c>
      <c r="J28" s="50"/>
      <c r="K28" s="50" t="s">
        <v>119</v>
      </c>
      <c r="L28" s="20"/>
      <c r="M28" s="20" t="s">
        <v>30</v>
      </c>
      <c r="N28" s="15" t="s">
        <v>37</v>
      </c>
      <c r="O28" s="16" t="s">
        <v>119</v>
      </c>
      <c r="P28" s="16" t="s">
        <v>119</v>
      </c>
    </row>
    <row r="29" spans="1:16" s="17" customFormat="1" ht="18.75" x14ac:dyDescent="0.25">
      <c r="A29" s="55" t="s">
        <v>183</v>
      </c>
      <c r="B29" s="13" t="s">
        <v>71</v>
      </c>
      <c r="C29" s="50"/>
      <c r="D29" s="50" t="s">
        <v>119</v>
      </c>
      <c r="E29" s="20"/>
      <c r="F29" s="20" t="s">
        <v>30</v>
      </c>
      <c r="G29" s="15" t="s">
        <v>37</v>
      </c>
      <c r="H29" s="16" t="s">
        <v>119</v>
      </c>
      <c r="I29" s="16" t="s">
        <v>119</v>
      </c>
      <c r="J29" s="50"/>
      <c r="K29" s="50" t="s">
        <v>119</v>
      </c>
      <c r="L29" s="20"/>
      <c r="M29" s="20" t="s">
        <v>30</v>
      </c>
      <c r="N29" s="15" t="s">
        <v>37</v>
      </c>
      <c r="O29" s="16" t="s">
        <v>119</v>
      </c>
      <c r="P29" s="16" t="s">
        <v>119</v>
      </c>
    </row>
    <row r="30" spans="1:16" s="17" customFormat="1" ht="18.75" hidden="1" x14ac:dyDescent="0.25">
      <c r="A30" s="55" t="s">
        <v>183</v>
      </c>
      <c r="B30" s="13" t="s">
        <v>72</v>
      </c>
      <c r="C30" s="50"/>
      <c r="D30" s="50" t="s">
        <v>119</v>
      </c>
      <c r="E30" s="20"/>
      <c r="F30" s="20" t="s">
        <v>30</v>
      </c>
      <c r="G30" s="15" t="s">
        <v>37</v>
      </c>
      <c r="H30" s="16" t="s">
        <v>119</v>
      </c>
      <c r="I30" s="16" t="s">
        <v>119</v>
      </c>
      <c r="J30" s="50"/>
      <c r="K30" s="50" t="s">
        <v>119</v>
      </c>
      <c r="L30" s="20"/>
      <c r="M30" s="20" t="s">
        <v>30</v>
      </c>
      <c r="N30" s="15" t="s">
        <v>37</v>
      </c>
      <c r="O30" s="16" t="s">
        <v>119</v>
      </c>
      <c r="P30" s="16" t="s">
        <v>119</v>
      </c>
    </row>
    <row r="31" spans="1:16" s="17" customFormat="1" ht="18.75" hidden="1" x14ac:dyDescent="0.25">
      <c r="A31" s="55"/>
      <c r="B31" s="13" t="s">
        <v>1</v>
      </c>
      <c r="C31" s="50"/>
      <c r="D31" s="50" t="s">
        <v>119</v>
      </c>
      <c r="E31" s="20"/>
      <c r="F31" s="20" t="s">
        <v>30</v>
      </c>
      <c r="G31" s="15" t="s">
        <v>37</v>
      </c>
      <c r="H31" s="16" t="s">
        <v>119</v>
      </c>
      <c r="I31" s="16" t="s">
        <v>119</v>
      </c>
      <c r="J31" s="50"/>
      <c r="K31" s="50" t="s">
        <v>119</v>
      </c>
      <c r="L31" s="20"/>
      <c r="M31" s="20" t="s">
        <v>30</v>
      </c>
      <c r="N31" s="15" t="s">
        <v>37</v>
      </c>
      <c r="O31" s="16" t="s">
        <v>119</v>
      </c>
      <c r="P31" s="16" t="s">
        <v>119</v>
      </c>
    </row>
    <row r="32" spans="1:16" s="17" customFormat="1" ht="18.75" hidden="1" x14ac:dyDescent="0.25">
      <c r="A32" s="55" t="s">
        <v>105</v>
      </c>
      <c r="B32" s="13" t="s">
        <v>75</v>
      </c>
      <c r="C32" s="50"/>
      <c r="D32" s="50" t="s">
        <v>119</v>
      </c>
      <c r="E32" s="20"/>
      <c r="F32" s="20" t="s">
        <v>30</v>
      </c>
      <c r="G32" s="15" t="s">
        <v>37</v>
      </c>
      <c r="H32" s="16" t="s">
        <v>119</v>
      </c>
      <c r="I32" s="16" t="s">
        <v>119</v>
      </c>
      <c r="J32" s="50"/>
      <c r="K32" s="50" t="s">
        <v>119</v>
      </c>
      <c r="L32" s="20"/>
      <c r="M32" s="20" t="s">
        <v>30</v>
      </c>
      <c r="N32" s="15" t="s">
        <v>37</v>
      </c>
      <c r="O32" s="16" t="s">
        <v>119</v>
      </c>
      <c r="P32" s="16" t="s">
        <v>119</v>
      </c>
    </row>
    <row r="33" spans="1:16" s="17" customFormat="1" ht="18.75" hidden="1" x14ac:dyDescent="0.25">
      <c r="A33" s="55" t="s">
        <v>105</v>
      </c>
      <c r="B33" s="13" t="s">
        <v>76</v>
      </c>
      <c r="C33" s="50"/>
      <c r="D33" s="50" t="s">
        <v>119</v>
      </c>
      <c r="E33" s="20"/>
      <c r="F33" s="20" t="s">
        <v>30</v>
      </c>
      <c r="G33" s="15" t="s">
        <v>37</v>
      </c>
      <c r="H33" s="16" t="s">
        <v>119</v>
      </c>
      <c r="I33" s="16" t="s">
        <v>119</v>
      </c>
      <c r="J33" s="50"/>
      <c r="K33" s="50" t="s">
        <v>119</v>
      </c>
      <c r="L33" s="20"/>
      <c r="M33" s="20" t="s">
        <v>30</v>
      </c>
      <c r="N33" s="15" t="s">
        <v>37</v>
      </c>
      <c r="O33" s="16" t="s">
        <v>119</v>
      </c>
      <c r="P33" s="16" t="s">
        <v>119</v>
      </c>
    </row>
    <row r="34" spans="1:16" s="17" customFormat="1" ht="47.25" x14ac:dyDescent="0.25">
      <c r="A34" s="55" t="s">
        <v>185</v>
      </c>
      <c r="B34" s="81" t="s">
        <v>184</v>
      </c>
      <c r="C34" s="50"/>
      <c r="D34" s="50" t="s">
        <v>119</v>
      </c>
      <c r="E34" s="20"/>
      <c r="F34" s="20" t="s">
        <v>30</v>
      </c>
      <c r="G34" s="15" t="s">
        <v>37</v>
      </c>
      <c r="H34" s="16" t="s">
        <v>119</v>
      </c>
      <c r="I34" s="16" t="s">
        <v>119</v>
      </c>
      <c r="J34" s="50"/>
      <c r="K34" s="50" t="s">
        <v>106</v>
      </c>
      <c r="L34" s="20"/>
      <c r="M34" s="20" t="s">
        <v>30</v>
      </c>
      <c r="N34" s="15" t="s">
        <v>37</v>
      </c>
      <c r="O34" s="16" t="s">
        <v>119</v>
      </c>
      <c r="P34" s="16" t="s">
        <v>119</v>
      </c>
    </row>
    <row r="35" spans="1:16" s="17" customFormat="1" x14ac:dyDescent="0.25">
      <c r="A35" s="55">
        <v>6</v>
      </c>
      <c r="B35" s="13" t="s">
        <v>18</v>
      </c>
      <c r="C35" s="50"/>
      <c r="D35" s="19"/>
      <c r="E35" s="3"/>
      <c r="F35" s="19"/>
      <c r="G35" s="19"/>
      <c r="H35" s="19"/>
      <c r="I35" s="16"/>
      <c r="J35" s="50"/>
      <c r="K35" s="19"/>
      <c r="L35" s="3"/>
      <c r="M35" s="19"/>
      <c r="N35" s="19"/>
      <c r="O35" s="19"/>
      <c r="P35" s="16"/>
    </row>
    <row r="36" spans="1:16" s="17" customFormat="1" x14ac:dyDescent="0.25">
      <c r="A36" s="55" t="s">
        <v>109</v>
      </c>
      <c r="B36" s="13" t="s">
        <v>181</v>
      </c>
      <c r="C36" s="50"/>
      <c r="D36" s="50"/>
      <c r="E36" s="3">
        <v>1</v>
      </c>
      <c r="F36" s="50" t="s">
        <v>20</v>
      </c>
      <c r="G36" s="14" t="s">
        <v>38</v>
      </c>
      <c r="H36" s="19"/>
      <c r="I36" s="16"/>
      <c r="J36" s="50"/>
      <c r="K36" s="50"/>
      <c r="L36" s="3"/>
      <c r="M36" s="50" t="s">
        <v>20</v>
      </c>
      <c r="N36" s="14" t="s">
        <v>38</v>
      </c>
      <c r="O36" s="11"/>
      <c r="P36" s="62">
        <f>L36*O36</f>
        <v>0</v>
      </c>
    </row>
    <row r="37" spans="1:16" s="17" customFormat="1" x14ac:dyDescent="0.25">
      <c r="A37" s="55" t="s">
        <v>110</v>
      </c>
      <c r="B37" s="13" t="s">
        <v>181</v>
      </c>
      <c r="C37" s="50"/>
      <c r="D37" s="50"/>
      <c r="E37" s="3"/>
      <c r="F37" s="50"/>
      <c r="G37" s="14"/>
      <c r="H37" s="19"/>
      <c r="I37" s="16"/>
      <c r="J37" s="50"/>
      <c r="K37" s="50"/>
      <c r="L37" s="3"/>
      <c r="M37" s="50" t="s">
        <v>20</v>
      </c>
      <c r="N37" s="14" t="s">
        <v>38</v>
      </c>
      <c r="O37" s="11"/>
      <c r="P37" s="62">
        <f>L37*O37</f>
        <v>0</v>
      </c>
    </row>
    <row r="38" spans="1:16" s="17" customFormat="1" x14ac:dyDescent="0.25">
      <c r="A38" s="55" t="s">
        <v>186</v>
      </c>
      <c r="B38" s="13" t="s">
        <v>182</v>
      </c>
      <c r="C38" s="50"/>
      <c r="D38" s="50"/>
      <c r="E38" s="3">
        <v>1</v>
      </c>
      <c r="F38" s="50" t="s">
        <v>20</v>
      </c>
      <c r="G38" s="14" t="s">
        <v>38</v>
      </c>
      <c r="H38" s="19"/>
      <c r="I38" s="16"/>
      <c r="J38" s="50"/>
      <c r="K38" s="50"/>
      <c r="L38" s="3"/>
      <c r="M38" s="50" t="s">
        <v>20</v>
      </c>
      <c r="N38" s="14" t="s">
        <v>38</v>
      </c>
      <c r="O38" s="11"/>
      <c r="P38" s="62">
        <f>L38*O38</f>
        <v>0</v>
      </c>
    </row>
    <row r="39" spans="1:16" s="17" customFormat="1" hidden="1" x14ac:dyDescent="0.25">
      <c r="A39" s="55" t="s">
        <v>1</v>
      </c>
      <c r="B39" s="13" t="s">
        <v>1</v>
      </c>
      <c r="C39" s="50"/>
      <c r="D39" s="50"/>
      <c r="E39" s="3" t="s">
        <v>1</v>
      </c>
      <c r="F39" s="50" t="s">
        <v>20</v>
      </c>
      <c r="G39" s="14" t="s">
        <v>38</v>
      </c>
      <c r="H39" s="19"/>
      <c r="I39" s="16"/>
      <c r="J39" s="50"/>
      <c r="K39" s="50"/>
      <c r="L39" s="3" t="s">
        <v>1</v>
      </c>
      <c r="M39" s="50" t="s">
        <v>20</v>
      </c>
      <c r="N39" s="14" t="s">
        <v>38</v>
      </c>
      <c r="O39" s="19"/>
      <c r="P39" s="16"/>
    </row>
    <row r="40" spans="1:16" s="17" customFormat="1" hidden="1" x14ac:dyDescent="0.25">
      <c r="A40" s="55" t="s">
        <v>112</v>
      </c>
      <c r="B40" s="13" t="s">
        <v>71</v>
      </c>
      <c r="C40" s="50"/>
      <c r="D40" s="50"/>
      <c r="E40" s="3">
        <v>1</v>
      </c>
      <c r="F40" s="50" t="s">
        <v>20</v>
      </c>
      <c r="G40" s="14" t="s">
        <v>38</v>
      </c>
      <c r="H40" s="19"/>
      <c r="I40" s="16"/>
      <c r="J40" s="50"/>
      <c r="K40" s="50"/>
      <c r="L40" s="3">
        <v>1</v>
      </c>
      <c r="M40" s="50" t="s">
        <v>20</v>
      </c>
      <c r="N40" s="14" t="s">
        <v>38</v>
      </c>
      <c r="O40" s="19"/>
      <c r="P40" s="16"/>
    </row>
    <row r="41" spans="1:16" s="17" customFormat="1" hidden="1" x14ac:dyDescent="0.25">
      <c r="A41" s="55" t="s">
        <v>112</v>
      </c>
      <c r="B41" s="13" t="s">
        <v>72</v>
      </c>
      <c r="C41" s="50"/>
      <c r="D41" s="50"/>
      <c r="E41" s="3">
        <v>1</v>
      </c>
      <c r="F41" s="50" t="s">
        <v>20</v>
      </c>
      <c r="G41" s="14" t="s">
        <v>38</v>
      </c>
      <c r="H41" s="19"/>
      <c r="I41" s="16"/>
      <c r="J41" s="50"/>
      <c r="K41" s="50"/>
      <c r="L41" s="3">
        <v>1</v>
      </c>
      <c r="M41" s="50" t="s">
        <v>20</v>
      </c>
      <c r="N41" s="14" t="s">
        <v>38</v>
      </c>
      <c r="O41" s="19"/>
      <c r="P41" s="16"/>
    </row>
    <row r="42" spans="1:16" s="17" customFormat="1" hidden="1" x14ac:dyDescent="0.25">
      <c r="A42" s="55" t="s">
        <v>1</v>
      </c>
      <c r="B42" s="13" t="s">
        <v>1</v>
      </c>
      <c r="C42" s="50"/>
      <c r="D42" s="50"/>
      <c r="E42" s="3" t="s">
        <v>1</v>
      </c>
      <c r="F42" s="50" t="s">
        <v>20</v>
      </c>
      <c r="G42" s="14" t="s">
        <v>38</v>
      </c>
      <c r="H42" s="19"/>
      <c r="I42" s="16"/>
      <c r="J42" s="50"/>
      <c r="K42" s="50"/>
      <c r="L42" s="3" t="s">
        <v>1</v>
      </c>
      <c r="M42" s="50" t="s">
        <v>20</v>
      </c>
      <c r="N42" s="14" t="s">
        <v>38</v>
      </c>
      <c r="O42" s="19"/>
      <c r="P42" s="16"/>
    </row>
    <row r="43" spans="1:16" s="17" customFormat="1" hidden="1" x14ac:dyDescent="0.25">
      <c r="A43" s="55" t="s">
        <v>112</v>
      </c>
      <c r="B43" s="13" t="s">
        <v>75</v>
      </c>
      <c r="C43" s="50"/>
      <c r="D43" s="50"/>
      <c r="E43" s="3">
        <v>1</v>
      </c>
      <c r="F43" s="50" t="s">
        <v>20</v>
      </c>
      <c r="G43" s="14" t="s">
        <v>38</v>
      </c>
      <c r="H43" s="19"/>
      <c r="I43" s="16"/>
      <c r="J43" s="50"/>
      <c r="K43" s="50"/>
      <c r="L43" s="3">
        <v>1</v>
      </c>
      <c r="M43" s="50" t="s">
        <v>20</v>
      </c>
      <c r="N43" s="14" t="s">
        <v>38</v>
      </c>
      <c r="O43" s="19"/>
      <c r="P43" s="16"/>
    </row>
    <row r="44" spans="1:16" s="17" customFormat="1" hidden="1" x14ac:dyDescent="0.25">
      <c r="A44" s="55" t="s">
        <v>112</v>
      </c>
      <c r="B44" s="13" t="s">
        <v>76</v>
      </c>
      <c r="C44" s="50"/>
      <c r="D44" s="50"/>
      <c r="E44" s="3">
        <v>1</v>
      </c>
      <c r="F44" s="50" t="s">
        <v>20</v>
      </c>
      <c r="G44" s="14" t="s">
        <v>38</v>
      </c>
      <c r="H44" s="19"/>
      <c r="I44" s="16"/>
      <c r="J44" s="50"/>
      <c r="K44" s="50"/>
      <c r="L44" s="3">
        <v>1</v>
      </c>
      <c r="M44" s="50" t="s">
        <v>20</v>
      </c>
      <c r="N44" s="14" t="s">
        <v>38</v>
      </c>
      <c r="O44" s="19"/>
      <c r="P44" s="16"/>
    </row>
    <row r="45" spans="1:16" s="17" customFormat="1" hidden="1" x14ac:dyDescent="0.25">
      <c r="A45" s="55" t="s">
        <v>1</v>
      </c>
      <c r="B45" s="13" t="s">
        <v>1</v>
      </c>
      <c r="C45" s="50"/>
      <c r="D45" s="50"/>
      <c r="E45" s="3" t="s">
        <v>1</v>
      </c>
      <c r="F45" s="50" t="s">
        <v>20</v>
      </c>
      <c r="G45" s="14" t="s">
        <v>38</v>
      </c>
      <c r="H45" s="19"/>
      <c r="I45" s="16"/>
      <c r="J45" s="50"/>
      <c r="K45" s="50"/>
      <c r="L45" s="3" t="s">
        <v>1</v>
      </c>
      <c r="M45" s="50" t="s">
        <v>20</v>
      </c>
      <c r="N45" s="14" t="s">
        <v>38</v>
      </c>
      <c r="O45" s="19"/>
      <c r="P45" s="16"/>
    </row>
    <row r="46" spans="1:16" s="17" customFormat="1" ht="54.75" customHeight="1" x14ac:dyDescent="0.25">
      <c r="A46" s="55"/>
      <c r="B46" s="13" t="s">
        <v>79</v>
      </c>
      <c r="C46" s="50" t="s">
        <v>119</v>
      </c>
      <c r="D46" s="50" t="s">
        <v>119</v>
      </c>
      <c r="E46" s="50" t="s">
        <v>119</v>
      </c>
      <c r="F46" s="50" t="s">
        <v>119</v>
      </c>
      <c r="G46" s="50" t="s">
        <v>119</v>
      </c>
      <c r="H46" s="50" t="s">
        <v>119</v>
      </c>
      <c r="I46" s="22"/>
      <c r="J46" s="50" t="s">
        <v>119</v>
      </c>
      <c r="K46" s="50" t="s">
        <v>119</v>
      </c>
      <c r="L46" s="50" t="s">
        <v>119</v>
      </c>
      <c r="M46" s="50" t="s">
        <v>119</v>
      </c>
      <c r="N46" s="50" t="s">
        <v>119</v>
      </c>
      <c r="O46" s="50" t="s">
        <v>119</v>
      </c>
      <c r="P46" s="63">
        <f>SUM(P9:P11,P13:P15,P17:P19,P21:P23,P36:P45)+P24</f>
        <v>0</v>
      </c>
    </row>
    <row r="47" spans="1:16" s="17" customFormat="1" x14ac:dyDescent="0.25">
      <c r="A47" s="57"/>
      <c r="B47" s="26"/>
      <c r="C47" s="10"/>
      <c r="D47" s="10"/>
      <c r="E47" s="10"/>
      <c r="F47" s="10"/>
      <c r="G47" s="10"/>
      <c r="H47" s="27"/>
      <c r="I47" s="28"/>
      <c r="J47" s="5"/>
      <c r="K47" s="6"/>
      <c r="L47" s="6"/>
    </row>
    <row r="48" spans="1:16" ht="18.75" customHeight="1" x14ac:dyDescent="0.25">
      <c r="A48" s="120"/>
      <c r="B48" s="120"/>
      <c r="C48" s="120"/>
      <c r="D48" s="120"/>
      <c r="E48" s="120"/>
      <c r="F48" s="120"/>
      <c r="G48" s="120"/>
    </row>
    <row r="49" spans="1:8" ht="41.25" customHeight="1" x14ac:dyDescent="0.25">
      <c r="A49" s="120"/>
      <c r="B49" s="120"/>
      <c r="C49" s="120"/>
      <c r="D49" s="120"/>
      <c r="E49" s="120"/>
      <c r="F49" s="120"/>
      <c r="G49" s="120"/>
    </row>
    <row r="50" spans="1:8" ht="38.25" customHeight="1" x14ac:dyDescent="0.25">
      <c r="A50" s="120"/>
      <c r="B50" s="120"/>
      <c r="C50" s="120"/>
      <c r="D50" s="120"/>
      <c r="E50" s="120"/>
      <c r="F50" s="120"/>
      <c r="G50" s="120"/>
      <c r="H50" s="6"/>
    </row>
    <row r="51" spans="1:8" ht="18.75" customHeight="1" x14ac:dyDescent="0.25">
      <c r="A51" s="121"/>
      <c r="B51" s="121"/>
      <c r="C51" s="121"/>
      <c r="D51" s="121"/>
      <c r="E51" s="121"/>
      <c r="F51" s="121"/>
      <c r="G51" s="121"/>
    </row>
    <row r="52" spans="1:8" ht="217.5" customHeight="1" x14ac:dyDescent="0.25">
      <c r="A52" s="117"/>
      <c r="B52" s="122"/>
      <c r="C52" s="122"/>
      <c r="D52" s="122"/>
      <c r="E52" s="122"/>
      <c r="F52" s="122"/>
      <c r="G52" s="122"/>
    </row>
    <row r="53" spans="1:8" ht="53.25" customHeight="1" x14ac:dyDescent="0.25">
      <c r="A53" s="117"/>
      <c r="B53" s="118"/>
      <c r="C53" s="118"/>
      <c r="D53" s="118"/>
      <c r="E53" s="118"/>
      <c r="F53" s="118"/>
      <c r="G53" s="118"/>
    </row>
    <row r="54" spans="1:8" x14ac:dyDescent="0.25">
      <c r="A54" s="119"/>
      <c r="B54" s="119"/>
      <c r="C54" s="119"/>
      <c r="D54" s="119"/>
      <c r="E54" s="119"/>
      <c r="F54" s="119"/>
      <c r="G54" s="119"/>
    </row>
    <row r="55" spans="1:8" x14ac:dyDescent="0.25">
      <c r="B55" s="6"/>
    </row>
    <row r="59" spans="1:8" x14ac:dyDescent="0.25">
      <c r="B59" s="6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1"/>
  <sheetViews>
    <sheetView view="pageBreakPreview" zoomScale="70" zoomScaleNormal="70" zoomScaleSheetLayoutView="7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N17" sqref="N17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39" customHeight="1" x14ac:dyDescent="0.25">
      <c r="A1" s="110" t="s">
        <v>8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06"/>
      <c r="M1" s="106"/>
      <c r="N1" s="106"/>
      <c r="O1" s="106"/>
      <c r="P1" s="106"/>
      <c r="Q1" s="106"/>
      <c r="R1" s="106"/>
    </row>
    <row r="2" spans="1:20" ht="15.75" customHeight="1" x14ac:dyDescent="0.25">
      <c r="A2" s="111" t="s">
        <v>0</v>
      </c>
      <c r="B2" s="112" t="s">
        <v>2</v>
      </c>
      <c r="C2" s="113" t="s">
        <v>46</v>
      </c>
      <c r="D2" s="113"/>
      <c r="E2" s="113"/>
      <c r="F2" s="113"/>
      <c r="G2" s="113"/>
      <c r="H2" s="113"/>
      <c r="I2" s="113"/>
      <c r="J2" s="92"/>
      <c r="K2" s="92"/>
      <c r="L2" s="113" t="s">
        <v>230</v>
      </c>
      <c r="M2" s="113"/>
      <c r="N2" s="113"/>
      <c r="O2" s="113"/>
      <c r="P2" s="113"/>
      <c r="Q2" s="113"/>
      <c r="R2" s="113"/>
      <c r="S2" s="113"/>
      <c r="T2" s="113"/>
    </row>
    <row r="3" spans="1:20" ht="45" customHeight="1" x14ac:dyDescent="0.25">
      <c r="A3" s="111"/>
      <c r="B3" s="112"/>
      <c r="C3" s="12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24"/>
      <c r="E3" s="124"/>
      <c r="F3" s="124"/>
      <c r="G3" s="124"/>
      <c r="H3" s="124"/>
      <c r="I3" s="124"/>
      <c r="J3" s="124"/>
      <c r="K3" s="125"/>
      <c r="L3" s="112" t="s">
        <v>243</v>
      </c>
      <c r="M3" s="112"/>
      <c r="N3" s="112"/>
      <c r="O3" s="112"/>
      <c r="P3" s="112"/>
      <c r="Q3" s="112"/>
      <c r="R3" s="112"/>
      <c r="S3" s="112"/>
      <c r="T3" s="112"/>
    </row>
    <row r="4" spans="1:20" ht="33.75" customHeight="1" x14ac:dyDescent="0.25">
      <c r="A4" s="111"/>
      <c r="B4" s="112"/>
      <c r="C4" s="112" t="s">
        <v>13</v>
      </c>
      <c r="D4" s="112"/>
      <c r="E4" s="112"/>
      <c r="F4" s="112"/>
      <c r="G4" s="123" t="s">
        <v>120</v>
      </c>
      <c r="H4" s="124"/>
      <c r="I4" s="124"/>
      <c r="J4" s="124"/>
      <c r="K4" s="125"/>
      <c r="L4" s="112" t="s">
        <v>13</v>
      </c>
      <c r="M4" s="112"/>
      <c r="N4" s="112"/>
      <c r="O4" s="112"/>
      <c r="P4" s="112" t="s">
        <v>120</v>
      </c>
      <c r="Q4" s="112"/>
      <c r="R4" s="112"/>
      <c r="S4" s="112"/>
      <c r="T4" s="112"/>
    </row>
    <row r="5" spans="1:20" s="8" customFormat="1" ht="157.5" x14ac:dyDescent="0.25">
      <c r="A5" s="111"/>
      <c r="B5" s="112"/>
      <c r="C5" s="50" t="s">
        <v>29</v>
      </c>
      <c r="D5" s="50" t="s">
        <v>9</v>
      </c>
      <c r="E5" s="50" t="s">
        <v>111</v>
      </c>
      <c r="F5" s="50" t="s">
        <v>11</v>
      </c>
      <c r="G5" s="50" t="s">
        <v>14</v>
      </c>
      <c r="H5" s="50" t="s">
        <v>54</v>
      </c>
      <c r="I5" s="11" t="s">
        <v>55</v>
      </c>
      <c r="J5" s="11" t="s">
        <v>210</v>
      </c>
      <c r="K5" s="11" t="s">
        <v>211</v>
      </c>
      <c r="L5" s="50" t="s">
        <v>29</v>
      </c>
      <c r="M5" s="50" t="s">
        <v>9</v>
      </c>
      <c r="N5" s="50" t="s">
        <v>111</v>
      </c>
      <c r="O5" s="50" t="s">
        <v>11</v>
      </c>
      <c r="P5" s="50" t="s">
        <v>14</v>
      </c>
      <c r="Q5" s="50" t="s">
        <v>56</v>
      </c>
      <c r="R5" s="11" t="s">
        <v>55</v>
      </c>
      <c r="S5" s="11" t="s">
        <v>210</v>
      </c>
      <c r="T5" s="11" t="s">
        <v>211</v>
      </c>
    </row>
    <row r="6" spans="1:20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  <c r="Q6" s="11">
        <v>17</v>
      </c>
      <c r="R6" s="50">
        <v>18</v>
      </c>
      <c r="S6" s="10">
        <v>19</v>
      </c>
      <c r="T6" s="10">
        <v>20</v>
      </c>
    </row>
    <row r="7" spans="1:20" s="17" customFormat="1" ht="56.25" customHeight="1" x14ac:dyDescent="0.25">
      <c r="A7" s="54">
        <v>1</v>
      </c>
      <c r="B7" s="13" t="s">
        <v>234</v>
      </c>
      <c r="C7" s="50" t="s">
        <v>119</v>
      </c>
      <c r="D7" s="50" t="s">
        <v>119</v>
      </c>
      <c r="E7" s="50" t="s">
        <v>119</v>
      </c>
      <c r="F7" s="50" t="s">
        <v>119</v>
      </c>
      <c r="G7" s="50" t="s">
        <v>119</v>
      </c>
      <c r="H7" s="50" t="s">
        <v>119</v>
      </c>
      <c r="I7" s="50" t="s">
        <v>119</v>
      </c>
      <c r="J7" s="50"/>
      <c r="K7" s="50" t="s">
        <v>119</v>
      </c>
      <c r="L7" s="50" t="s">
        <v>119</v>
      </c>
      <c r="M7" s="50" t="s">
        <v>119</v>
      </c>
      <c r="N7" s="50" t="s">
        <v>119</v>
      </c>
      <c r="O7" s="50" t="s">
        <v>119</v>
      </c>
      <c r="P7" s="50" t="s">
        <v>119</v>
      </c>
      <c r="Q7" s="50" t="s">
        <v>119</v>
      </c>
      <c r="R7" s="50" t="s">
        <v>119</v>
      </c>
      <c r="S7" s="50" t="s">
        <v>119</v>
      </c>
      <c r="T7" s="50" t="s">
        <v>119</v>
      </c>
    </row>
    <row r="8" spans="1:20" s="17" customFormat="1" ht="45" customHeight="1" x14ac:dyDescent="0.25">
      <c r="A8" s="54" t="s">
        <v>91</v>
      </c>
      <c r="B8" s="13" t="s">
        <v>213</v>
      </c>
      <c r="C8" s="50" t="s">
        <v>119</v>
      </c>
      <c r="D8" s="50" t="s">
        <v>119</v>
      </c>
      <c r="E8" s="50" t="s">
        <v>119</v>
      </c>
      <c r="F8" s="50" t="s">
        <v>119</v>
      </c>
      <c r="G8" s="50" t="s">
        <v>119</v>
      </c>
      <c r="H8" s="50" t="s">
        <v>119</v>
      </c>
      <c r="I8" s="50" t="s">
        <v>119</v>
      </c>
      <c r="J8" s="93">
        <v>1.03</v>
      </c>
      <c r="K8" s="50" t="s">
        <v>119</v>
      </c>
      <c r="L8" s="50">
        <v>15</v>
      </c>
      <c r="M8" s="50" t="s">
        <v>216</v>
      </c>
      <c r="N8" s="50">
        <v>7</v>
      </c>
      <c r="O8" s="50" t="s">
        <v>20</v>
      </c>
      <c r="P8" s="14" t="s">
        <v>217</v>
      </c>
      <c r="Q8" s="3">
        <v>928</v>
      </c>
      <c r="R8" s="9">
        <f t="shared" ref="R8:R13" si="0">Q8*N8</f>
        <v>6496</v>
      </c>
      <c r="S8" s="93">
        <v>1.03</v>
      </c>
      <c r="T8" s="9">
        <f>R8*S8</f>
        <v>6690.88</v>
      </c>
    </row>
    <row r="9" spans="1:20" s="17" customFormat="1" ht="39.75" customHeight="1" x14ac:dyDescent="0.25">
      <c r="A9" s="54" t="s">
        <v>92</v>
      </c>
      <c r="B9" s="13" t="s">
        <v>212</v>
      </c>
      <c r="C9" s="50" t="s">
        <v>119</v>
      </c>
      <c r="D9" s="50" t="s">
        <v>119</v>
      </c>
      <c r="E9" s="50" t="s">
        <v>119</v>
      </c>
      <c r="F9" s="50" t="s">
        <v>119</v>
      </c>
      <c r="G9" s="50" t="s">
        <v>119</v>
      </c>
      <c r="H9" s="50" t="s">
        <v>119</v>
      </c>
      <c r="I9" s="50" t="s">
        <v>119</v>
      </c>
      <c r="J9" s="93">
        <v>1.05</v>
      </c>
      <c r="K9" s="50" t="s">
        <v>119</v>
      </c>
      <c r="L9" s="50">
        <v>15</v>
      </c>
      <c r="M9" s="50" t="s">
        <v>251</v>
      </c>
      <c r="N9" s="50"/>
      <c r="O9" s="50" t="s">
        <v>20</v>
      </c>
      <c r="P9" s="14" t="s">
        <v>253</v>
      </c>
      <c r="Q9" s="3">
        <v>395</v>
      </c>
      <c r="R9" s="9">
        <f t="shared" si="0"/>
        <v>0</v>
      </c>
      <c r="S9" s="93">
        <v>1.05</v>
      </c>
      <c r="T9" s="9">
        <f>R9*S9</f>
        <v>0</v>
      </c>
    </row>
    <row r="10" spans="1:20" s="17" customFormat="1" ht="39.75" customHeight="1" x14ac:dyDescent="0.25">
      <c r="A10" s="54" t="s">
        <v>146</v>
      </c>
      <c r="B10" s="13" t="s">
        <v>212</v>
      </c>
      <c r="C10" s="50" t="s">
        <v>119</v>
      </c>
      <c r="D10" s="50" t="s">
        <v>119</v>
      </c>
      <c r="E10" s="50" t="s">
        <v>119</v>
      </c>
      <c r="F10" s="50" t="s">
        <v>119</v>
      </c>
      <c r="G10" s="50" t="s">
        <v>119</v>
      </c>
      <c r="H10" s="50" t="s">
        <v>119</v>
      </c>
      <c r="I10" s="50" t="s">
        <v>119</v>
      </c>
      <c r="J10" s="93"/>
      <c r="K10" s="50" t="s">
        <v>119</v>
      </c>
      <c r="L10" s="50">
        <v>15</v>
      </c>
      <c r="M10" s="50" t="s">
        <v>251</v>
      </c>
      <c r="N10" s="50"/>
      <c r="O10" s="50" t="s">
        <v>20</v>
      </c>
      <c r="P10" s="14" t="s">
        <v>235</v>
      </c>
      <c r="Q10" s="3">
        <v>2477</v>
      </c>
      <c r="R10" s="9">
        <f t="shared" si="0"/>
        <v>0</v>
      </c>
      <c r="S10" s="93">
        <v>1.05</v>
      </c>
      <c r="T10" s="9">
        <f>R10*S10</f>
        <v>0</v>
      </c>
    </row>
    <row r="11" spans="1:20" s="17" customFormat="1" ht="39.75" customHeight="1" x14ac:dyDescent="0.25">
      <c r="A11" s="54" t="s">
        <v>218</v>
      </c>
      <c r="B11" s="13" t="s">
        <v>236</v>
      </c>
      <c r="C11" s="50" t="s">
        <v>119</v>
      </c>
      <c r="D11" s="50" t="s">
        <v>119</v>
      </c>
      <c r="E11" s="50" t="s">
        <v>119</v>
      </c>
      <c r="F11" s="50" t="s">
        <v>119</v>
      </c>
      <c r="G11" s="50" t="s">
        <v>119</v>
      </c>
      <c r="H11" s="50" t="s">
        <v>119</v>
      </c>
      <c r="I11" s="50" t="s">
        <v>119</v>
      </c>
      <c r="J11" s="93"/>
      <c r="K11" s="50" t="s">
        <v>119</v>
      </c>
      <c r="L11" s="50">
        <v>15</v>
      </c>
      <c r="M11" s="50" t="s">
        <v>238</v>
      </c>
      <c r="N11" s="50"/>
      <c r="O11" s="50" t="s">
        <v>20</v>
      </c>
      <c r="P11" s="14" t="s">
        <v>252</v>
      </c>
      <c r="Q11" s="3">
        <v>5819</v>
      </c>
      <c r="R11" s="9">
        <f t="shared" si="0"/>
        <v>0</v>
      </c>
      <c r="S11" s="93">
        <v>1.05</v>
      </c>
      <c r="T11" s="9">
        <f t="shared" ref="T11:T12" si="1">R11*S11</f>
        <v>0</v>
      </c>
    </row>
    <row r="12" spans="1:20" s="17" customFormat="1" ht="39.75" customHeight="1" x14ac:dyDescent="0.25">
      <c r="A12" s="54" t="s">
        <v>239</v>
      </c>
      <c r="B12" s="13" t="s">
        <v>236</v>
      </c>
      <c r="C12" s="50" t="s">
        <v>119</v>
      </c>
      <c r="D12" s="50" t="s">
        <v>119</v>
      </c>
      <c r="E12" s="50" t="s">
        <v>119</v>
      </c>
      <c r="F12" s="50" t="s">
        <v>119</v>
      </c>
      <c r="G12" s="50" t="s">
        <v>119</v>
      </c>
      <c r="H12" s="50" t="s">
        <v>119</v>
      </c>
      <c r="I12" s="50" t="s">
        <v>119</v>
      </c>
      <c r="J12" s="93"/>
      <c r="K12" s="50" t="s">
        <v>119</v>
      </c>
      <c r="L12" s="50">
        <v>15</v>
      </c>
      <c r="M12" s="50" t="s">
        <v>238</v>
      </c>
      <c r="N12" s="50">
        <v>0</v>
      </c>
      <c r="O12" s="50" t="s">
        <v>20</v>
      </c>
      <c r="P12" s="14" t="s">
        <v>237</v>
      </c>
      <c r="Q12" s="3">
        <v>11697</v>
      </c>
      <c r="R12" s="9">
        <f t="shared" si="0"/>
        <v>0</v>
      </c>
      <c r="S12" s="93">
        <v>1.05</v>
      </c>
      <c r="T12" s="9">
        <f t="shared" si="1"/>
        <v>0</v>
      </c>
    </row>
    <row r="13" spans="1:20" s="17" customFormat="1" ht="31.5" x14ac:dyDescent="0.25">
      <c r="A13" s="54"/>
      <c r="B13" s="13" t="s">
        <v>214</v>
      </c>
      <c r="C13" s="50" t="s">
        <v>119</v>
      </c>
      <c r="D13" s="50" t="s">
        <v>119</v>
      </c>
      <c r="E13" s="50" t="s">
        <v>119</v>
      </c>
      <c r="F13" s="50" t="s">
        <v>119</v>
      </c>
      <c r="G13" s="50" t="s">
        <v>119</v>
      </c>
      <c r="H13" s="50" t="s">
        <v>119</v>
      </c>
      <c r="I13" s="50" t="s">
        <v>119</v>
      </c>
      <c r="J13" s="9">
        <v>1</v>
      </c>
      <c r="K13" s="50" t="s">
        <v>119</v>
      </c>
      <c r="L13" s="50">
        <v>15</v>
      </c>
      <c r="M13" s="13" t="s">
        <v>214</v>
      </c>
      <c r="N13" s="50">
        <v>1</v>
      </c>
      <c r="O13" s="50" t="s">
        <v>215</v>
      </c>
      <c r="P13" s="14" t="s">
        <v>250</v>
      </c>
      <c r="Q13" s="9">
        <v>500</v>
      </c>
      <c r="R13" s="9">
        <f t="shared" si="0"/>
        <v>500</v>
      </c>
      <c r="S13" s="9">
        <v>1</v>
      </c>
      <c r="T13" s="9">
        <f t="shared" ref="T13" si="2">R13*S13</f>
        <v>500</v>
      </c>
    </row>
    <row r="14" spans="1:20" ht="33" customHeight="1" x14ac:dyDescent="0.25">
      <c r="A14" s="55">
        <v>2</v>
      </c>
      <c r="B14" s="13" t="s">
        <v>121</v>
      </c>
      <c r="C14" s="50" t="s">
        <v>119</v>
      </c>
      <c r="D14" s="50" t="s">
        <v>119</v>
      </c>
      <c r="E14" s="50" t="s">
        <v>119</v>
      </c>
      <c r="F14" s="50" t="s">
        <v>119</v>
      </c>
      <c r="G14" s="50" t="s">
        <v>119</v>
      </c>
      <c r="H14" s="50" t="s">
        <v>119</v>
      </c>
      <c r="I14" s="50" t="s">
        <v>119</v>
      </c>
      <c r="J14" s="49"/>
      <c r="K14" s="50" t="s">
        <v>119</v>
      </c>
      <c r="L14" s="49" t="s">
        <v>119</v>
      </c>
      <c r="M14" s="49" t="s">
        <v>119</v>
      </c>
      <c r="N14" s="49" t="s">
        <v>119</v>
      </c>
      <c r="O14" s="49" t="s">
        <v>119</v>
      </c>
      <c r="P14" s="49" t="s">
        <v>119</v>
      </c>
      <c r="Q14" s="49" t="s">
        <v>119</v>
      </c>
      <c r="R14" s="49" t="s">
        <v>119</v>
      </c>
      <c r="S14" s="49"/>
      <c r="T14" s="49"/>
    </row>
    <row r="15" spans="1:20" ht="15.75" customHeight="1" x14ac:dyDescent="0.25">
      <c r="A15" s="55" t="s">
        <v>93</v>
      </c>
      <c r="B15" s="13" t="s">
        <v>81</v>
      </c>
      <c r="C15" s="50" t="s">
        <v>119</v>
      </c>
      <c r="D15" s="50" t="s">
        <v>119</v>
      </c>
      <c r="E15" s="50" t="s">
        <v>119</v>
      </c>
      <c r="F15" s="50" t="s">
        <v>119</v>
      </c>
      <c r="G15" s="50" t="s">
        <v>119</v>
      </c>
      <c r="H15" s="50" t="s">
        <v>119</v>
      </c>
      <c r="I15" s="50" t="s">
        <v>119</v>
      </c>
      <c r="J15" s="30"/>
      <c r="K15" s="50" t="s">
        <v>119</v>
      </c>
      <c r="L15" s="49">
        <v>15</v>
      </c>
      <c r="M15" s="49" t="s">
        <v>254</v>
      </c>
      <c r="N15" s="49">
        <v>1</v>
      </c>
      <c r="O15" s="49" t="s">
        <v>20</v>
      </c>
      <c r="P15" s="92" t="s">
        <v>255</v>
      </c>
      <c r="Q15" s="92">
        <v>1615</v>
      </c>
      <c r="R15" s="30">
        <f>Q15*N15</f>
        <v>1615</v>
      </c>
      <c r="S15" s="100">
        <v>1.05</v>
      </c>
      <c r="T15" s="30">
        <f>S15*R15</f>
        <v>1695.75</v>
      </c>
    </row>
    <row r="16" spans="1:20" ht="15.75" customHeight="1" x14ac:dyDescent="0.25">
      <c r="A16" s="55" t="s">
        <v>94</v>
      </c>
      <c r="B16" s="13" t="s">
        <v>82</v>
      </c>
      <c r="C16" s="50" t="s">
        <v>119</v>
      </c>
      <c r="D16" s="50" t="s">
        <v>119</v>
      </c>
      <c r="E16" s="50" t="s">
        <v>119</v>
      </c>
      <c r="F16" s="50" t="s">
        <v>119</v>
      </c>
      <c r="G16" s="50" t="s">
        <v>119</v>
      </c>
      <c r="H16" s="50" t="s">
        <v>119</v>
      </c>
      <c r="I16" s="50" t="s">
        <v>119</v>
      </c>
      <c r="J16" s="30"/>
      <c r="K16" s="50" t="s">
        <v>119</v>
      </c>
      <c r="L16" s="49"/>
      <c r="M16" s="49" t="s">
        <v>19</v>
      </c>
      <c r="N16" s="49"/>
      <c r="O16" s="49" t="s">
        <v>20</v>
      </c>
      <c r="P16" s="92"/>
      <c r="Q16" s="92"/>
      <c r="R16" s="30"/>
      <c r="S16" s="30"/>
      <c r="T16" s="30"/>
    </row>
    <row r="17" spans="1:20" ht="15.75" customHeight="1" x14ac:dyDescent="0.25">
      <c r="A17" s="55" t="s">
        <v>1</v>
      </c>
      <c r="B17" s="13" t="s">
        <v>1</v>
      </c>
      <c r="C17" s="49"/>
      <c r="D17" s="49"/>
      <c r="E17" s="49"/>
      <c r="F17" s="49"/>
      <c r="G17" s="92"/>
      <c r="H17" s="92"/>
      <c r="I17" s="30"/>
      <c r="J17" s="30"/>
      <c r="K17" s="50" t="s">
        <v>119</v>
      </c>
      <c r="L17" s="49"/>
      <c r="M17" s="49"/>
      <c r="N17" s="49"/>
      <c r="O17" s="49"/>
      <c r="P17" s="92"/>
      <c r="Q17" s="92"/>
      <c r="R17" s="30"/>
      <c r="S17" s="30"/>
      <c r="T17" s="30"/>
    </row>
    <row r="18" spans="1:20" s="17" customFormat="1" ht="55.5" customHeight="1" x14ac:dyDescent="0.25">
      <c r="A18" s="55"/>
      <c r="B18" s="13" t="s">
        <v>57</v>
      </c>
      <c r="C18" s="50" t="s">
        <v>119</v>
      </c>
      <c r="D18" s="50" t="s">
        <v>119</v>
      </c>
      <c r="E18" s="50" t="s">
        <v>119</v>
      </c>
      <c r="F18" s="50" t="s">
        <v>119</v>
      </c>
      <c r="G18" s="50" t="s">
        <v>119</v>
      </c>
      <c r="H18" s="50" t="s">
        <v>119</v>
      </c>
      <c r="I18" s="22" t="s">
        <v>119</v>
      </c>
      <c r="J18" s="22" t="s">
        <v>119</v>
      </c>
      <c r="K18" s="50">
        <v>0</v>
      </c>
      <c r="L18" s="50" t="s">
        <v>119</v>
      </c>
      <c r="M18" s="50" t="s">
        <v>119</v>
      </c>
      <c r="N18" s="50" t="s">
        <v>119</v>
      </c>
      <c r="O18" s="50" t="s">
        <v>119</v>
      </c>
      <c r="P18" s="50" t="s">
        <v>119</v>
      </c>
      <c r="Q18" s="50" t="s">
        <v>119</v>
      </c>
      <c r="R18" s="22" t="s">
        <v>119</v>
      </c>
      <c r="S18" s="22" t="s">
        <v>119</v>
      </c>
      <c r="T18" s="22">
        <f>SUM(T8:T17)</f>
        <v>8886.630000000001</v>
      </c>
    </row>
    <row r="19" spans="1:20" ht="15.75" customHeight="1" x14ac:dyDescent="0.25">
      <c r="B19" s="24"/>
      <c r="C19" s="8"/>
      <c r="D19" s="7"/>
      <c r="L19" s="29"/>
      <c r="M19" s="29"/>
    </row>
    <row r="20" spans="1:20" ht="18.75" customHeight="1" x14ac:dyDescent="0.25">
      <c r="A20" s="120"/>
      <c r="B20" s="120"/>
      <c r="C20" s="120"/>
      <c r="D20" s="120"/>
      <c r="E20" s="120"/>
      <c r="F20" s="120"/>
      <c r="G20" s="120"/>
    </row>
    <row r="21" spans="1:20" ht="41.25" customHeight="1" x14ac:dyDescent="0.25">
      <c r="A21" s="120"/>
      <c r="B21" s="120"/>
      <c r="C21" s="120"/>
      <c r="D21" s="120"/>
      <c r="E21" s="120"/>
      <c r="F21" s="120"/>
      <c r="G21" s="120"/>
    </row>
    <row r="22" spans="1:20" ht="38.25" customHeight="1" x14ac:dyDescent="0.25">
      <c r="A22" s="120"/>
      <c r="B22" s="120"/>
      <c r="C22" s="120"/>
      <c r="D22" s="120"/>
      <c r="E22" s="120"/>
      <c r="F22" s="120"/>
      <c r="G22" s="120"/>
      <c r="H22"/>
    </row>
    <row r="23" spans="1:20" ht="18.75" customHeight="1" x14ac:dyDescent="0.25">
      <c r="A23" s="121"/>
      <c r="B23" s="121"/>
      <c r="C23" s="121"/>
      <c r="D23" s="121"/>
      <c r="E23" s="121"/>
      <c r="F23" s="121"/>
      <c r="G23" s="121"/>
    </row>
    <row r="24" spans="1:20" ht="217.5" customHeight="1" x14ac:dyDescent="0.25">
      <c r="A24" s="117"/>
      <c r="B24" s="122"/>
      <c r="C24" s="122"/>
      <c r="D24" s="122"/>
      <c r="E24" s="122"/>
      <c r="F24" s="122"/>
      <c r="G24" s="122"/>
    </row>
    <row r="25" spans="1:20" ht="53.25" customHeight="1" x14ac:dyDescent="0.25">
      <c r="A25" s="117"/>
      <c r="B25" s="118"/>
      <c r="C25" s="118"/>
      <c r="D25" s="118"/>
      <c r="E25" s="118"/>
      <c r="F25" s="118"/>
      <c r="G25" s="118"/>
    </row>
    <row r="26" spans="1:20" x14ac:dyDescent="0.25">
      <c r="A26" s="119"/>
      <c r="B26" s="119"/>
      <c r="C26" s="119"/>
      <c r="D26" s="119"/>
      <c r="E26" s="119"/>
      <c r="F26" s="119"/>
      <c r="G26" s="119"/>
    </row>
    <row r="27" spans="1:20" x14ac:dyDescent="0.25">
      <c r="B27"/>
    </row>
    <row r="31" spans="1:20" x14ac:dyDescent="0.25">
      <c r="B31"/>
    </row>
  </sheetData>
  <mergeCells count="18">
    <mergeCell ref="A23:G23"/>
    <mergeCell ref="A24:G24"/>
    <mergeCell ref="A25:G25"/>
    <mergeCell ref="A26:G26"/>
    <mergeCell ref="A20:G20"/>
    <mergeCell ref="A21:G21"/>
    <mergeCell ref="A22:G22"/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7" sqref="B7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10" t="s">
        <v>15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</row>
    <row r="2" spans="1:16" ht="15.75" customHeight="1" x14ac:dyDescent="0.25">
      <c r="A2" s="111" t="s">
        <v>0</v>
      </c>
      <c r="B2" s="112" t="s">
        <v>2</v>
      </c>
      <c r="C2" s="113" t="s">
        <v>46</v>
      </c>
      <c r="D2" s="113"/>
      <c r="E2" s="113"/>
      <c r="F2" s="113"/>
      <c r="G2" s="113"/>
      <c r="H2" s="113"/>
      <c r="I2" s="113"/>
      <c r="J2" s="113" t="s">
        <v>47</v>
      </c>
      <c r="K2" s="113"/>
      <c r="L2" s="113"/>
      <c r="M2" s="113"/>
      <c r="N2" s="113"/>
      <c r="O2" s="113"/>
      <c r="P2" s="113"/>
    </row>
    <row r="3" spans="1:16" ht="41.25" customHeight="1" x14ac:dyDescent="0.25">
      <c r="A3" s="111"/>
      <c r="B3" s="112"/>
      <c r="C3" s="12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24"/>
      <c r="E3" s="124"/>
      <c r="F3" s="124"/>
      <c r="G3" s="124"/>
      <c r="H3" s="124"/>
      <c r="I3" s="125"/>
      <c r="J3" s="123" t="s">
        <v>200</v>
      </c>
      <c r="K3" s="124"/>
      <c r="L3" s="124"/>
      <c r="M3" s="124"/>
      <c r="N3" s="124"/>
      <c r="O3" s="124"/>
      <c r="P3" s="125"/>
    </row>
    <row r="4" spans="1:16" ht="33.75" customHeight="1" x14ac:dyDescent="0.25">
      <c r="A4" s="111"/>
      <c r="B4" s="112"/>
      <c r="C4" s="112" t="s">
        <v>13</v>
      </c>
      <c r="D4" s="112"/>
      <c r="E4" s="112"/>
      <c r="F4" s="112"/>
      <c r="G4" s="112" t="s">
        <v>120</v>
      </c>
      <c r="H4" s="112"/>
      <c r="I4" s="112"/>
      <c r="J4" s="112" t="s">
        <v>13</v>
      </c>
      <c r="K4" s="112"/>
      <c r="L4" s="112"/>
      <c r="M4" s="112"/>
      <c r="N4" s="112" t="s">
        <v>120</v>
      </c>
      <c r="O4" s="112"/>
      <c r="P4" s="112"/>
    </row>
    <row r="5" spans="1:16" s="8" customFormat="1" ht="63" x14ac:dyDescent="0.25">
      <c r="A5" s="111"/>
      <c r="B5" s="112"/>
      <c r="C5" s="50" t="s">
        <v>29</v>
      </c>
      <c r="D5" s="50" t="s">
        <v>9</v>
      </c>
      <c r="E5" s="50" t="s">
        <v>111</v>
      </c>
      <c r="F5" s="50" t="s">
        <v>11</v>
      </c>
      <c r="G5" s="50" t="s">
        <v>14</v>
      </c>
      <c r="H5" s="50" t="s">
        <v>54</v>
      </c>
      <c r="I5" s="11" t="s">
        <v>55</v>
      </c>
      <c r="J5" s="50" t="s">
        <v>29</v>
      </c>
      <c r="K5" s="50" t="s">
        <v>9</v>
      </c>
      <c r="L5" s="50" t="s">
        <v>111</v>
      </c>
      <c r="M5" s="50" t="s">
        <v>11</v>
      </c>
      <c r="N5" s="50" t="s">
        <v>14</v>
      </c>
      <c r="O5" s="50" t="s">
        <v>56</v>
      </c>
      <c r="P5" s="11" t="s">
        <v>55</v>
      </c>
    </row>
    <row r="6" spans="1:16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</row>
    <row r="7" spans="1:16" s="10" customFormat="1" ht="51" customHeight="1" x14ac:dyDescent="0.25">
      <c r="A7" s="54">
        <v>1</v>
      </c>
      <c r="B7" s="12" t="s">
        <v>142</v>
      </c>
      <c r="C7" s="50" t="s">
        <v>119</v>
      </c>
      <c r="D7" s="50" t="s">
        <v>119</v>
      </c>
      <c r="E7" s="50" t="s">
        <v>119</v>
      </c>
      <c r="F7" s="50" t="s">
        <v>119</v>
      </c>
      <c r="G7" s="50" t="s">
        <v>119</v>
      </c>
      <c r="H7" s="50" t="s">
        <v>119</v>
      </c>
      <c r="I7" s="50" t="s">
        <v>119</v>
      </c>
      <c r="J7" s="50" t="s">
        <v>119</v>
      </c>
      <c r="K7" s="50" t="s">
        <v>119</v>
      </c>
      <c r="L7" s="50" t="s">
        <v>119</v>
      </c>
      <c r="M7" s="50" t="s">
        <v>119</v>
      </c>
      <c r="N7" s="50" t="s">
        <v>119</v>
      </c>
      <c r="O7" s="50" t="s">
        <v>119</v>
      </c>
      <c r="P7" s="50" t="s">
        <v>119</v>
      </c>
    </row>
    <row r="8" spans="1:16" s="10" customFormat="1" ht="63" x14ac:dyDescent="0.25">
      <c r="A8" s="54" t="s">
        <v>91</v>
      </c>
      <c r="B8" s="12" t="s">
        <v>83</v>
      </c>
      <c r="C8" s="50"/>
      <c r="D8" s="31" t="s">
        <v>21</v>
      </c>
      <c r="E8" s="50"/>
      <c r="F8" s="31" t="s">
        <v>3</v>
      </c>
      <c r="G8" s="14" t="s">
        <v>39</v>
      </c>
      <c r="H8" s="50"/>
      <c r="I8" s="16"/>
      <c r="J8" s="50"/>
      <c r="K8" s="31" t="s">
        <v>21</v>
      </c>
      <c r="L8" s="50"/>
      <c r="M8" s="31" t="s">
        <v>3</v>
      </c>
      <c r="N8" s="14" t="s">
        <v>39</v>
      </c>
      <c r="O8" s="11"/>
      <c r="P8" s="62">
        <f>O8</f>
        <v>0</v>
      </c>
    </row>
    <row r="9" spans="1:16" s="10" customFormat="1" ht="63" hidden="1" x14ac:dyDescent="0.25">
      <c r="A9" s="54" t="s">
        <v>92</v>
      </c>
      <c r="B9" s="12" t="s">
        <v>84</v>
      </c>
      <c r="C9" s="50"/>
      <c r="D9" s="31" t="s">
        <v>21</v>
      </c>
      <c r="E9" s="50"/>
      <c r="F9" s="31" t="s">
        <v>3</v>
      </c>
      <c r="G9" s="14" t="s">
        <v>39</v>
      </c>
      <c r="H9" s="50"/>
      <c r="I9" s="16"/>
      <c r="J9" s="50"/>
      <c r="K9" s="31" t="s">
        <v>21</v>
      </c>
      <c r="L9" s="50"/>
      <c r="M9" s="31" t="s">
        <v>3</v>
      </c>
      <c r="N9" s="14" t="s">
        <v>39</v>
      </c>
      <c r="O9" s="50"/>
      <c r="P9" s="16"/>
    </row>
    <row r="10" spans="1:16" s="10" customFormat="1" hidden="1" x14ac:dyDescent="0.25">
      <c r="A10" s="54" t="s">
        <v>1</v>
      </c>
      <c r="B10" s="12" t="s">
        <v>1</v>
      </c>
      <c r="C10" s="50"/>
      <c r="D10" s="50"/>
      <c r="E10" s="50"/>
      <c r="F10" s="50"/>
      <c r="G10" s="50"/>
      <c r="H10" s="50"/>
      <c r="I10" s="16"/>
      <c r="J10" s="50"/>
      <c r="K10" s="31"/>
      <c r="L10" s="50"/>
      <c r="M10" s="31"/>
      <c r="N10" s="14"/>
      <c r="O10" s="50"/>
      <c r="P10" s="16"/>
    </row>
    <row r="11" spans="1:16" s="10" customFormat="1" x14ac:dyDescent="0.25">
      <c r="A11" s="54">
        <v>2</v>
      </c>
      <c r="B11" s="13" t="s">
        <v>26</v>
      </c>
      <c r="C11" s="50" t="s">
        <v>119</v>
      </c>
      <c r="D11" s="50" t="s">
        <v>119</v>
      </c>
      <c r="E11" s="50" t="s">
        <v>119</v>
      </c>
      <c r="F11" s="50" t="s">
        <v>119</v>
      </c>
      <c r="G11" s="50" t="s">
        <v>119</v>
      </c>
      <c r="H11" s="50" t="s">
        <v>119</v>
      </c>
      <c r="I11" s="50" t="s">
        <v>119</v>
      </c>
      <c r="J11" s="50" t="s">
        <v>119</v>
      </c>
      <c r="K11" s="50" t="s">
        <v>119</v>
      </c>
      <c r="L11" s="50" t="s">
        <v>119</v>
      </c>
      <c r="M11" s="50" t="s">
        <v>119</v>
      </c>
      <c r="N11" s="50" t="s">
        <v>119</v>
      </c>
      <c r="O11" s="50" t="s">
        <v>119</v>
      </c>
      <c r="P11" s="50" t="s">
        <v>119</v>
      </c>
    </row>
    <row r="12" spans="1:16" s="10" customFormat="1" hidden="1" x14ac:dyDescent="0.25">
      <c r="A12" s="54" t="s">
        <v>93</v>
      </c>
      <c r="B12" s="13" t="s">
        <v>85</v>
      </c>
      <c r="C12" s="50"/>
      <c r="D12" s="50" t="s">
        <v>22</v>
      </c>
      <c r="E12" s="50"/>
      <c r="F12" s="32" t="s">
        <v>24</v>
      </c>
      <c r="G12" s="14" t="s">
        <v>40</v>
      </c>
      <c r="H12" s="50"/>
      <c r="I12" s="16"/>
      <c r="J12" s="50"/>
      <c r="K12" s="50" t="s">
        <v>22</v>
      </c>
      <c r="L12" s="50"/>
      <c r="M12" s="32" t="s">
        <v>24</v>
      </c>
      <c r="N12" s="14" t="s">
        <v>40</v>
      </c>
      <c r="O12" s="50"/>
      <c r="P12" s="16"/>
    </row>
    <row r="13" spans="1:16" s="10" customFormat="1" hidden="1" x14ac:dyDescent="0.25">
      <c r="A13" s="54" t="s">
        <v>94</v>
      </c>
      <c r="B13" s="13" t="s">
        <v>86</v>
      </c>
      <c r="C13" s="50"/>
      <c r="D13" s="50" t="s">
        <v>22</v>
      </c>
      <c r="E13" s="50"/>
      <c r="F13" s="32" t="s">
        <v>24</v>
      </c>
      <c r="G13" s="14" t="s">
        <v>40</v>
      </c>
      <c r="H13" s="50"/>
      <c r="I13" s="16"/>
      <c r="J13" s="50"/>
      <c r="K13" s="50" t="s">
        <v>22</v>
      </c>
      <c r="L13" s="50"/>
      <c r="M13" s="32" t="s">
        <v>24</v>
      </c>
      <c r="N13" s="14" t="s">
        <v>40</v>
      </c>
      <c r="O13" s="50"/>
      <c r="P13" s="16"/>
    </row>
    <row r="14" spans="1:16" s="10" customFormat="1" hidden="1" x14ac:dyDescent="0.25">
      <c r="A14" s="54" t="s">
        <v>1</v>
      </c>
      <c r="B14" s="13" t="s">
        <v>1</v>
      </c>
      <c r="C14" s="50"/>
      <c r="D14" s="50"/>
      <c r="E14" s="50"/>
      <c r="F14" s="32"/>
      <c r="G14" s="14"/>
      <c r="H14" s="50"/>
      <c r="I14" s="16"/>
      <c r="J14" s="50"/>
      <c r="K14" s="50"/>
      <c r="L14" s="50"/>
      <c r="M14" s="32"/>
      <c r="N14" s="14"/>
      <c r="O14" s="50"/>
      <c r="P14" s="16"/>
    </row>
    <row r="15" spans="1:16" s="17" customFormat="1" ht="30" customHeight="1" x14ac:dyDescent="0.25">
      <c r="A15" s="55">
        <v>3</v>
      </c>
      <c r="B15" s="13" t="s">
        <v>6</v>
      </c>
      <c r="C15" s="50" t="s">
        <v>119</v>
      </c>
      <c r="D15" s="50" t="s">
        <v>119</v>
      </c>
      <c r="E15" s="50" t="s">
        <v>119</v>
      </c>
      <c r="F15" s="50" t="s">
        <v>119</v>
      </c>
      <c r="G15" s="50" t="s">
        <v>119</v>
      </c>
      <c r="H15" s="50" t="s">
        <v>119</v>
      </c>
      <c r="I15" s="50" t="s">
        <v>119</v>
      </c>
      <c r="J15" s="50" t="s">
        <v>119</v>
      </c>
      <c r="K15" s="50" t="s">
        <v>119</v>
      </c>
      <c r="L15" s="50" t="s">
        <v>119</v>
      </c>
      <c r="M15" s="50" t="s">
        <v>119</v>
      </c>
      <c r="N15" s="50" t="s">
        <v>119</v>
      </c>
      <c r="O15" s="50" t="s">
        <v>119</v>
      </c>
      <c r="P15" s="50" t="s">
        <v>119</v>
      </c>
    </row>
    <row r="16" spans="1:16" s="17" customFormat="1" ht="30" customHeight="1" x14ac:dyDescent="0.25">
      <c r="A16" s="55" t="s">
        <v>95</v>
      </c>
      <c r="B16" s="12" t="s">
        <v>83</v>
      </c>
      <c r="C16" s="50"/>
      <c r="D16" s="50" t="s">
        <v>22</v>
      </c>
      <c r="E16" s="50">
        <v>1</v>
      </c>
      <c r="F16" s="50" t="s">
        <v>20</v>
      </c>
      <c r="G16" s="14" t="s">
        <v>113</v>
      </c>
      <c r="H16" s="19"/>
      <c r="I16" s="16"/>
      <c r="J16" s="50"/>
      <c r="K16" s="50" t="s">
        <v>22</v>
      </c>
      <c r="L16" s="50">
        <v>1</v>
      </c>
      <c r="M16" s="50" t="s">
        <v>20</v>
      </c>
      <c r="N16" s="14" t="s">
        <v>113</v>
      </c>
      <c r="O16" s="11"/>
      <c r="P16" s="62">
        <f>O16</f>
        <v>0</v>
      </c>
    </row>
    <row r="17" spans="1:16" s="17" customFormat="1" ht="30" hidden="1" customHeight="1" x14ac:dyDescent="0.25">
      <c r="A17" s="55" t="s">
        <v>96</v>
      </c>
      <c r="B17" s="12" t="s">
        <v>84</v>
      </c>
      <c r="C17" s="50"/>
      <c r="D17" s="50" t="s">
        <v>22</v>
      </c>
      <c r="E17" s="50">
        <v>1</v>
      </c>
      <c r="F17" s="50" t="s">
        <v>20</v>
      </c>
      <c r="G17" s="14" t="s">
        <v>113</v>
      </c>
      <c r="H17" s="19"/>
      <c r="I17" s="16"/>
      <c r="J17" s="50"/>
      <c r="K17" s="50" t="s">
        <v>22</v>
      </c>
      <c r="L17" s="50">
        <v>1</v>
      </c>
      <c r="M17" s="50" t="s">
        <v>20</v>
      </c>
      <c r="N17" s="14" t="s">
        <v>113</v>
      </c>
      <c r="O17" s="19"/>
      <c r="P17" s="16"/>
    </row>
    <row r="18" spans="1:16" s="17" customFormat="1" ht="30" hidden="1" customHeight="1" x14ac:dyDescent="0.25">
      <c r="A18" s="55" t="s">
        <v>1</v>
      </c>
      <c r="B18" s="12" t="s">
        <v>1</v>
      </c>
      <c r="C18" s="50"/>
      <c r="D18" s="50"/>
      <c r="E18" s="50"/>
      <c r="F18" s="50"/>
      <c r="G18" s="14"/>
      <c r="H18" s="19"/>
      <c r="I18" s="16"/>
      <c r="J18" s="50"/>
      <c r="K18" s="50"/>
      <c r="L18" s="50"/>
      <c r="M18" s="50"/>
      <c r="N18" s="14"/>
      <c r="O18" s="19"/>
      <c r="P18" s="16"/>
    </row>
    <row r="19" spans="1:16" s="17" customFormat="1" ht="30" hidden="1" customHeight="1" x14ac:dyDescent="0.25">
      <c r="A19" s="55" t="s">
        <v>115</v>
      </c>
      <c r="B19" s="12" t="s">
        <v>117</v>
      </c>
      <c r="C19" s="50"/>
      <c r="D19" s="50" t="s">
        <v>116</v>
      </c>
      <c r="E19" s="50">
        <v>1</v>
      </c>
      <c r="F19" s="50" t="s">
        <v>20</v>
      </c>
      <c r="G19" s="14" t="s">
        <v>114</v>
      </c>
      <c r="H19" s="19"/>
      <c r="I19" s="16"/>
      <c r="J19" s="50"/>
      <c r="K19" s="50" t="s">
        <v>116</v>
      </c>
      <c r="L19" s="50">
        <v>1</v>
      </c>
      <c r="M19" s="50" t="s">
        <v>20</v>
      </c>
      <c r="N19" s="14" t="s">
        <v>114</v>
      </c>
      <c r="O19" s="19"/>
      <c r="P19" s="16"/>
    </row>
    <row r="20" spans="1:16" s="17" customFormat="1" ht="30" hidden="1" customHeight="1" x14ac:dyDescent="0.25">
      <c r="A20" s="55" t="s">
        <v>115</v>
      </c>
      <c r="B20" s="12" t="s">
        <v>135</v>
      </c>
      <c r="C20" s="50"/>
      <c r="D20" s="50" t="s">
        <v>116</v>
      </c>
      <c r="E20" s="50">
        <v>1</v>
      </c>
      <c r="F20" s="50" t="s">
        <v>20</v>
      </c>
      <c r="G20" s="14" t="s">
        <v>114</v>
      </c>
      <c r="H20" s="19"/>
      <c r="I20" s="16"/>
      <c r="J20" s="50"/>
      <c r="K20" s="50" t="s">
        <v>116</v>
      </c>
      <c r="L20" s="50">
        <v>1</v>
      </c>
      <c r="M20" s="50" t="s">
        <v>20</v>
      </c>
      <c r="N20" s="14" t="s">
        <v>114</v>
      </c>
      <c r="O20" s="19"/>
      <c r="P20" s="16"/>
    </row>
    <row r="21" spans="1:16" s="17" customFormat="1" ht="15" hidden="1" customHeight="1" x14ac:dyDescent="0.25">
      <c r="A21" s="55" t="s">
        <v>1</v>
      </c>
      <c r="B21" s="12" t="s">
        <v>1</v>
      </c>
      <c r="C21" s="50"/>
      <c r="D21" s="50"/>
      <c r="E21" s="50"/>
      <c r="F21" s="50"/>
      <c r="G21" s="14"/>
      <c r="H21" s="19"/>
      <c r="I21" s="16"/>
      <c r="J21" s="50"/>
      <c r="K21" s="50"/>
      <c r="L21" s="50"/>
      <c r="M21" s="50"/>
      <c r="N21" s="14"/>
      <c r="O21" s="19"/>
      <c r="P21" s="16"/>
    </row>
    <row r="22" spans="1:16" s="17" customFormat="1" ht="51" customHeight="1" x14ac:dyDescent="0.25">
      <c r="A22" s="55"/>
      <c r="B22" s="13" t="s">
        <v>122</v>
      </c>
      <c r="C22" s="50" t="s">
        <v>119</v>
      </c>
      <c r="D22" s="50" t="s">
        <v>119</v>
      </c>
      <c r="E22" s="50" t="s">
        <v>119</v>
      </c>
      <c r="F22" s="50" t="s">
        <v>119</v>
      </c>
      <c r="G22" s="50" t="s">
        <v>119</v>
      </c>
      <c r="H22" s="50" t="s">
        <v>119</v>
      </c>
      <c r="I22" s="50"/>
      <c r="J22" s="50" t="s">
        <v>119</v>
      </c>
      <c r="K22" s="50" t="s">
        <v>119</v>
      </c>
      <c r="L22" s="50" t="s">
        <v>119</v>
      </c>
      <c r="M22" s="50" t="s">
        <v>119</v>
      </c>
      <c r="N22" s="50" t="s">
        <v>119</v>
      </c>
      <c r="O22" s="50" t="s">
        <v>119</v>
      </c>
      <c r="P22" s="63">
        <f>P16+P8</f>
        <v>0</v>
      </c>
    </row>
    <row r="23" spans="1:16" ht="15.75" customHeight="1" x14ac:dyDescent="0.25">
      <c r="B23" s="24"/>
      <c r="C23" s="8"/>
      <c r="D23" s="7"/>
      <c r="J23" s="29"/>
      <c r="K23" s="29"/>
    </row>
    <row r="24" spans="1:16" ht="18.75" customHeight="1" x14ac:dyDescent="0.25">
      <c r="A24" s="120"/>
      <c r="B24" s="120"/>
      <c r="C24" s="120"/>
      <c r="D24" s="120"/>
      <c r="E24" s="120"/>
      <c r="F24" s="120"/>
      <c r="G24" s="120"/>
    </row>
    <row r="25" spans="1:16" ht="41.25" customHeight="1" x14ac:dyDescent="0.25">
      <c r="A25" s="120"/>
      <c r="B25" s="120"/>
      <c r="C25" s="120"/>
      <c r="D25" s="120"/>
      <c r="E25" s="120"/>
      <c r="F25" s="120"/>
      <c r="G25" s="120"/>
    </row>
    <row r="26" spans="1:16" ht="38.25" customHeight="1" x14ac:dyDescent="0.25">
      <c r="A26" s="120"/>
      <c r="B26" s="120"/>
      <c r="C26" s="120"/>
      <c r="D26" s="120"/>
      <c r="E26" s="120"/>
      <c r="F26" s="120"/>
      <c r="G26" s="120"/>
      <c r="H26" s="6"/>
    </row>
    <row r="27" spans="1:16" ht="18.75" customHeight="1" x14ac:dyDescent="0.25">
      <c r="A27" s="121"/>
      <c r="B27" s="121"/>
      <c r="C27" s="121"/>
      <c r="D27" s="121"/>
      <c r="E27" s="121"/>
      <c r="F27" s="121"/>
      <c r="G27" s="121"/>
    </row>
    <row r="28" spans="1:16" ht="42" customHeight="1" x14ac:dyDescent="0.25">
      <c r="A28" s="117"/>
      <c r="B28" s="122"/>
      <c r="C28" s="122"/>
      <c r="D28" s="122"/>
      <c r="E28" s="122"/>
      <c r="F28" s="122"/>
      <c r="G28" s="122"/>
    </row>
    <row r="29" spans="1:16" ht="53.25" customHeight="1" x14ac:dyDescent="0.25">
      <c r="A29" s="117"/>
      <c r="B29" s="118"/>
      <c r="C29" s="118"/>
      <c r="D29" s="118"/>
      <c r="E29" s="118"/>
      <c r="F29" s="118"/>
      <c r="G29" s="118"/>
    </row>
    <row r="30" spans="1:16" x14ac:dyDescent="0.25">
      <c r="A30" s="119"/>
      <c r="B30" s="119"/>
      <c r="C30" s="119"/>
      <c r="D30" s="119"/>
      <c r="E30" s="119"/>
      <c r="F30" s="119"/>
      <c r="G30" s="119"/>
    </row>
    <row r="31" spans="1:16" x14ac:dyDescent="0.25">
      <c r="B31" s="6"/>
    </row>
    <row r="35" spans="2:2" x14ac:dyDescent="0.25">
      <c r="B35" s="6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9"/>
  <sheetViews>
    <sheetView view="pageBreakPreview" topLeftCell="D11" zoomScale="90" zoomScaleNormal="70" zoomScaleSheetLayoutView="90" workbookViewId="0">
      <selection activeCell="R24" sqref="R24"/>
    </sheetView>
  </sheetViews>
  <sheetFormatPr defaultRowHeight="15.75" x14ac:dyDescent="0.25"/>
  <cols>
    <col min="1" max="1" width="7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8" ht="15.75" customHeight="1" x14ac:dyDescent="0.25">
      <c r="B1" s="24"/>
      <c r="C1" s="8"/>
      <c r="D1" s="7"/>
      <c r="J1" s="29"/>
      <c r="K1" s="29"/>
    </row>
    <row r="2" spans="1:18" ht="15.75" customHeight="1" x14ac:dyDescent="0.25">
      <c r="A2" s="110" t="s">
        <v>25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</row>
    <row r="3" spans="1:18" ht="15.75" customHeight="1" x14ac:dyDescent="0.25">
      <c r="A3" s="111" t="s">
        <v>0</v>
      </c>
      <c r="B3" s="112" t="s">
        <v>2</v>
      </c>
      <c r="C3" s="113" t="s">
        <v>46</v>
      </c>
      <c r="D3" s="113"/>
      <c r="E3" s="113"/>
      <c r="F3" s="113"/>
      <c r="G3" s="113"/>
      <c r="H3" s="113"/>
      <c r="I3" s="113"/>
      <c r="J3" s="113" t="s">
        <v>47</v>
      </c>
      <c r="K3" s="113"/>
      <c r="L3" s="113"/>
      <c r="M3" s="113"/>
      <c r="N3" s="113"/>
      <c r="O3" s="113"/>
      <c r="P3" s="113"/>
    </row>
    <row r="4" spans="1:18" ht="33" customHeight="1" x14ac:dyDescent="0.25">
      <c r="A4" s="111"/>
      <c r="B4" s="112"/>
      <c r="C4" s="11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12"/>
      <c r="E4" s="112"/>
      <c r="F4" s="112"/>
      <c r="G4" s="112"/>
      <c r="H4" s="112"/>
      <c r="I4" s="112"/>
      <c r="J4" s="128" t="s">
        <v>243</v>
      </c>
      <c r="K4" s="129"/>
      <c r="L4" s="129"/>
      <c r="M4" s="129"/>
      <c r="N4" s="129"/>
      <c r="O4" s="129"/>
      <c r="P4" s="129"/>
      <c r="Q4" s="129"/>
      <c r="R4" s="129"/>
    </row>
    <row r="5" spans="1:18" ht="33.75" customHeight="1" x14ac:dyDescent="0.25">
      <c r="A5" s="111"/>
      <c r="B5" s="112"/>
      <c r="C5" s="112" t="s">
        <v>13</v>
      </c>
      <c r="D5" s="112"/>
      <c r="E5" s="112"/>
      <c r="F5" s="112"/>
      <c r="G5" s="112" t="s">
        <v>120</v>
      </c>
      <c r="H5" s="112"/>
      <c r="I5" s="112"/>
      <c r="J5" s="112" t="s">
        <v>13</v>
      </c>
      <c r="K5" s="112"/>
      <c r="L5" s="112"/>
      <c r="M5" s="112"/>
      <c r="N5" s="126" t="s">
        <v>120</v>
      </c>
      <c r="O5" s="127"/>
      <c r="P5" s="127"/>
      <c r="Q5" s="127"/>
      <c r="R5" s="127"/>
    </row>
    <row r="6" spans="1:18" s="8" customFormat="1" ht="126" x14ac:dyDescent="0.25">
      <c r="A6" s="111"/>
      <c r="B6" s="112"/>
      <c r="C6" s="50" t="s">
        <v>29</v>
      </c>
      <c r="D6" s="50" t="s">
        <v>9</v>
      </c>
      <c r="E6" s="50" t="s">
        <v>111</v>
      </c>
      <c r="F6" s="50" t="s">
        <v>11</v>
      </c>
      <c r="G6" s="50" t="s">
        <v>14</v>
      </c>
      <c r="H6" s="50" t="s">
        <v>54</v>
      </c>
      <c r="I6" s="11" t="s">
        <v>55</v>
      </c>
      <c r="J6" s="50" t="s">
        <v>29</v>
      </c>
      <c r="K6" s="50" t="s">
        <v>9</v>
      </c>
      <c r="L6" s="50" t="s">
        <v>111</v>
      </c>
      <c r="M6" s="50" t="s">
        <v>11</v>
      </c>
      <c r="N6" s="50" t="s">
        <v>14</v>
      </c>
      <c r="O6" s="50" t="s">
        <v>56</v>
      </c>
      <c r="P6" s="11" t="s">
        <v>55</v>
      </c>
      <c r="Q6" s="11" t="s">
        <v>241</v>
      </c>
      <c r="R6" s="11" t="s">
        <v>55</v>
      </c>
    </row>
    <row r="7" spans="1:18" s="10" customFormat="1" x14ac:dyDescent="0.25">
      <c r="A7" s="53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  <c r="Q7" s="50">
        <v>17</v>
      </c>
      <c r="R7" s="50">
        <v>18</v>
      </c>
    </row>
    <row r="8" spans="1:18" s="10" customFormat="1" ht="58.5" customHeight="1" x14ac:dyDescent="0.25">
      <c r="A8" s="55">
        <v>1</v>
      </c>
      <c r="B8" s="13" t="s">
        <v>141</v>
      </c>
      <c r="C8" s="50" t="s">
        <v>119</v>
      </c>
      <c r="D8" s="50" t="s">
        <v>119</v>
      </c>
      <c r="E8" s="50" t="s">
        <v>119</v>
      </c>
      <c r="F8" s="50" t="s">
        <v>119</v>
      </c>
      <c r="G8" s="50" t="s">
        <v>119</v>
      </c>
      <c r="H8" s="50" t="s">
        <v>119</v>
      </c>
      <c r="I8" s="50" t="s">
        <v>119</v>
      </c>
      <c r="J8" s="50" t="s">
        <v>119</v>
      </c>
      <c r="K8" s="50" t="s">
        <v>119</v>
      </c>
      <c r="L8" s="50" t="s">
        <v>119</v>
      </c>
      <c r="M8" s="50" t="s">
        <v>119</v>
      </c>
      <c r="N8" s="50" t="s">
        <v>119</v>
      </c>
      <c r="O8" s="50" t="s">
        <v>119</v>
      </c>
      <c r="P8" s="50" t="s">
        <v>119</v>
      </c>
      <c r="Q8" s="50" t="s">
        <v>119</v>
      </c>
      <c r="R8" s="50" t="s">
        <v>119</v>
      </c>
    </row>
    <row r="9" spans="1:18" s="10" customFormat="1" ht="47.25" x14ac:dyDescent="0.25">
      <c r="A9" s="55" t="s">
        <v>91</v>
      </c>
      <c r="B9" s="13" t="s">
        <v>143</v>
      </c>
      <c r="C9" s="50"/>
      <c r="D9" s="31" t="s">
        <v>145</v>
      </c>
      <c r="E9" s="50"/>
      <c r="F9" s="31" t="s">
        <v>3</v>
      </c>
      <c r="G9" s="14" t="s">
        <v>43</v>
      </c>
      <c r="H9" s="50"/>
      <c r="I9" s="16"/>
      <c r="J9" s="50">
        <v>15</v>
      </c>
      <c r="K9" s="31" t="s">
        <v>258</v>
      </c>
      <c r="L9" s="50">
        <v>4</v>
      </c>
      <c r="M9" s="31" t="s">
        <v>3</v>
      </c>
      <c r="N9" s="14" t="s">
        <v>259</v>
      </c>
      <c r="O9" s="16">
        <v>2214</v>
      </c>
      <c r="P9" s="63">
        <f>L9*O9</f>
        <v>8856</v>
      </c>
      <c r="Q9" s="91">
        <v>1.1100000000000001</v>
      </c>
      <c r="R9" s="16">
        <f>Q9*P9</f>
        <v>9830.1600000000017</v>
      </c>
    </row>
    <row r="10" spans="1:18" s="61" customFormat="1" ht="47.25" x14ac:dyDescent="0.25">
      <c r="A10" s="55" t="s">
        <v>92</v>
      </c>
      <c r="B10" s="13" t="s">
        <v>144</v>
      </c>
      <c r="C10" s="50"/>
      <c r="D10" s="31" t="s">
        <v>145</v>
      </c>
      <c r="E10" s="50"/>
      <c r="F10" s="31" t="s">
        <v>3</v>
      </c>
      <c r="G10" s="14" t="s">
        <v>43</v>
      </c>
      <c r="H10" s="50"/>
      <c r="I10" s="16"/>
      <c r="J10" s="50">
        <v>15</v>
      </c>
      <c r="K10" s="31" t="s">
        <v>240</v>
      </c>
      <c r="L10" s="50">
        <v>0</v>
      </c>
      <c r="M10" s="31" t="s">
        <v>3</v>
      </c>
      <c r="N10" s="14" t="s">
        <v>242</v>
      </c>
      <c r="O10" s="16">
        <v>3982</v>
      </c>
      <c r="P10" s="63">
        <f>L10*O10</f>
        <v>0</v>
      </c>
      <c r="Q10" s="91">
        <v>1.1100000000000001</v>
      </c>
      <c r="R10" s="16">
        <f>Q10*P10</f>
        <v>0</v>
      </c>
    </row>
    <row r="11" spans="1:18" s="61" customFormat="1" x14ac:dyDescent="0.25">
      <c r="A11" s="55" t="s">
        <v>1</v>
      </c>
      <c r="B11" s="13" t="s">
        <v>1</v>
      </c>
      <c r="C11" s="50"/>
      <c r="D11" s="31"/>
      <c r="E11" s="50"/>
      <c r="F11" s="31"/>
      <c r="G11" s="14"/>
      <c r="H11" s="50"/>
      <c r="I11" s="16"/>
      <c r="J11" s="50"/>
      <c r="K11" s="31"/>
      <c r="L11" s="50"/>
      <c r="M11" s="31"/>
      <c r="N11" s="14"/>
      <c r="O11" s="50"/>
      <c r="P11" s="16"/>
      <c r="Q11" s="91"/>
      <c r="R11" s="16"/>
    </row>
    <row r="12" spans="1:18" s="10" customFormat="1" ht="47.25" x14ac:dyDescent="0.25">
      <c r="A12" s="55" t="s">
        <v>146</v>
      </c>
      <c r="B12" s="13" t="s">
        <v>88</v>
      </c>
      <c r="C12" s="50"/>
      <c r="D12" s="31" t="s">
        <v>145</v>
      </c>
      <c r="E12" s="50"/>
      <c r="F12" s="31" t="s">
        <v>3</v>
      </c>
      <c r="G12" s="14" t="s">
        <v>43</v>
      </c>
      <c r="H12" s="50"/>
      <c r="I12" s="16"/>
      <c r="J12" s="50"/>
      <c r="K12" s="31" t="s">
        <v>145</v>
      </c>
      <c r="L12" s="50"/>
      <c r="M12" s="31" t="s">
        <v>3</v>
      </c>
      <c r="N12" s="14" t="s">
        <v>43</v>
      </c>
      <c r="O12" s="50"/>
      <c r="P12" s="16"/>
      <c r="Q12" s="91">
        <v>1</v>
      </c>
      <c r="R12" s="16">
        <f t="shared" ref="R12:R25" si="0">Q12*P12</f>
        <v>0</v>
      </c>
    </row>
    <row r="13" spans="1:18" s="10" customFormat="1" x14ac:dyDescent="0.25">
      <c r="A13" s="55" t="s">
        <v>1</v>
      </c>
      <c r="B13" s="13" t="s">
        <v>1</v>
      </c>
      <c r="C13" s="50"/>
      <c r="D13" s="31"/>
      <c r="E13" s="50"/>
      <c r="F13" s="31"/>
      <c r="G13" s="14"/>
      <c r="H13" s="50"/>
      <c r="I13" s="16"/>
      <c r="J13" s="50"/>
      <c r="K13" s="31"/>
      <c r="L13" s="50"/>
      <c r="M13" s="31"/>
      <c r="N13" s="14"/>
      <c r="O13" s="50"/>
      <c r="P13" s="16"/>
      <c r="Q13" s="91">
        <v>1</v>
      </c>
      <c r="R13" s="16">
        <f t="shared" si="0"/>
        <v>0</v>
      </c>
    </row>
    <row r="14" spans="1:18" s="10" customFormat="1" x14ac:dyDescent="0.25">
      <c r="A14" s="55">
        <v>2</v>
      </c>
      <c r="B14" s="33" t="s">
        <v>123</v>
      </c>
      <c r="C14" s="50" t="s">
        <v>119</v>
      </c>
      <c r="D14" s="50" t="s">
        <v>119</v>
      </c>
      <c r="E14" s="50" t="s">
        <v>119</v>
      </c>
      <c r="F14" s="50" t="s">
        <v>119</v>
      </c>
      <c r="G14" s="50" t="s">
        <v>119</v>
      </c>
      <c r="H14" s="50" t="s">
        <v>119</v>
      </c>
      <c r="I14" s="50" t="s">
        <v>119</v>
      </c>
      <c r="J14" s="50" t="s">
        <v>119</v>
      </c>
      <c r="K14" s="50" t="s">
        <v>119</v>
      </c>
      <c r="L14" s="50" t="s">
        <v>119</v>
      </c>
      <c r="M14" s="50" t="s">
        <v>119</v>
      </c>
      <c r="N14" s="50" t="s">
        <v>119</v>
      </c>
      <c r="O14" s="50" t="s">
        <v>119</v>
      </c>
      <c r="P14" s="50" t="s">
        <v>119</v>
      </c>
      <c r="Q14" s="91"/>
      <c r="R14" s="16"/>
    </row>
    <row r="15" spans="1:18" s="10" customFormat="1" ht="47.25" x14ac:dyDescent="0.25">
      <c r="A15" s="55" t="s">
        <v>93</v>
      </c>
      <c r="B15" s="12" t="s">
        <v>244</v>
      </c>
      <c r="C15" s="50"/>
      <c r="D15" s="31" t="s">
        <v>136</v>
      </c>
      <c r="E15" s="50"/>
      <c r="F15" s="31" t="s">
        <v>3</v>
      </c>
      <c r="G15" s="14" t="s">
        <v>42</v>
      </c>
      <c r="H15" s="50"/>
      <c r="I15" s="16"/>
      <c r="J15" s="50"/>
      <c r="K15" s="31" t="s">
        <v>245</v>
      </c>
      <c r="L15" s="64">
        <f>L9</f>
        <v>4</v>
      </c>
      <c r="M15" s="31" t="s">
        <v>3</v>
      </c>
      <c r="N15" s="14" t="s">
        <v>246</v>
      </c>
      <c r="O15" s="16">
        <v>2703</v>
      </c>
      <c r="P15" s="63">
        <f>L15*O15</f>
        <v>10812</v>
      </c>
      <c r="Q15" s="91">
        <v>1</v>
      </c>
      <c r="R15" s="16">
        <f>Q15*P15</f>
        <v>10812</v>
      </c>
    </row>
    <row r="16" spans="1:18" s="10" customFormat="1" ht="47.25" x14ac:dyDescent="0.25">
      <c r="A16" s="55" t="s">
        <v>94</v>
      </c>
      <c r="B16" s="12" t="s">
        <v>244</v>
      </c>
      <c r="C16" s="50"/>
      <c r="D16" s="31" t="s">
        <v>136</v>
      </c>
      <c r="E16" s="50"/>
      <c r="F16" s="31" t="s">
        <v>3</v>
      </c>
      <c r="G16" s="14" t="s">
        <v>42</v>
      </c>
      <c r="H16" s="50"/>
      <c r="I16" s="16"/>
      <c r="J16" s="50"/>
      <c r="K16" s="31" t="s">
        <v>247</v>
      </c>
      <c r="L16" s="64">
        <f>L10</f>
        <v>0</v>
      </c>
      <c r="M16" s="31" t="s">
        <v>3</v>
      </c>
      <c r="N16" s="14" t="s">
        <v>248</v>
      </c>
      <c r="O16" s="16">
        <v>2320</v>
      </c>
      <c r="P16" s="63">
        <f>L16*O16</f>
        <v>0</v>
      </c>
      <c r="Q16" s="91">
        <v>1</v>
      </c>
      <c r="R16" s="16">
        <f>Q16*P16</f>
        <v>0</v>
      </c>
    </row>
    <row r="17" spans="1:18" s="10" customFormat="1" x14ac:dyDescent="0.25">
      <c r="A17" s="55" t="s">
        <v>1</v>
      </c>
      <c r="B17" s="13" t="s">
        <v>1</v>
      </c>
      <c r="C17" s="50"/>
      <c r="D17" s="31"/>
      <c r="E17" s="50"/>
      <c r="F17" s="31"/>
      <c r="G17" s="14"/>
      <c r="H17" s="50"/>
      <c r="I17" s="16"/>
      <c r="J17" s="50"/>
      <c r="K17" s="31"/>
      <c r="L17" s="50"/>
      <c r="M17" s="31"/>
      <c r="N17" s="14"/>
      <c r="O17" s="50"/>
      <c r="P17" s="16"/>
      <c r="Q17" s="91">
        <v>1</v>
      </c>
      <c r="R17" s="16">
        <f t="shared" si="0"/>
        <v>0</v>
      </c>
    </row>
    <row r="18" spans="1:18" s="10" customFormat="1" ht="27" customHeight="1" x14ac:dyDescent="0.25">
      <c r="A18" s="55">
        <v>3</v>
      </c>
      <c r="B18" s="34" t="s">
        <v>23</v>
      </c>
      <c r="C18" s="50" t="s">
        <v>119</v>
      </c>
      <c r="D18" s="50" t="s">
        <v>119</v>
      </c>
      <c r="E18" s="50" t="s">
        <v>119</v>
      </c>
      <c r="F18" s="50" t="s">
        <v>119</v>
      </c>
      <c r="G18" s="50" t="s">
        <v>119</v>
      </c>
      <c r="H18" s="50" t="s">
        <v>119</v>
      </c>
      <c r="I18" s="50" t="s">
        <v>119</v>
      </c>
      <c r="J18" s="50" t="s">
        <v>119</v>
      </c>
      <c r="K18" s="50" t="s">
        <v>119</v>
      </c>
      <c r="L18" s="50" t="s">
        <v>119</v>
      </c>
      <c r="M18" s="50" t="s">
        <v>119</v>
      </c>
      <c r="N18" s="50" t="s">
        <v>119</v>
      </c>
      <c r="O18" s="50" t="s">
        <v>119</v>
      </c>
      <c r="P18" s="50" t="s">
        <v>119</v>
      </c>
      <c r="Q18" s="91"/>
      <c r="R18" s="16"/>
    </row>
    <row r="19" spans="1:18" s="10" customFormat="1" ht="63" x14ac:dyDescent="0.25">
      <c r="A19" s="55" t="s">
        <v>95</v>
      </c>
      <c r="B19" s="13" t="s">
        <v>87</v>
      </c>
      <c r="C19" s="50"/>
      <c r="D19" s="31" t="s">
        <v>137</v>
      </c>
      <c r="E19" s="50"/>
      <c r="F19" s="32" t="s">
        <v>24</v>
      </c>
      <c r="G19" s="14" t="s">
        <v>44</v>
      </c>
      <c r="H19" s="50"/>
      <c r="I19" s="16"/>
      <c r="J19" s="50"/>
      <c r="K19" s="31" t="s">
        <v>137</v>
      </c>
      <c r="L19" s="50">
        <v>0</v>
      </c>
      <c r="M19" s="32" t="s">
        <v>24</v>
      </c>
      <c r="N19" s="14" t="s">
        <v>249</v>
      </c>
      <c r="O19" s="16">
        <v>41090</v>
      </c>
      <c r="P19" s="63">
        <f>L19*O19</f>
        <v>0</v>
      </c>
      <c r="Q19" s="91">
        <v>1</v>
      </c>
      <c r="R19" s="16">
        <f>Q19*P19</f>
        <v>0</v>
      </c>
    </row>
    <row r="20" spans="1:18" s="10" customFormat="1" ht="63" x14ac:dyDescent="0.25">
      <c r="A20" s="55" t="s">
        <v>96</v>
      </c>
      <c r="B20" s="13" t="s">
        <v>88</v>
      </c>
      <c r="C20" s="50"/>
      <c r="D20" s="31" t="s">
        <v>137</v>
      </c>
      <c r="E20" s="50"/>
      <c r="F20" s="32" t="s">
        <v>24</v>
      </c>
      <c r="G20" s="14" t="s">
        <v>44</v>
      </c>
      <c r="H20" s="50"/>
      <c r="I20" s="16"/>
      <c r="J20" s="50"/>
      <c r="K20" s="31" t="s">
        <v>137</v>
      </c>
      <c r="L20" s="50"/>
      <c r="M20" s="32" t="s">
        <v>24</v>
      </c>
      <c r="N20" s="14" t="s">
        <v>44</v>
      </c>
      <c r="O20" s="50"/>
      <c r="P20" s="16"/>
      <c r="Q20" s="91">
        <v>1</v>
      </c>
      <c r="R20" s="16">
        <f t="shared" si="0"/>
        <v>0</v>
      </c>
    </row>
    <row r="21" spans="1:18" s="10" customFormat="1" x14ac:dyDescent="0.25">
      <c r="A21" s="55" t="s">
        <v>1</v>
      </c>
      <c r="B21" s="13" t="s">
        <v>1</v>
      </c>
      <c r="C21" s="50"/>
      <c r="D21" s="31"/>
      <c r="E21" s="50"/>
      <c r="F21" s="32"/>
      <c r="G21" s="14"/>
      <c r="H21" s="50"/>
      <c r="I21" s="16"/>
      <c r="J21" s="50"/>
      <c r="K21" s="31"/>
      <c r="L21" s="50"/>
      <c r="M21" s="32"/>
      <c r="N21" s="14"/>
      <c r="O21" s="50"/>
      <c r="P21" s="16"/>
      <c r="Q21" s="91">
        <v>1</v>
      </c>
      <c r="R21" s="16">
        <f t="shared" si="0"/>
        <v>0</v>
      </c>
    </row>
    <row r="22" spans="1:18" s="10" customFormat="1" x14ac:dyDescent="0.25">
      <c r="A22" s="55">
        <v>4</v>
      </c>
      <c r="B22" s="13" t="s">
        <v>6</v>
      </c>
      <c r="C22" s="50"/>
      <c r="D22" s="31"/>
      <c r="E22" s="50"/>
      <c r="F22" s="50"/>
      <c r="G22" s="50"/>
      <c r="H22" s="50"/>
      <c r="I22" s="16"/>
      <c r="J22" s="50"/>
      <c r="K22" s="31"/>
      <c r="L22" s="50"/>
      <c r="M22" s="50"/>
      <c r="N22" s="50"/>
      <c r="O22" s="50"/>
      <c r="P22" s="16"/>
      <c r="Q22" s="91">
        <v>1</v>
      </c>
      <c r="R22" s="16">
        <f t="shared" si="0"/>
        <v>0</v>
      </c>
    </row>
    <row r="23" spans="1:18" s="10" customFormat="1" ht="31.5" x14ac:dyDescent="0.25">
      <c r="A23" s="55" t="s">
        <v>118</v>
      </c>
      <c r="B23" s="13" t="s">
        <v>87</v>
      </c>
      <c r="C23" s="50"/>
      <c r="D23" s="31"/>
      <c r="E23" s="50"/>
      <c r="F23" s="31" t="s">
        <v>3</v>
      </c>
      <c r="G23" s="14" t="s">
        <v>45</v>
      </c>
      <c r="H23" s="50"/>
      <c r="I23" s="16"/>
      <c r="J23" s="50"/>
      <c r="K23" s="31"/>
      <c r="L23" s="64">
        <f>L9+L10</f>
        <v>4</v>
      </c>
      <c r="M23" s="31" t="s">
        <v>3</v>
      </c>
      <c r="N23" s="14" t="s">
        <v>45</v>
      </c>
      <c r="O23" s="16">
        <v>611</v>
      </c>
      <c r="P23" s="63">
        <f>L23*O23</f>
        <v>2444</v>
      </c>
      <c r="Q23" s="91">
        <v>1</v>
      </c>
      <c r="R23" s="16">
        <f>Q23*P23</f>
        <v>2444</v>
      </c>
    </row>
    <row r="24" spans="1:18" s="10" customFormat="1" ht="31.5" x14ac:dyDescent="0.25">
      <c r="A24" s="55" t="s">
        <v>147</v>
      </c>
      <c r="B24" s="13" t="s">
        <v>88</v>
      </c>
      <c r="C24" s="50"/>
      <c r="D24" s="31"/>
      <c r="E24" s="50"/>
      <c r="F24" s="31" t="s">
        <v>3</v>
      </c>
      <c r="G24" s="14" t="s">
        <v>45</v>
      </c>
      <c r="H24" s="50"/>
      <c r="I24" s="16"/>
      <c r="J24" s="50"/>
      <c r="K24" s="31"/>
      <c r="L24" s="50"/>
      <c r="M24" s="31" t="s">
        <v>3</v>
      </c>
      <c r="N24" s="14" t="s">
        <v>45</v>
      </c>
      <c r="O24" s="16"/>
      <c r="P24" s="16"/>
      <c r="Q24" s="91">
        <v>1</v>
      </c>
      <c r="R24" s="16">
        <f t="shared" si="0"/>
        <v>0</v>
      </c>
    </row>
    <row r="25" spans="1:18" s="10" customFormat="1" ht="15" customHeight="1" x14ac:dyDescent="0.25">
      <c r="A25" s="55" t="s">
        <v>1</v>
      </c>
      <c r="B25" s="13" t="s">
        <v>1</v>
      </c>
      <c r="C25" s="50"/>
      <c r="D25" s="31"/>
      <c r="E25" s="50"/>
      <c r="F25" s="31"/>
      <c r="G25" s="14"/>
      <c r="H25" s="50"/>
      <c r="I25" s="16"/>
      <c r="J25" s="50"/>
      <c r="K25" s="31"/>
      <c r="L25" s="50"/>
      <c r="M25" s="31"/>
      <c r="N25" s="14"/>
      <c r="O25" s="50"/>
      <c r="P25" s="16"/>
      <c r="Q25" s="91">
        <v>1</v>
      </c>
      <c r="R25" s="16">
        <f t="shared" si="0"/>
        <v>0</v>
      </c>
    </row>
    <row r="26" spans="1:18" ht="50.25" customHeight="1" x14ac:dyDescent="0.25">
      <c r="A26" s="55"/>
      <c r="B26" s="13" t="s">
        <v>58</v>
      </c>
      <c r="C26" s="21"/>
      <c r="D26" s="50"/>
      <c r="E26" s="50"/>
      <c r="F26" s="50"/>
      <c r="G26" s="3"/>
      <c r="H26" s="3"/>
      <c r="I26" s="22"/>
      <c r="J26" s="21"/>
      <c r="K26" s="50"/>
      <c r="L26" s="50"/>
      <c r="M26" s="50"/>
      <c r="N26" s="3"/>
      <c r="O26" s="3"/>
      <c r="P26" s="63">
        <f>SUM(P9:P13,P15:P17,P19:P21,P23:P25)</f>
        <v>22112</v>
      </c>
      <c r="Q26" s="91">
        <v>1</v>
      </c>
      <c r="R26" s="16">
        <f>SUM(R9:R25)</f>
        <v>23086.160000000003</v>
      </c>
    </row>
    <row r="27" spans="1:18" ht="15.75" customHeight="1" x14ac:dyDescent="0.25">
      <c r="D27" s="7"/>
      <c r="J27" s="29"/>
      <c r="K27" s="29"/>
    </row>
    <row r="28" spans="1:18" ht="18.75" customHeight="1" x14ac:dyDescent="0.25">
      <c r="A28" s="120"/>
      <c r="B28" s="120"/>
      <c r="C28" s="120"/>
      <c r="D28" s="120"/>
      <c r="E28" s="120"/>
      <c r="F28" s="120"/>
      <c r="G28" s="120"/>
    </row>
    <row r="29" spans="1:18" ht="41.25" customHeight="1" x14ac:dyDescent="0.25">
      <c r="A29" s="120"/>
      <c r="B29" s="120"/>
      <c r="C29" s="120"/>
      <c r="D29" s="120"/>
      <c r="E29" s="120"/>
      <c r="F29" s="120"/>
      <c r="G29" s="120"/>
    </row>
    <row r="30" spans="1:18" ht="38.25" customHeight="1" x14ac:dyDescent="0.25">
      <c r="A30" s="120"/>
      <c r="B30" s="120"/>
      <c r="C30" s="120"/>
      <c r="D30" s="120"/>
      <c r="E30" s="120"/>
      <c r="F30" s="120"/>
      <c r="G30" s="120"/>
      <c r="H30" s="6"/>
    </row>
    <row r="31" spans="1:18" ht="18.75" customHeight="1" x14ac:dyDescent="0.25">
      <c r="A31" s="121"/>
      <c r="B31" s="121"/>
      <c r="C31" s="121"/>
      <c r="D31" s="121"/>
      <c r="E31" s="121"/>
      <c r="F31" s="121"/>
      <c r="G31" s="121"/>
    </row>
    <row r="32" spans="1:18" ht="217.5" customHeight="1" x14ac:dyDescent="0.25">
      <c r="A32" s="117"/>
      <c r="B32" s="122"/>
      <c r="C32" s="122"/>
      <c r="D32" s="122"/>
      <c r="E32" s="122"/>
      <c r="F32" s="122"/>
      <c r="G32" s="122"/>
    </row>
    <row r="33" spans="1:16" ht="53.25" customHeight="1" x14ac:dyDescent="0.25">
      <c r="A33" s="117"/>
      <c r="B33" s="118"/>
      <c r="C33" s="118"/>
      <c r="D33" s="118"/>
      <c r="E33" s="118"/>
      <c r="F33" s="118"/>
      <c r="G33" s="118"/>
    </row>
    <row r="34" spans="1:16" x14ac:dyDescent="0.25">
      <c r="A34" s="119"/>
      <c r="B34" s="119"/>
      <c r="C34" s="119"/>
      <c r="D34" s="119"/>
      <c r="E34" s="119"/>
      <c r="F34" s="119"/>
      <c r="G34" s="119"/>
    </row>
    <row r="35" spans="1:16" s="7" customFormat="1" x14ac:dyDescent="0.25">
      <c r="A35" s="52"/>
      <c r="B35" s="6"/>
      <c r="D35" s="4"/>
      <c r="G35" s="45"/>
      <c r="H35" s="45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52"/>
      <c r="B39" s="6"/>
      <c r="D39" s="4"/>
      <c r="G39" s="45"/>
      <c r="H39" s="45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C5:F5"/>
    <mergeCell ref="G5:I5"/>
    <mergeCell ref="J5:M5"/>
    <mergeCell ref="N5:R5"/>
    <mergeCell ref="J4:R4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35" t="s">
        <v>65</v>
      </c>
      <c r="B2" s="135"/>
      <c r="C2" s="135"/>
      <c r="D2" s="135"/>
      <c r="E2" s="135"/>
      <c r="F2" s="135"/>
      <c r="G2" s="135"/>
      <c r="J2" s="29"/>
      <c r="K2" s="29"/>
    </row>
    <row r="3" spans="1:17" ht="36" customHeight="1" x14ac:dyDescent="0.25">
      <c r="A3" s="58" t="s">
        <v>0</v>
      </c>
      <c r="B3" s="1" t="s">
        <v>64</v>
      </c>
      <c r="C3" s="136" t="s">
        <v>46</v>
      </c>
      <c r="D3" s="136"/>
      <c r="E3" s="112" t="s">
        <v>47</v>
      </c>
      <c r="F3" s="112"/>
      <c r="G3" s="112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59">
        <v>1</v>
      </c>
      <c r="B4" s="42">
        <v>2</v>
      </c>
      <c r="C4" s="137">
        <v>3</v>
      </c>
      <c r="D4" s="138"/>
      <c r="E4" s="126">
        <v>4</v>
      </c>
      <c r="F4" s="127"/>
      <c r="G4" s="139"/>
      <c r="I4" s="45"/>
      <c r="J4" s="5"/>
      <c r="K4" s="45"/>
      <c r="L4" s="5"/>
      <c r="M4" s="45"/>
      <c r="N4" s="5"/>
      <c r="O4" s="45"/>
      <c r="P4" s="5"/>
      <c r="Q4" s="45"/>
    </row>
    <row r="5" spans="1:17" ht="90.75" customHeight="1" x14ac:dyDescent="0.25">
      <c r="A5" s="41">
        <v>1</v>
      </c>
      <c r="B5" s="40" t="s">
        <v>66</v>
      </c>
      <c r="C5" s="140"/>
      <c r="D5" s="140"/>
      <c r="E5" s="132" t="e">
        <f>#REF!+т2!P46+т3!R18+т4!P22+т5!P26</f>
        <v>#REF!</v>
      </c>
      <c r="F5" s="133"/>
      <c r="G5" s="134"/>
      <c r="I5" s="45"/>
      <c r="J5" s="5"/>
      <c r="K5" s="29"/>
      <c r="L5" s="29"/>
    </row>
    <row r="6" spans="1:17" x14ac:dyDescent="0.25">
      <c r="A6" s="41">
        <v>2</v>
      </c>
      <c r="B6" s="2" t="s">
        <v>7</v>
      </c>
      <c r="C6" s="141"/>
      <c r="D6" s="141"/>
      <c r="E6" s="132" t="e">
        <f>E5*0.18</f>
        <v>#REF!</v>
      </c>
      <c r="F6" s="133"/>
      <c r="G6" s="134"/>
      <c r="I6" s="45"/>
      <c r="J6" s="5"/>
      <c r="K6" s="29"/>
      <c r="L6" s="29"/>
    </row>
    <row r="7" spans="1:17" ht="112.5" customHeight="1" x14ac:dyDescent="0.25">
      <c r="A7" s="41">
        <v>3</v>
      </c>
      <c r="B7" s="2" t="s">
        <v>124</v>
      </c>
      <c r="C7" s="141"/>
      <c r="D7" s="141"/>
      <c r="E7" s="132" t="e">
        <f>E5+E6</f>
        <v>#REF!</v>
      </c>
      <c r="F7" s="133"/>
      <c r="G7" s="134"/>
      <c r="I7" s="45"/>
      <c r="J7" s="5"/>
      <c r="K7" s="29"/>
      <c r="L7" s="29"/>
    </row>
    <row r="8" spans="1:17" ht="53.25" customHeight="1" x14ac:dyDescent="0.25">
      <c r="A8" s="41" t="s">
        <v>150</v>
      </c>
      <c r="B8" s="51" t="s">
        <v>68</v>
      </c>
      <c r="C8" s="130"/>
      <c r="D8" s="131"/>
      <c r="E8" s="132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33"/>
      <c r="G8" s="134"/>
      <c r="I8" s="45"/>
      <c r="J8" s="5"/>
      <c r="K8" s="29"/>
      <c r="L8" s="29"/>
    </row>
    <row r="9" spans="1:17" ht="69" customHeight="1" x14ac:dyDescent="0.25">
      <c r="A9" s="41" t="s">
        <v>151</v>
      </c>
      <c r="B9" s="43" t="s">
        <v>125</v>
      </c>
      <c r="C9" s="142"/>
      <c r="D9" s="143"/>
      <c r="E9" s="144"/>
      <c r="F9" s="145"/>
      <c r="G9" s="146"/>
      <c r="H9" s="6"/>
      <c r="I9" s="6"/>
      <c r="J9" s="29"/>
      <c r="K9" s="29" t="s">
        <v>60</v>
      </c>
    </row>
    <row r="10" spans="1:17" ht="53.25" customHeight="1" x14ac:dyDescent="0.25">
      <c r="A10" s="41" t="s">
        <v>152</v>
      </c>
      <c r="B10" s="43" t="s">
        <v>149</v>
      </c>
      <c r="C10" s="142"/>
      <c r="D10" s="143"/>
      <c r="E10" s="132" t="e">
        <f>E7-E9</f>
        <v>#REF!</v>
      </c>
      <c r="F10" s="133"/>
      <c r="G10" s="134"/>
      <c r="H10" s="6"/>
      <c r="I10" s="6"/>
      <c r="J10" s="29"/>
      <c r="K10" s="29"/>
    </row>
    <row r="11" spans="1:17" ht="84" customHeight="1" x14ac:dyDescent="0.25">
      <c r="A11" s="41" t="s">
        <v>148</v>
      </c>
      <c r="B11" s="43" t="s">
        <v>67</v>
      </c>
      <c r="C11" s="142"/>
      <c r="D11" s="143"/>
      <c r="E11" s="132">
        <f>SUM(E12:G18)</f>
        <v>0</v>
      </c>
      <c r="F11" s="133"/>
      <c r="G11" s="134"/>
      <c r="H11" s="6"/>
      <c r="I11" s="6"/>
      <c r="J11" s="6" t="s">
        <v>158</v>
      </c>
      <c r="K11" s="65"/>
    </row>
    <row r="12" spans="1:17" ht="21" customHeight="1" x14ac:dyDescent="0.25">
      <c r="A12" s="41" t="s">
        <v>61</v>
      </c>
      <c r="B12" s="44" t="s">
        <v>154</v>
      </c>
      <c r="C12" s="142"/>
      <c r="D12" s="143"/>
      <c r="E12" s="144"/>
      <c r="F12" s="145"/>
      <c r="G12" s="146"/>
      <c r="H12" s="6"/>
      <c r="I12" s="6"/>
      <c r="J12" s="66">
        <v>114.30972260932106</v>
      </c>
      <c r="K12" s="45" t="s">
        <v>159</v>
      </c>
    </row>
    <row r="13" spans="1:17" ht="18" x14ac:dyDescent="0.25">
      <c r="A13" s="41" t="s">
        <v>62</v>
      </c>
      <c r="B13" s="44" t="s">
        <v>155</v>
      </c>
      <c r="C13" s="142"/>
      <c r="D13" s="143"/>
      <c r="E13" s="144"/>
      <c r="F13" s="145"/>
      <c r="G13" s="146"/>
      <c r="H13" s="6"/>
      <c r="I13" s="6"/>
      <c r="J13" s="66">
        <v>106.03167494679889</v>
      </c>
      <c r="K13" s="45" t="s">
        <v>160</v>
      </c>
    </row>
    <row r="14" spans="1:17" ht="18" x14ac:dyDescent="0.25">
      <c r="A14" s="41" t="s">
        <v>69</v>
      </c>
      <c r="B14" s="44" t="s">
        <v>156</v>
      </c>
      <c r="C14" s="47"/>
      <c r="D14" s="48"/>
      <c r="E14" s="144"/>
      <c r="F14" s="145"/>
      <c r="G14" s="146"/>
      <c r="H14" s="6"/>
      <c r="I14" s="6"/>
      <c r="J14" s="66">
        <v>105.04380984686162</v>
      </c>
      <c r="K14" s="45" t="s">
        <v>161</v>
      </c>
    </row>
    <row r="15" spans="1:17" ht="18" x14ac:dyDescent="0.25">
      <c r="A15" s="41" t="s">
        <v>1</v>
      </c>
      <c r="B15" s="44" t="s">
        <v>157</v>
      </c>
      <c r="C15" s="142"/>
      <c r="D15" s="143"/>
      <c r="E15" s="144"/>
      <c r="F15" s="145"/>
      <c r="G15" s="146"/>
      <c r="H15" s="6"/>
      <c r="I15" s="6"/>
      <c r="J15" s="66">
        <v>104.53189530144731</v>
      </c>
      <c r="K15" s="45" t="s">
        <v>162</v>
      </c>
    </row>
    <row r="16" spans="1:17" ht="18" x14ac:dyDescent="0.25">
      <c r="A16" s="41" t="s">
        <v>126</v>
      </c>
      <c r="B16" s="44" t="s">
        <v>127</v>
      </c>
      <c r="C16" s="142"/>
      <c r="D16" s="143"/>
      <c r="E16" s="144"/>
      <c r="F16" s="145"/>
      <c r="G16" s="146"/>
      <c r="H16" s="6"/>
      <c r="I16" s="6"/>
      <c r="J16" s="66">
        <v>104.16560516944568</v>
      </c>
      <c r="K16" s="45" t="s">
        <v>163</v>
      </c>
    </row>
    <row r="17" spans="1:11" ht="18" x14ac:dyDescent="0.25">
      <c r="A17" s="41" t="s">
        <v>63</v>
      </c>
      <c r="B17" s="44" t="s">
        <v>128</v>
      </c>
      <c r="C17" s="147"/>
      <c r="D17" s="148"/>
      <c r="E17" s="144"/>
      <c r="F17" s="145"/>
      <c r="G17" s="146"/>
      <c r="H17" s="23"/>
      <c r="I17" s="25"/>
      <c r="J17" s="66">
        <v>103.9</v>
      </c>
      <c r="K17" s="45" t="s">
        <v>164</v>
      </c>
    </row>
    <row r="18" spans="1:11" x14ac:dyDescent="0.25">
      <c r="A18" s="60"/>
      <c r="B18" s="46"/>
      <c r="C18" s="119"/>
      <c r="D18" s="119"/>
      <c r="E18" s="144"/>
      <c r="F18" s="145"/>
      <c r="G18" s="146"/>
      <c r="J18" s="66">
        <v>104</v>
      </c>
      <c r="K18" s="45" t="s">
        <v>165</v>
      </c>
    </row>
    <row r="19" spans="1:11" ht="18" x14ac:dyDescent="0.25">
      <c r="A19" s="149" t="s">
        <v>132</v>
      </c>
      <c r="B19" s="149"/>
      <c r="C19" s="149"/>
      <c r="D19" s="149"/>
      <c r="E19" s="149"/>
      <c r="F19" s="149"/>
      <c r="G19" s="149"/>
    </row>
    <row r="20" spans="1:11" ht="36" customHeight="1" x14ac:dyDescent="0.25">
      <c r="A20" s="150" t="s">
        <v>129</v>
      </c>
      <c r="B20" s="150"/>
      <c r="C20" s="150"/>
      <c r="D20" s="150"/>
      <c r="E20" s="150"/>
      <c r="F20" s="150"/>
      <c r="G20" s="150"/>
    </row>
    <row r="21" spans="1:11" ht="31.5" customHeight="1" x14ac:dyDescent="0.25">
      <c r="A21" s="150" t="s">
        <v>130</v>
      </c>
      <c r="B21" s="150"/>
      <c r="C21" s="150"/>
      <c r="D21" s="150"/>
      <c r="E21" s="150"/>
      <c r="F21" s="150"/>
      <c r="G21" s="150"/>
      <c r="H21" s="45" t="s">
        <v>60</v>
      </c>
    </row>
    <row r="22" spans="1:11" ht="69.75" customHeight="1" x14ac:dyDescent="0.25">
      <c r="A22" s="150" t="s">
        <v>131</v>
      </c>
      <c r="B22" s="150"/>
      <c r="C22" s="150"/>
      <c r="D22" s="150"/>
      <c r="E22" s="150"/>
      <c r="F22" s="150"/>
      <c r="G22" s="150"/>
    </row>
    <row r="23" spans="1:11" ht="18.75" customHeight="1" x14ac:dyDescent="0.25">
      <c r="A23" s="120"/>
      <c r="B23" s="120"/>
      <c r="C23" s="120"/>
      <c r="D23" s="120"/>
      <c r="E23" s="120"/>
      <c r="F23" s="120"/>
      <c r="G23" s="120"/>
    </row>
    <row r="24" spans="1:11" ht="41.25" customHeight="1" x14ac:dyDescent="0.25">
      <c r="A24" s="120"/>
      <c r="B24" s="120"/>
      <c r="C24" s="120"/>
      <c r="D24" s="120"/>
      <c r="E24" s="120"/>
      <c r="F24" s="120"/>
      <c r="G24" s="120"/>
    </row>
    <row r="25" spans="1:11" ht="38.25" customHeight="1" x14ac:dyDescent="0.25">
      <c r="A25" s="120"/>
      <c r="B25" s="120"/>
      <c r="C25" s="120"/>
      <c r="D25" s="120"/>
      <c r="E25" s="120"/>
      <c r="F25" s="120"/>
      <c r="G25" s="120"/>
      <c r="H25"/>
    </row>
    <row r="26" spans="1:11" ht="18.75" customHeight="1" x14ac:dyDescent="0.25">
      <c r="A26" s="121"/>
      <c r="B26" s="121"/>
      <c r="C26" s="121"/>
      <c r="D26" s="121"/>
      <c r="E26" s="121"/>
      <c r="F26" s="121"/>
      <c r="G26" s="121"/>
    </row>
    <row r="27" spans="1:11" ht="217.5" customHeight="1" x14ac:dyDescent="0.25">
      <c r="A27" s="117"/>
      <c r="B27" s="122"/>
      <c r="C27" s="122"/>
      <c r="D27" s="122"/>
      <c r="E27" s="122"/>
      <c r="F27" s="122"/>
      <c r="G27" s="122"/>
    </row>
    <row r="28" spans="1:11" ht="53.25" customHeight="1" x14ac:dyDescent="0.25">
      <c r="A28" s="117"/>
      <c r="B28" s="118"/>
      <c r="C28" s="118"/>
      <c r="D28" s="118"/>
      <c r="E28" s="118"/>
      <c r="F28" s="118"/>
      <c r="G28" s="118"/>
    </row>
    <row r="29" spans="1:11" x14ac:dyDescent="0.25">
      <c r="A29" s="119"/>
      <c r="B29" s="119"/>
      <c r="C29" s="119"/>
      <c r="D29" s="119"/>
      <c r="E29" s="119"/>
      <c r="F29" s="119"/>
      <c r="G29" s="119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workbookViewId="0">
      <selection activeCell="A12" sqref="A12:Q12"/>
    </sheetView>
  </sheetViews>
  <sheetFormatPr defaultRowHeight="15.75" x14ac:dyDescent="0.25"/>
  <sheetData>
    <row r="1" spans="1:34" s="6" customFormat="1" ht="18.75" x14ac:dyDescent="0.25">
      <c r="A1" s="52"/>
      <c r="B1" s="4"/>
      <c r="C1" s="7"/>
      <c r="D1" s="4"/>
      <c r="E1" s="7"/>
      <c r="F1" s="7"/>
      <c r="G1" s="45"/>
      <c r="H1" s="45"/>
      <c r="J1" s="5"/>
      <c r="Q1" s="84" t="s">
        <v>50</v>
      </c>
    </row>
    <row r="2" spans="1:34" s="6" customFormat="1" ht="18.75" x14ac:dyDescent="0.3">
      <c r="A2" s="52"/>
      <c r="B2" s="4"/>
      <c r="C2" s="7"/>
      <c r="D2" s="4"/>
      <c r="E2" s="7"/>
      <c r="F2" s="7"/>
      <c r="G2" s="45"/>
      <c r="H2" s="45"/>
      <c r="J2" s="5"/>
      <c r="Q2" s="85" t="s">
        <v>48</v>
      </c>
    </row>
    <row r="3" spans="1:34" s="6" customFormat="1" ht="18.75" x14ac:dyDescent="0.3">
      <c r="A3" s="52"/>
      <c r="B3" s="4"/>
      <c r="C3" s="7"/>
      <c r="D3" s="4"/>
      <c r="E3" s="7"/>
      <c r="F3" s="7"/>
      <c r="G3" s="45"/>
      <c r="H3" s="45"/>
      <c r="J3" s="5"/>
      <c r="Q3" s="85" t="s">
        <v>49</v>
      </c>
    </row>
    <row r="4" spans="1:34" s="6" customFormat="1" ht="69.75" customHeight="1" x14ac:dyDescent="0.25">
      <c r="A4" s="102" t="s">
        <v>53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86"/>
      <c r="S4" s="86"/>
      <c r="T4" s="86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34" s="6" customFormat="1" ht="18.75" x14ac:dyDescent="0.3">
      <c r="A5" s="103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s="6" customFormat="1" ht="18.75" x14ac:dyDescent="0.25">
      <c r="A6" s="104" t="s">
        <v>201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s="6" customFormat="1" x14ac:dyDescent="0.25">
      <c r="A7" s="105" t="s">
        <v>51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89"/>
      <c r="S7" s="89"/>
      <c r="T7" s="89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 s="6" customFormat="1" ht="18.75" x14ac:dyDescent="0.3">
      <c r="A8" s="106" t="str">
        <f>'r1-'!A8:Q8</f>
        <v>Год раскрытия информации: 2022год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87"/>
      <c r="S8" s="87"/>
      <c r="T8" s="87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s="6" customFormat="1" ht="18.75" x14ac:dyDescent="0.3">
      <c r="A9" s="107" t="str">
        <f>'r1-'!A9:Q9</f>
        <v>Наименование инвестиционного проекта: Строительство сетей электроснабжения объекта "Мостовой переход через Калининградский залив" левый берег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87"/>
      <c r="S9" s="87"/>
      <c r="T9" s="87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s="6" customFormat="1" ht="18.75" x14ac:dyDescent="0.25">
      <c r="A10" s="107" t="str">
        <f>'r1-'!A10:Q10</f>
        <v>Идентификатор инвестиционного проекта: L 21-12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1" spans="1:34" s="6" customFormat="1" ht="18.75" x14ac:dyDescent="0.3">
      <c r="A11" s="108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87"/>
      <c r="S11" s="87"/>
      <c r="T11" s="87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1" t="s">
        <v>52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09" t="s">
        <v>153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09" t="s">
        <v>189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01" t="s">
        <v>59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6" customFormat="1" x14ac:dyDescent="0.25"/>
    <row r="17" spans="1:18" s="95" customFormat="1" ht="14.25" x14ac:dyDescent="0.2">
      <c r="A17" s="152" t="s">
        <v>219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</row>
    <row r="18" spans="1:18" s="95" customFormat="1" ht="14.25" x14ac:dyDescent="0.2">
      <c r="A18" s="151" t="s">
        <v>0</v>
      </c>
      <c r="B18" s="151" t="s">
        <v>2</v>
      </c>
      <c r="C18" s="151" t="s">
        <v>46</v>
      </c>
      <c r="D18" s="151" t="s">
        <v>220</v>
      </c>
      <c r="E18" s="151" t="s">
        <v>220</v>
      </c>
      <c r="F18" s="151" t="s">
        <v>220</v>
      </c>
      <c r="G18" s="151" t="s">
        <v>220</v>
      </c>
      <c r="H18" s="151" t="s">
        <v>220</v>
      </c>
      <c r="I18" s="151" t="s">
        <v>220</v>
      </c>
      <c r="J18" s="151" t="s">
        <v>47</v>
      </c>
      <c r="K18" s="151" t="s">
        <v>220</v>
      </c>
      <c r="L18" s="151" t="s">
        <v>220</v>
      </c>
      <c r="M18" s="151" t="s">
        <v>220</v>
      </c>
      <c r="N18" s="151" t="s">
        <v>220</v>
      </c>
      <c r="O18" s="151" t="s">
        <v>220</v>
      </c>
      <c r="P18" s="151" t="s">
        <v>220</v>
      </c>
    </row>
    <row r="19" spans="1:18" s="95" customFormat="1" ht="14.25" x14ac:dyDescent="0.2">
      <c r="A19" s="151" t="s">
        <v>220</v>
      </c>
      <c r="B19" s="151" t="s">
        <v>220</v>
      </c>
      <c r="C19" s="151" t="s">
        <v>221</v>
      </c>
      <c r="D19" s="151" t="s">
        <v>220</v>
      </c>
      <c r="E19" s="151" t="s">
        <v>220</v>
      </c>
      <c r="F19" s="151" t="s">
        <v>220</v>
      </c>
      <c r="G19" s="151" t="s">
        <v>220</v>
      </c>
      <c r="H19" s="151" t="s">
        <v>220</v>
      </c>
      <c r="I19" s="151" t="s">
        <v>220</v>
      </c>
      <c r="J19" s="151" t="s">
        <v>222</v>
      </c>
      <c r="K19" s="151" t="s">
        <v>220</v>
      </c>
      <c r="L19" s="151" t="s">
        <v>220</v>
      </c>
      <c r="M19" s="151" t="s">
        <v>220</v>
      </c>
      <c r="N19" s="151" t="s">
        <v>220</v>
      </c>
      <c r="O19" s="151" t="s">
        <v>220</v>
      </c>
      <c r="P19" s="151" t="s">
        <v>220</v>
      </c>
    </row>
    <row r="20" spans="1:18" s="95" customFormat="1" ht="14.25" x14ac:dyDescent="0.2">
      <c r="A20" s="151" t="s">
        <v>220</v>
      </c>
      <c r="B20" s="151" t="s">
        <v>220</v>
      </c>
      <c r="C20" s="151" t="s">
        <v>13</v>
      </c>
      <c r="D20" s="151" t="s">
        <v>220</v>
      </c>
      <c r="E20" s="151" t="s">
        <v>220</v>
      </c>
      <c r="F20" s="151" t="s">
        <v>220</v>
      </c>
      <c r="G20" s="151" t="s">
        <v>120</v>
      </c>
      <c r="H20" s="151" t="s">
        <v>220</v>
      </c>
      <c r="I20" s="151" t="s">
        <v>220</v>
      </c>
      <c r="J20" s="151" t="s">
        <v>223</v>
      </c>
      <c r="K20" s="151" t="s">
        <v>220</v>
      </c>
      <c r="L20" s="151" t="s">
        <v>220</v>
      </c>
      <c r="M20" s="151" t="s">
        <v>220</v>
      </c>
      <c r="N20" s="151" t="s">
        <v>120</v>
      </c>
      <c r="O20" s="151" t="s">
        <v>220</v>
      </c>
      <c r="P20" s="151" t="s">
        <v>220</v>
      </c>
    </row>
    <row r="21" spans="1:18" s="95" customFormat="1" ht="120" x14ac:dyDescent="0.2">
      <c r="A21" s="151" t="s">
        <v>220</v>
      </c>
      <c r="B21" s="151" t="s">
        <v>220</v>
      </c>
      <c r="C21" s="96" t="s">
        <v>29</v>
      </c>
      <c r="D21" s="96" t="s">
        <v>9</v>
      </c>
      <c r="E21" s="96" t="s">
        <v>111</v>
      </c>
      <c r="F21" s="96" t="s">
        <v>11</v>
      </c>
      <c r="G21" s="96" t="s">
        <v>14</v>
      </c>
      <c r="H21" s="96" t="s">
        <v>224</v>
      </c>
      <c r="I21" s="96" t="s">
        <v>55</v>
      </c>
      <c r="J21" s="96" t="s">
        <v>29</v>
      </c>
      <c r="K21" s="96" t="s">
        <v>9</v>
      </c>
      <c r="L21" s="96" t="s">
        <v>111</v>
      </c>
      <c r="M21" s="96" t="s">
        <v>11</v>
      </c>
      <c r="N21" s="96" t="s">
        <v>14</v>
      </c>
      <c r="O21" s="96" t="s">
        <v>224</v>
      </c>
      <c r="P21" s="96" t="s">
        <v>55</v>
      </c>
      <c r="Q21" s="96" t="s">
        <v>225</v>
      </c>
      <c r="R21" s="96" t="s">
        <v>226</v>
      </c>
    </row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topLeftCell="A26" zoomScale="90" zoomScaleNormal="90" workbookViewId="0">
      <selection activeCell="AA11" sqref="J1:AA1048576"/>
    </sheetView>
  </sheetViews>
  <sheetFormatPr defaultColWidth="9" defaultRowHeight="15.75" x14ac:dyDescent="0.25"/>
  <cols>
    <col min="1" max="1" width="11" style="52" customWidth="1"/>
    <col min="2" max="2" width="26.375" style="4" customWidth="1"/>
    <col min="3" max="3" width="10.625" style="7" customWidth="1"/>
    <col min="4" max="4" width="8.75" style="7" customWidth="1"/>
    <col min="5" max="5" width="4.75" style="4" customWidth="1"/>
    <col min="6" max="6" width="9.375" style="10" customWidth="1"/>
    <col min="7" max="7" width="5.75" style="10" customWidth="1"/>
    <col min="8" max="8" width="7.75" style="23" customWidth="1"/>
    <col min="9" max="9" width="16.75" style="45" customWidth="1"/>
    <col min="10" max="10" width="15.125" style="5" hidden="1" customWidth="1"/>
    <col min="11" max="11" width="8.875" style="6" hidden="1" customWidth="1"/>
    <col min="12" max="27" width="9" style="6" hidden="1" customWidth="1"/>
    <col min="28" max="30" width="9" style="6" customWidth="1"/>
    <col min="31" max="16384" width="9" style="6"/>
  </cols>
  <sheetData>
    <row r="1" spans="1:34" ht="18.75" x14ac:dyDescent="0.25">
      <c r="F1" s="7"/>
      <c r="G1" s="7"/>
      <c r="H1" s="84" t="s">
        <v>166</v>
      </c>
    </row>
    <row r="2" spans="1:34" ht="18.75" x14ac:dyDescent="0.3">
      <c r="F2" s="7"/>
      <c r="G2" s="7"/>
      <c r="H2" s="85" t="s">
        <v>48</v>
      </c>
    </row>
    <row r="3" spans="1:34" ht="18.75" x14ac:dyDescent="0.3">
      <c r="F3" s="7"/>
      <c r="G3" s="7"/>
      <c r="H3" s="85" t="s">
        <v>167</v>
      </c>
    </row>
    <row r="4" spans="1:34" ht="45" customHeight="1" x14ac:dyDescent="0.25">
      <c r="A4" s="154" t="s">
        <v>53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98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</row>
    <row r="5" spans="1:34" ht="18.75" customHeight="1" x14ac:dyDescent="0.3">
      <c r="A5" s="157"/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</row>
    <row r="6" spans="1:34" ht="18.75" x14ac:dyDescent="0.25">
      <c r="A6" s="154" t="str">
        <f>'r1-'!A6:Q6</f>
        <v>Инвестиционная программа АО "Западные энергетическая компания"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9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</row>
    <row r="7" spans="1:34" ht="15.75" customHeight="1" x14ac:dyDescent="0.25">
      <c r="A7" s="156" t="s">
        <v>232</v>
      </c>
      <c r="B7" s="156"/>
      <c r="C7" s="156"/>
      <c r="D7" s="156"/>
      <c r="E7" s="156"/>
      <c r="F7" s="156"/>
      <c r="G7" s="156"/>
      <c r="H7" s="156"/>
      <c r="I7" s="154"/>
      <c r="J7" s="154"/>
      <c r="K7" s="154"/>
      <c r="L7" s="154"/>
      <c r="M7" s="154"/>
      <c r="N7" s="154"/>
      <c r="O7" s="154"/>
      <c r="P7" s="154"/>
      <c r="Q7" s="98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</row>
    <row r="8" spans="1:34" ht="18.75" x14ac:dyDescent="0.3">
      <c r="A8" s="154" t="str">
        <f>'r1-'!A8:Q8</f>
        <v>Год раскрытия информации: 2022год</v>
      </c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98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35.25" customHeight="1" x14ac:dyDescent="0.3">
      <c r="A9" s="154" t="str">
        <f>'r1-'!A9:Q9</f>
        <v>Наименование инвестиционного проекта: Строительство сетей электроснабжения объекта "Мостовой переход через Калининградский залив" левый берег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98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54" t="str">
        <f>'r1-'!A10:Q10</f>
        <v>Идентификатор инвестиционного проекта: L 21-12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98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</row>
    <row r="11" spans="1:34" ht="42" customHeight="1" x14ac:dyDescent="0.3">
      <c r="A11" s="154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98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56" t="s">
        <v>227</v>
      </c>
      <c r="B12" s="156"/>
      <c r="C12" s="156"/>
      <c r="D12" s="156"/>
      <c r="E12" s="156"/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99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38.25" customHeight="1" x14ac:dyDescent="0.3">
      <c r="A13" s="154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98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55" t="str">
        <f>'r1-'!A14:Q14</f>
        <v>Тип инвестиционного проекта: строительство</v>
      </c>
      <c r="B14" s="155"/>
      <c r="C14" s="155"/>
      <c r="D14" s="155"/>
      <c r="E14" s="155"/>
      <c r="F14" s="155"/>
      <c r="G14" s="155"/>
      <c r="H14" s="155"/>
      <c r="I14" s="154"/>
      <c r="J14" s="154"/>
      <c r="K14" s="154"/>
      <c r="L14" s="154"/>
      <c r="M14" s="154"/>
      <c r="N14" s="154"/>
      <c r="O14" s="154"/>
      <c r="P14" s="154"/>
      <c r="Q14" s="98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54" t="s">
        <v>233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98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7" spans="1:26" ht="42" customHeight="1" x14ac:dyDescent="0.25">
      <c r="A17" s="135" t="s">
        <v>65</v>
      </c>
      <c r="B17" s="135"/>
      <c r="C17" s="135"/>
      <c r="D17" s="135"/>
      <c r="E17" s="135"/>
      <c r="F17" s="135"/>
      <c r="G17" s="135"/>
      <c r="H17" s="135"/>
      <c r="K17" s="29"/>
      <c r="L17" s="29"/>
    </row>
    <row r="18" spans="1:26" ht="49.5" customHeight="1" x14ac:dyDescent="0.25">
      <c r="A18" s="58" t="s">
        <v>0</v>
      </c>
      <c r="B18" s="1" t="s">
        <v>64</v>
      </c>
      <c r="C18" s="136" t="s">
        <v>46</v>
      </c>
      <c r="D18" s="136"/>
      <c r="E18" s="136"/>
      <c r="F18" s="112" t="s">
        <v>231</v>
      </c>
      <c r="G18" s="112"/>
      <c r="H18" s="112"/>
      <c r="J18"/>
      <c r="K18"/>
      <c r="L18" s="7"/>
      <c r="M18" s="23"/>
      <c r="N18" s="10"/>
      <c r="O18" s="23"/>
      <c r="P18" s="29"/>
      <c r="Q18" s="23"/>
    </row>
    <row r="19" spans="1:26" ht="15" customHeight="1" x14ac:dyDescent="0.25">
      <c r="A19" s="59">
        <v>1</v>
      </c>
      <c r="B19" s="42">
        <v>2</v>
      </c>
      <c r="C19" s="137">
        <v>3</v>
      </c>
      <c r="D19" s="135"/>
      <c r="E19" s="138"/>
      <c r="F19" s="126">
        <v>3</v>
      </c>
      <c r="G19" s="127"/>
      <c r="H19" s="139"/>
      <c r="J19" s="45"/>
      <c r="K19" s="5"/>
      <c r="L19" s="45"/>
      <c r="M19" s="5"/>
      <c r="N19" s="45"/>
      <c r="O19" s="5"/>
      <c r="P19" s="45"/>
      <c r="Q19" s="5"/>
      <c r="R19" s="45"/>
    </row>
    <row r="20" spans="1:26" ht="90.75" customHeight="1" x14ac:dyDescent="0.25">
      <c r="A20" s="41">
        <v>1</v>
      </c>
      <c r="B20" s="40" t="s">
        <v>66</v>
      </c>
      <c r="C20" s="158">
        <v>30998.63</v>
      </c>
      <c r="D20" s="158"/>
      <c r="E20" s="158"/>
      <c r="F20" s="158">
        <f>'r1-'!R63+т2!P46+т3!T18+т4!P22+т5!P26</f>
        <v>30998.63</v>
      </c>
      <c r="G20" s="158"/>
      <c r="H20" s="158"/>
      <c r="J20" s="45"/>
      <c r="K20" s="5"/>
      <c r="L20" s="29"/>
      <c r="M20" s="29"/>
      <c r="O20" s="6" t="s">
        <v>260</v>
      </c>
      <c r="P20" s="67">
        <v>106.2</v>
      </c>
      <c r="Q20" s="97">
        <v>105.1</v>
      </c>
      <c r="R20" s="97">
        <v>104.8</v>
      </c>
      <c r="S20" s="67">
        <v>104.7</v>
      </c>
      <c r="T20" s="67">
        <v>104.7</v>
      </c>
    </row>
    <row r="21" spans="1:26" x14ac:dyDescent="0.25">
      <c r="A21" s="41">
        <v>2</v>
      </c>
      <c r="B21" s="2" t="s">
        <v>209</v>
      </c>
      <c r="C21" s="158">
        <v>6199.7260000000006</v>
      </c>
      <c r="D21" s="158"/>
      <c r="E21" s="158"/>
      <c r="F21" s="159">
        <f>F20*0.2</f>
        <v>6199.7260000000006</v>
      </c>
      <c r="G21" s="159"/>
      <c r="H21" s="159"/>
      <c r="J21" s="45"/>
      <c r="K21" s="30">
        <v>2015</v>
      </c>
      <c r="L21" s="67">
        <v>2016</v>
      </c>
      <c r="M21" s="67">
        <v>2017</v>
      </c>
      <c r="N21" s="68">
        <v>2018</v>
      </c>
      <c r="O21" s="68">
        <v>2019</v>
      </c>
      <c r="P21" s="68">
        <v>2020</v>
      </c>
      <c r="Q21" s="30">
        <v>2021</v>
      </c>
      <c r="R21" s="67">
        <v>2022</v>
      </c>
      <c r="S21" s="67">
        <v>2023</v>
      </c>
      <c r="T21" s="68">
        <v>2024</v>
      </c>
      <c r="U21" s="68">
        <v>2025</v>
      </c>
      <c r="V21" s="68">
        <v>2026</v>
      </c>
      <c r="W21" s="30">
        <v>2027</v>
      </c>
      <c r="X21" s="67">
        <v>2028</v>
      </c>
      <c r="Y21" s="67">
        <v>2029</v>
      </c>
      <c r="Z21" s="68">
        <v>2030</v>
      </c>
    </row>
    <row r="22" spans="1:26" ht="112.5" customHeight="1" x14ac:dyDescent="0.25">
      <c r="A22" s="41">
        <v>3</v>
      </c>
      <c r="B22" s="2" t="s">
        <v>124</v>
      </c>
      <c r="C22" s="158">
        <v>37198.356</v>
      </c>
      <c r="D22" s="158"/>
      <c r="E22" s="158"/>
      <c r="F22" s="159">
        <f>F20+F21</f>
        <v>37198.356</v>
      </c>
      <c r="G22" s="159"/>
      <c r="H22" s="159"/>
      <c r="I22" s="94">
        <f>F22/1000</f>
        <v>37.198355999999997</v>
      </c>
      <c r="J22" s="45"/>
      <c r="K22" s="83">
        <v>114.3</v>
      </c>
      <c r="L22" s="83">
        <v>108.1</v>
      </c>
      <c r="M22" s="83">
        <v>105.4</v>
      </c>
      <c r="N22" s="83">
        <v>105.3</v>
      </c>
      <c r="O22" s="83">
        <v>106.8</v>
      </c>
      <c r="P22" s="67">
        <v>105.6</v>
      </c>
      <c r="Q22" s="97">
        <v>104.9</v>
      </c>
      <c r="R22" s="97">
        <v>113.9</v>
      </c>
      <c r="S22" s="67">
        <v>105.9</v>
      </c>
      <c r="T22" s="67">
        <v>105.3</v>
      </c>
      <c r="U22" s="67">
        <v>104.8</v>
      </c>
      <c r="V22" s="67">
        <v>104.7</v>
      </c>
      <c r="W22" s="67">
        <f t="shared" ref="U22:Z22" si="0">V22</f>
        <v>104.7</v>
      </c>
      <c r="X22" s="67">
        <f t="shared" si="0"/>
        <v>104.7</v>
      </c>
      <c r="Y22" s="67">
        <f t="shared" si="0"/>
        <v>104.7</v>
      </c>
      <c r="Z22" s="67">
        <f t="shared" si="0"/>
        <v>104.7</v>
      </c>
    </row>
    <row r="23" spans="1:26" ht="53.25" customHeight="1" x14ac:dyDescent="0.25">
      <c r="A23" s="41" t="s">
        <v>150</v>
      </c>
      <c r="B23" s="51" t="s">
        <v>68</v>
      </c>
      <c r="C23" s="158">
        <v>43895.445787264413</v>
      </c>
      <c r="D23" s="158"/>
      <c r="E23" s="158"/>
      <c r="F23" s="160">
        <f>F24+(F22-F24)*(F27/F26*(N22+100)/200+F28/F26*(O22+100)/200*N22/100+F29/F26*(P22+100)/200*O22/100*N22/100+F30/F26*(Q22+100)/200*P22/100*O22/100*N22/100+F31/F26*(R22+100)/200*Q22/100*P22/100*O22/100*N22/100+F32/F26*(S22+100)/200*R22/100*Q22/100*P22/100*O22/100*N22/100+F33/F26*(T22+100)/200*S22/100*R22/100*Q22/100*P22/100*O22/100*N22/100)</f>
        <v>44139.85585841025</v>
      </c>
      <c r="G23" s="161"/>
      <c r="H23" s="162"/>
      <c r="I23" s="94">
        <f>F23/1000</f>
        <v>44.13985585841025</v>
      </c>
      <c r="J23" s="45"/>
      <c r="K23" s="5"/>
      <c r="L23" s="29"/>
      <c r="M23" s="29"/>
    </row>
    <row r="24" spans="1:26" ht="69" customHeight="1" x14ac:dyDescent="0.25">
      <c r="A24" s="41" t="s">
        <v>151</v>
      </c>
      <c r="B24" s="43" t="s">
        <v>125</v>
      </c>
      <c r="C24" s="158">
        <v>4253.43</v>
      </c>
      <c r="D24" s="158"/>
      <c r="E24" s="158"/>
      <c r="F24" s="163">
        <v>4253.43</v>
      </c>
      <c r="G24" s="164"/>
      <c r="H24" s="165"/>
      <c r="I24" s="6"/>
      <c r="J24" s="6"/>
      <c r="K24" s="29"/>
      <c r="L24" s="29" t="s">
        <v>60</v>
      </c>
    </row>
    <row r="25" spans="1:26" ht="53.25" customHeight="1" x14ac:dyDescent="0.25">
      <c r="A25" s="41" t="s">
        <v>152</v>
      </c>
      <c r="B25" s="43" t="s">
        <v>149</v>
      </c>
      <c r="C25" s="158">
        <v>32944.925999999999</v>
      </c>
      <c r="D25" s="158"/>
      <c r="E25" s="158"/>
      <c r="F25" s="163">
        <f>F22-F24</f>
        <v>32944.925999999999</v>
      </c>
      <c r="G25" s="164"/>
      <c r="H25" s="165"/>
      <c r="I25" s="69"/>
      <c r="J25" s="70"/>
      <c r="K25" s="29"/>
      <c r="L25" s="29"/>
    </row>
    <row r="26" spans="1:26" ht="84" customHeight="1" x14ac:dyDescent="0.25">
      <c r="A26" s="41" t="s">
        <v>148</v>
      </c>
      <c r="B26" s="43" t="s">
        <v>67</v>
      </c>
      <c r="C26" s="158">
        <v>4274.43</v>
      </c>
      <c r="D26" s="158"/>
      <c r="E26" s="158"/>
      <c r="F26" s="163">
        <f>SUM(F27:H33)</f>
        <v>4274.43</v>
      </c>
      <c r="G26" s="164"/>
      <c r="H26" s="165"/>
      <c r="I26" s="69"/>
      <c r="J26" s="6"/>
      <c r="K26" s="71"/>
      <c r="L26" s="71"/>
    </row>
    <row r="27" spans="1:26" x14ac:dyDescent="0.25">
      <c r="A27" s="41" t="s">
        <v>61</v>
      </c>
      <c r="B27" s="72" t="s">
        <v>162</v>
      </c>
      <c r="C27" s="158">
        <v>0</v>
      </c>
      <c r="D27" s="158"/>
      <c r="E27" s="158"/>
      <c r="F27" s="163">
        <v>0</v>
      </c>
      <c r="G27" s="164"/>
      <c r="H27" s="165"/>
      <c r="I27" s="6"/>
      <c r="J27" s="6"/>
    </row>
    <row r="28" spans="1:26" x14ac:dyDescent="0.25">
      <c r="A28" s="41" t="s">
        <v>62</v>
      </c>
      <c r="B28" s="72" t="s">
        <v>163</v>
      </c>
      <c r="C28" s="158">
        <v>0</v>
      </c>
      <c r="D28" s="158"/>
      <c r="E28" s="158"/>
      <c r="F28" s="163">
        <v>0</v>
      </c>
      <c r="G28" s="164"/>
      <c r="H28" s="165"/>
      <c r="I28" s="6"/>
      <c r="J28" s="6"/>
    </row>
    <row r="29" spans="1:26" x14ac:dyDescent="0.25">
      <c r="A29" s="41" t="s">
        <v>69</v>
      </c>
      <c r="B29" s="72" t="s">
        <v>164</v>
      </c>
      <c r="C29" s="158">
        <v>0</v>
      </c>
      <c r="D29" s="158"/>
      <c r="E29" s="158"/>
      <c r="F29" s="163">
        <v>0</v>
      </c>
      <c r="G29" s="164"/>
      <c r="H29" s="165"/>
      <c r="I29" s="6"/>
      <c r="J29" s="6"/>
    </row>
    <row r="30" spans="1:26" x14ac:dyDescent="0.25">
      <c r="A30" s="41" t="s">
        <v>168</v>
      </c>
      <c r="B30" s="72" t="s">
        <v>172</v>
      </c>
      <c r="C30" s="158">
        <v>4253.43</v>
      </c>
      <c r="D30" s="158"/>
      <c r="E30" s="158"/>
      <c r="F30" s="163">
        <v>4253.43</v>
      </c>
      <c r="G30" s="164"/>
      <c r="H30" s="165"/>
      <c r="I30" s="6"/>
      <c r="J30" s="6"/>
    </row>
    <row r="31" spans="1:26" ht="15.75" customHeight="1" x14ac:dyDescent="0.25">
      <c r="A31" s="41" t="s">
        <v>169</v>
      </c>
      <c r="B31" s="72" t="s">
        <v>173</v>
      </c>
      <c r="C31" s="158">
        <v>0</v>
      </c>
      <c r="D31" s="158"/>
      <c r="E31" s="158"/>
      <c r="F31" s="163">
        <v>0</v>
      </c>
      <c r="G31" s="164"/>
      <c r="H31" s="165"/>
      <c r="I31" s="6"/>
      <c r="J31" s="6"/>
    </row>
    <row r="32" spans="1:26" ht="15.75" customHeight="1" x14ac:dyDescent="0.25">
      <c r="A32" s="41" t="s">
        <v>170</v>
      </c>
      <c r="B32" s="72" t="s">
        <v>174</v>
      </c>
      <c r="C32" s="158">
        <v>0</v>
      </c>
      <c r="D32" s="158">
        <v>10.5</v>
      </c>
      <c r="E32" s="158">
        <v>10.5</v>
      </c>
      <c r="F32" s="166">
        <v>0</v>
      </c>
      <c r="G32" s="167">
        <v>10.5</v>
      </c>
      <c r="H32" s="168">
        <v>10.5</v>
      </c>
      <c r="I32" s="6"/>
      <c r="J32" s="6"/>
    </row>
    <row r="33" spans="1:18" ht="15.75" customHeight="1" x14ac:dyDescent="0.25">
      <c r="A33" s="41" t="s">
        <v>171</v>
      </c>
      <c r="B33" s="72" t="s">
        <v>175</v>
      </c>
      <c r="C33" s="158">
        <v>0</v>
      </c>
      <c r="D33" s="158"/>
      <c r="E33" s="158"/>
      <c r="F33" s="163">
        <v>0</v>
      </c>
      <c r="G33" s="164"/>
      <c r="H33" s="165"/>
      <c r="I33" s="6"/>
      <c r="J33" s="6"/>
    </row>
    <row r="34" spans="1:18" ht="63.75" x14ac:dyDescent="0.25">
      <c r="A34" s="41" t="s">
        <v>176</v>
      </c>
      <c r="B34" s="73" t="s">
        <v>177</v>
      </c>
      <c r="C34" s="158">
        <v>43.895445787264414</v>
      </c>
      <c r="D34" s="158"/>
      <c r="E34" s="158"/>
      <c r="F34" s="169">
        <f>F23/1000</f>
        <v>44.13985585841025</v>
      </c>
      <c r="G34" s="169"/>
      <c r="H34" s="169"/>
      <c r="I34" s="74"/>
      <c r="J34" s="80">
        <f>F23/1000</f>
        <v>44.13985585841025</v>
      </c>
    </row>
    <row r="35" spans="1:18" x14ac:dyDescent="0.25">
      <c r="A35" s="75"/>
      <c r="B35" s="76"/>
      <c r="C35" s="77"/>
      <c r="D35" s="77"/>
      <c r="E35" s="77"/>
      <c r="F35" s="78"/>
      <c r="G35" s="78"/>
      <c r="H35" s="78"/>
      <c r="I35" s="79"/>
      <c r="J35" s="79"/>
    </row>
    <row r="36" spans="1:18" x14ac:dyDescent="0.25">
      <c r="A36" s="46" t="s">
        <v>178</v>
      </c>
      <c r="H36" s="23" t="s">
        <v>179</v>
      </c>
      <c r="L36" s="46"/>
      <c r="M36" s="46"/>
      <c r="N36" s="46"/>
      <c r="O36" s="46"/>
      <c r="P36" s="46"/>
      <c r="R36" s="5"/>
    </row>
    <row r="37" spans="1:18" ht="36" customHeight="1" x14ac:dyDescent="0.25">
      <c r="A37" s="46" t="s">
        <v>180</v>
      </c>
      <c r="J37" s="120"/>
      <c r="K37" s="120"/>
      <c r="L37" s="120"/>
      <c r="M37" s="120"/>
      <c r="N37" s="120"/>
      <c r="O37" s="120"/>
      <c r="P37" s="120"/>
      <c r="R37" s="5"/>
    </row>
    <row r="38" spans="1:18" ht="31.5" customHeight="1" x14ac:dyDescent="0.25">
      <c r="I38" s="45" t="s">
        <v>60</v>
      </c>
    </row>
    <row r="39" spans="1:18" ht="69.75" customHeight="1" x14ac:dyDescent="0.25">
      <c r="A39" s="6"/>
      <c r="B39" s="6"/>
      <c r="C39" s="6"/>
      <c r="D39" s="6"/>
      <c r="E39" s="6"/>
      <c r="F39" s="6"/>
      <c r="G39" s="6"/>
      <c r="H39" s="6"/>
    </row>
    <row r="40" spans="1:18" ht="18.75" customHeight="1" x14ac:dyDescent="0.25">
      <c r="A40" s="120"/>
      <c r="B40" s="120"/>
      <c r="C40" s="120"/>
      <c r="D40" s="120"/>
      <c r="E40" s="120"/>
      <c r="F40" s="120"/>
      <c r="G40" s="120"/>
      <c r="H40" s="120"/>
    </row>
    <row r="41" spans="1:18" ht="41.25" customHeight="1" x14ac:dyDescent="0.25">
      <c r="A41" s="149" t="s">
        <v>132</v>
      </c>
      <c r="B41" s="149"/>
      <c r="C41" s="149"/>
      <c r="D41" s="149"/>
      <c r="E41" s="149"/>
      <c r="F41" s="149"/>
      <c r="G41" s="149"/>
      <c r="H41" s="149"/>
    </row>
    <row r="42" spans="1:18" ht="38.25" customHeight="1" x14ac:dyDescent="0.25">
      <c r="A42" s="150" t="s">
        <v>129</v>
      </c>
      <c r="B42" s="150"/>
      <c r="C42" s="150"/>
      <c r="D42" s="150"/>
      <c r="E42" s="150"/>
      <c r="F42" s="150"/>
      <c r="G42" s="150"/>
      <c r="H42" s="150"/>
      <c r="I42"/>
    </row>
    <row r="43" spans="1:18" ht="18.75" customHeight="1" x14ac:dyDescent="0.25">
      <c r="A43" s="150" t="s">
        <v>130</v>
      </c>
      <c r="B43" s="150"/>
      <c r="C43" s="150"/>
      <c r="D43" s="150"/>
      <c r="E43" s="150"/>
      <c r="F43" s="150"/>
      <c r="G43" s="150"/>
      <c r="H43" s="150"/>
    </row>
    <row r="44" spans="1:18" ht="217.5" customHeight="1" x14ac:dyDescent="0.25">
      <c r="A44" s="150" t="s">
        <v>131</v>
      </c>
      <c r="B44" s="150"/>
      <c r="C44" s="150"/>
      <c r="D44" s="150"/>
      <c r="E44" s="150"/>
      <c r="F44" s="150"/>
      <c r="G44" s="150"/>
      <c r="H44" s="150"/>
    </row>
    <row r="45" spans="1:18" ht="53.25" customHeight="1" x14ac:dyDescent="0.25">
      <c r="A45" s="117"/>
      <c r="B45" s="118"/>
      <c r="C45" s="118"/>
      <c r="D45" s="118"/>
      <c r="E45" s="118"/>
      <c r="F45" s="118"/>
      <c r="G45" s="118"/>
      <c r="H45" s="118"/>
    </row>
    <row r="46" spans="1:18" x14ac:dyDescent="0.25">
      <c r="A46" s="119"/>
      <c r="B46" s="119"/>
      <c r="C46" s="119"/>
      <c r="D46" s="119"/>
      <c r="E46" s="119"/>
      <c r="F46" s="119"/>
      <c r="G46" s="119"/>
      <c r="H46" s="119"/>
    </row>
    <row r="47" spans="1:18" x14ac:dyDescent="0.25">
      <c r="B47"/>
    </row>
    <row r="51" spans="2:2" x14ac:dyDescent="0.25">
      <c r="B51"/>
    </row>
  </sheetData>
  <mergeCells count="66">
    <mergeCell ref="A45:H45"/>
    <mergeCell ref="A46:H46"/>
    <mergeCell ref="A44:H44"/>
    <mergeCell ref="J37:P37"/>
    <mergeCell ref="A40:H40"/>
    <mergeCell ref="A41:H41"/>
    <mergeCell ref="A42:H42"/>
    <mergeCell ref="A43:H43"/>
    <mergeCell ref="C32:E32"/>
    <mergeCell ref="F32:H32"/>
    <mergeCell ref="C33:E33"/>
    <mergeCell ref="F33:H33"/>
    <mergeCell ref="C34:E34"/>
    <mergeCell ref="F34:H34"/>
    <mergeCell ref="C29:E29"/>
    <mergeCell ref="F29:H29"/>
    <mergeCell ref="C30:E30"/>
    <mergeCell ref="F30:H30"/>
    <mergeCell ref="C31:E31"/>
    <mergeCell ref="F31:H31"/>
    <mergeCell ref="C26:E26"/>
    <mergeCell ref="F26:H26"/>
    <mergeCell ref="C27:E27"/>
    <mergeCell ref="F27:H27"/>
    <mergeCell ref="C28:E28"/>
    <mergeCell ref="F28:H28"/>
    <mergeCell ref="C23:E23"/>
    <mergeCell ref="F23:H23"/>
    <mergeCell ref="C24:E24"/>
    <mergeCell ref="F24:H24"/>
    <mergeCell ref="C25:E25"/>
    <mergeCell ref="F25:H25"/>
    <mergeCell ref="C20:E20"/>
    <mergeCell ref="F20:H20"/>
    <mergeCell ref="C21:E21"/>
    <mergeCell ref="F21:H21"/>
    <mergeCell ref="C22:E22"/>
    <mergeCell ref="F22:H22"/>
    <mergeCell ref="C19:E19"/>
    <mergeCell ref="F19:H19"/>
    <mergeCell ref="A17:H17"/>
    <mergeCell ref="C18:E18"/>
    <mergeCell ref="F18:H18"/>
    <mergeCell ref="A4:H4"/>
    <mergeCell ref="I4:P4"/>
    <mergeCell ref="A6:H6"/>
    <mergeCell ref="I6:P6"/>
    <mergeCell ref="A7:H7"/>
    <mergeCell ref="I7:P7"/>
    <mergeCell ref="A5:Q5"/>
    <mergeCell ref="A8:H8"/>
    <mergeCell ref="I8:P8"/>
    <mergeCell ref="A9:H9"/>
    <mergeCell ref="I9:P9"/>
    <mergeCell ref="A10:H10"/>
    <mergeCell ref="I10:P10"/>
    <mergeCell ref="A15:H15"/>
    <mergeCell ref="I15:P15"/>
    <mergeCell ref="A11:H11"/>
    <mergeCell ref="I11:P11"/>
    <mergeCell ref="A13:H13"/>
    <mergeCell ref="I13:P13"/>
    <mergeCell ref="A14:H14"/>
    <mergeCell ref="I14:P14"/>
    <mergeCell ref="A12:H12"/>
    <mergeCell ref="I12:P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2023-02-24T13:56:36Z</dcterms:modified>
</cp:coreProperties>
</file>