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M 22-21\"/>
    </mc:Choice>
  </mc:AlternateContent>
  <xr:revisionPtr revIDLastSave="0" documentId="13_ncr:1_{B3858DAA-13B8-4A1D-8D72-D92C4287C1FE}" xr6:coauthVersionLast="47" xr6:coauthVersionMax="47" xr10:uidLastSave="{00000000-0000-0000-0000-000000000000}"/>
  <bookViews>
    <workbookView xWindow="390" yWindow="39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F23" i="102" l="1"/>
  <c r="F20" i="102"/>
  <c r="N9" i="97" l="1"/>
  <c r="F31" i="102" l="1"/>
  <c r="AC32" i="102"/>
  <c r="F32" i="102" s="1"/>
  <c r="L23" i="101" l="1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P9" i="96"/>
  <c r="P46" i="96" s="1"/>
  <c r="F21" i="102" l="1"/>
  <c r="F22" i="102" s="1"/>
  <c r="E5" i="100"/>
  <c r="E6" i="100" s="1"/>
  <c r="E7" i="100" s="1"/>
  <c r="E10" i="100" s="1"/>
  <c r="E8" i="100" s="1"/>
  <c r="AB22" i="102" l="1"/>
  <c r="AB23" i="102"/>
  <c r="F25" i="102"/>
  <c r="I22" i="102"/>
  <c r="I23" i="102" l="1"/>
  <c r="F34" i="102"/>
  <c r="J34" i="102"/>
</calcChain>
</file>

<file path=xl/sharedStrings.xml><?xml version="1.0" encoding="utf-8"?>
<sst xmlns="http://schemas.openxmlformats.org/spreadsheetml/2006/main" count="1113" uniqueCount="261">
  <si>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</si>
  <si>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</si>
  <si>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</si>
  <si>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</si>
  <si>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</si>
  <si>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</si>
  <si>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</si>
  <si>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</si>
  <si>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</si>
  <si>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</si>
  <si>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</si>
  <si>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</si>
  <si>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</si>
  <si>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</si>
  <si>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</si>
  <si>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</si>
  <si>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</si>
  <si>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</si>
  <si>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</si>
  <si>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</si>
  <si>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</si>
  <si>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</si>
  <si>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</si>
  <si>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</si>
  <si>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</si>
  <si>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</si>
  <si>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</si>
  <si>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</si>
  <si>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</si>
  <si>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</si>
  <si>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</si>
  <si>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</si>
  <si>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</si>
  <si>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</si>
  <si>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</si>
  <si>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</si>
  <si>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</si>
  <si>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</si>
  <si>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</si>
  <si>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</si>
  <si>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</si>
  <si>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</si>
  <si>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</si>
  <si>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</si>
  <si>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</si>
  <si>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</si>
  <si>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</si>
  <si>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</si>
  <si>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</si>
  <si>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</si>
  <si>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</si>
  <si>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</si>
  <si>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</si>
  <si>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</si>
  <si>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</si>
  <si>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</si>
  <si>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</si>
  <si>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</si>
  <si>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</si>
  <si>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</si>
  <si>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</si>
  <si>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</si>
  <si>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</si>
  <si>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</si>
  <si>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</si>
  <si>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</si>
  <si>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</si>
  <si>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</si>
  <si>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</si>
  <si>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</si>
  <si>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</si>
  <si>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</si>
  <si>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</si>
  <si>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</si>
  <si>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</si>
  <si>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</si>
  <si>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</si>
  <si>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</si>
  <si>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</si>
  <si>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</si>
  <si>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</si>
  <si>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</si>
  <si>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</si>
  <si>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</si>
  <si>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</si>
  <si>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</si>
  <si>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</si>
  <si>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</si>
  <si>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</si>
  <si>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</si>
  <si>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</si>
  <si>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</si>
  <si>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</si>
  <si>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</si>
  <si>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</si>
  <si>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</si>
  <si>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</si>
  <si>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</si>
  <si>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</si>
  <si>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</si>
  <si>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</si>
  <si>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</si>
  <si>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</si>
  <si>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</si>
  <si>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</si>
  <si>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</si>
  <si>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</si>
  <si>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</si>
  <si>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</si>
  <si>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</si>
  <si>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</si>
  <si>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</si>
  <si>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</si>
  <si>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</si>
  <si>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</si>
  <si>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</si>
  <si>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</si>
  <si>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</si>
  <si>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</si>
  <si>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</si>
  <si>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</si>
  <si>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</si>
  <si>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</si>
  <si>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</si>
  <si>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</si>
  <si>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</si>
  <si>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</si>
  <si>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</si>
  <si>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</si>
  <si>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</si>
  <si>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</si>
  <si>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</si>
  <si>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</si>
  <si>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</si>
  <si>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</si>
  <si>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</si>
  <si>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</si>
  <si>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</si>
  <si>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</si>
  <si>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</si>
  <si>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</si>
  <si>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</si>
  <si>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</si>
  <si>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</si>
  <si>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</si>
  <si>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</si>
  <si>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</si>
  <si>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</si>
  <si>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</si>
  <si>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</si>
  <si>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</si>
  <si>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</si>
  <si>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</si>
  <si>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</si>
  <si>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</si>
  <si>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</si>
  <si>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</si>
  <si>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</si>
  <si>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</si>
  <si>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</si>
  <si>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</si>
  <si>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</si>
  <si>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</si>
  <si>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</si>
  <si>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</si>
  <si>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</si>
  <si>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</si>
  <si>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</si>
  <si>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</si>
  <si>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</si>
  <si>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</si>
  <si>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</si>
  <si>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</si>
  <si>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</si>
  <si>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</si>
  <si>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</si>
  <si>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</si>
  <si>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</si>
  <si>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</si>
  <si>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</si>
  <si>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</si>
  <si>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</si>
  <si>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</si>
  <si>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</si>
  <si>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</si>
  <si>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</si>
  <si>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</si>
  <si>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</si>
  <si>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</si>
  <si>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</si>
  <si>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</si>
  <si>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</si>
  <si>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</si>
  <si>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</si>
  <si>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</si>
  <si>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</si>
  <si>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</si>
  <si>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</si>
  <si>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</si>
  <si>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</si>
  <si>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</si>
  <si>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</si>
  <si>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</si>
  <si>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</si>
  <si>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</si>
  <si>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</si>
  <si>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</si>
  <si>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</si>
  <si>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</si>
  <si>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</si>
  <si>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</si>
  <si>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</si>
  <si>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</si>
  <si>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</si>
  <si>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</si>
  <si>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</si>
  <si>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</si>
  <si>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</si>
  <si>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</si>
  <si>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</si>
  <si>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</si>
  <si>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</si>
  <si>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</si>
  <si>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</si>
  <si>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</si>
  <si>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</si>
  <si>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</si>
  <si>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</si>
  <si>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</si>
  <si>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</si>
  <si>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</si>
  <si>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</si>
  <si>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</si>
  <si>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</si>
  <si>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</si>
  <si>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</si>
  <si>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</si>
  <si>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</si>
  <si>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</si>
  <si>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</si>
  <si>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</si>
  <si>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</si>
  <si>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</si>
  <si>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</si>
  <si>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</si>
  <si>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</si>
  <si>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</si>
  <si>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К-1-08-2</t>
  </si>
  <si>
    <t>ТМ 15/0,4 кВ 630 кВА</t>
  </si>
  <si>
    <t>Т5-17-1</t>
  </si>
  <si>
    <t>Год раскрытия информации: 2023год</t>
  </si>
  <si>
    <t>Наименование инвестиционного проекта:Электроснабжение объекта "Кампус ФГАЩУ ВО "БФУ им. И. Канта" г.Калининград, ул.Невского 14</t>
  </si>
  <si>
    <t>Идентификатор инвестиционного проекта:M_22-21</t>
  </si>
  <si>
    <t>Утвержденные плановые значения показателей приведены в соответствии приказом СГРЦТ Калининградской области № 66/02э/22 от 10.10.2022</t>
  </si>
  <si>
    <t>ТМ 10/0,4 кВ 1000 кВА</t>
  </si>
  <si>
    <t>Т5-19-1</t>
  </si>
  <si>
    <t xml:space="preserve">Э3-09-2 </t>
  </si>
  <si>
    <t>П6-09</t>
  </si>
  <si>
    <t>КТП блочного типа</t>
  </si>
  <si>
    <t>Х=2023</t>
  </si>
  <si>
    <t>АПВПу2г    3*(1*120/50) 10кВ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</si>
</sst>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  <numFmt numFmtId="170" formatCode="#,##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7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2" fontId="29" fillId="0" borderId="18" xfId="0" applyNumberFormat="1" applyFont="1" applyBorder="1" applyAlignment="1">
      <alignment horizontal="center" vertical="center" wrapText="1"/>
    </xf>
    <xf numFmtId="2" fontId="4" fillId="0" borderId="0" xfId="0" applyNumberFormat="1" applyFont="1"/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1" xfId="0" applyNumberFormat="1" applyFont="1" applyFill="1" applyBorder="1" applyAlignment="1">
      <alignment horizontal="center" vertical="center" wrapText="1"/>
    </xf>
    <xf numFmtId="4" fontId="4" fillId="24" borderId="13" xfId="0" applyNumberFormat="1" applyFont="1" applyFill="1" applyBorder="1" applyAlignment="1">
      <alignment horizontal="center" vertical="center" wrapText="1"/>
    </xf>
    <xf numFmtId="4" fontId="4" fillId="24" borderId="12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vertical="center" wrapText="1"/>
    </xf>
    <xf numFmtId="170" fontId="5" fillId="0" borderId="10" xfId="0" applyNumberFormat="1" applyFont="1" applyBorder="1" applyAlignment="1">
      <alignment horizontal="center" vertical="center"/>
    </xf>
    <xf numFmtId="170" fontId="4" fillId="0" borderId="10" xfId="0" applyNumberFormat="1" applyFont="1" applyBorder="1" applyAlignment="1">
      <alignment horizontal="center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&#1055;&#1086;&#1083;&#1100;&#1079;&#1086;&#1074;&#1072;&#1090;&#1077;&#1083;&#1100;\Desktop\2023\2023%20_&#1082;&#1086;&#1088;%20&#1048;&#1055;&#1056;\05.04.2023\&#1087;&#1072;&#1089;&#1087;&#1086;&#1088;&#1090;&#1072;,&#1082;&#1072;&#1088;&#1090;&#1099;,&#1092;%2020,%20&#1089;&#1090;-&#1089;&#1090;&#1080;\M%2022-21\M%2022-21_&#1087;&#1072;&#1089;&#1087;&#1086;&#1088;&#1090;_&#1082;&#1072;&#1088;&#1090;&#1072;\M%2022-21_%20&#1087;&#1072;&#1089;&#1087;&#1086;&#1088;&#1090;.xlsx" TargetMode="External"/><Relationship Id="rId1" Type="http://schemas.openxmlformats.org/officeDocument/2006/relationships/externalLinkPath" Target="M%2022-21_&#1087;&#1072;&#1089;&#1087;&#1086;&#1088;&#1090;_&#1082;&#1072;&#1088;&#1090;&#1072;/M%2022-21_%20&#1087;&#1072;&#1089;&#1087;&#1086;&#1088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V24">
            <v>73.535176105260192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K17" sqref="K17:R17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51</v>
      </c>
    </row>
    <row r="2" spans="1:34" ht="18.75" x14ac:dyDescent="0.3">
      <c r="Q2" s="85" t="s">
        <v>49</v>
      </c>
    </row>
    <row r="3" spans="1:34" ht="18.75" x14ac:dyDescent="0.3">
      <c r="Q3" s="85" t="s">
        <v>50</v>
      </c>
    </row>
    <row r="4" spans="1:34" ht="69.75" customHeight="1" x14ac:dyDescent="0.25">
      <c r="A4" s="116" t="s">
        <v>54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8" t="s">
        <v>202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19" t="s">
        <v>52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20" t="s">
        <v>250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1" t="s">
        <v>251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1" t="s">
        <v>252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22" t="s">
        <v>253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5" t="s">
        <v>53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3" t="s">
        <v>154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3" t="s">
        <v>190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5" t="s">
        <v>60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3" t="s">
        <v>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</row>
    <row r="17" spans="1:18" x14ac:dyDescent="0.25">
      <c r="A17" s="114" t="s">
        <v>0</v>
      </c>
      <c r="B17" s="109" t="s">
        <v>2</v>
      </c>
      <c r="C17" s="105" t="s">
        <v>47</v>
      </c>
      <c r="D17" s="105"/>
      <c r="E17" s="105"/>
      <c r="F17" s="105"/>
      <c r="G17" s="105"/>
      <c r="H17" s="105"/>
      <c r="I17" s="105"/>
      <c r="J17" s="105"/>
      <c r="K17" s="105" t="s">
        <v>48</v>
      </c>
      <c r="L17" s="105"/>
      <c r="M17" s="105"/>
      <c r="N17" s="105"/>
      <c r="O17" s="105"/>
      <c r="P17" s="105"/>
      <c r="Q17" s="105"/>
      <c r="R17" s="105"/>
    </row>
    <row r="18" spans="1:18" ht="46.5" customHeight="1" x14ac:dyDescent="0.25">
      <c r="A18" s="114"/>
      <c r="B18" s="109"/>
      <c r="C18" s="106" t="s">
        <v>240</v>
      </c>
      <c r="D18" s="107"/>
      <c r="E18" s="107"/>
      <c r="F18" s="107"/>
      <c r="G18" s="107"/>
      <c r="H18" s="107"/>
      <c r="I18" s="107"/>
      <c r="J18" s="108"/>
      <c r="K18" s="106" t="s">
        <v>240</v>
      </c>
      <c r="L18" s="107"/>
      <c r="M18" s="107"/>
      <c r="N18" s="107"/>
      <c r="O18" s="107"/>
      <c r="P18" s="107"/>
      <c r="Q18" s="107"/>
      <c r="R18" s="108"/>
    </row>
    <row r="19" spans="1:18" ht="15.75" customHeight="1" x14ac:dyDescent="0.25">
      <c r="A19" s="114"/>
      <c r="B19" s="109"/>
      <c r="C19" s="109" t="s">
        <v>13</v>
      </c>
      <c r="D19" s="109"/>
      <c r="E19" s="109"/>
      <c r="F19" s="109"/>
      <c r="G19" s="109" t="s">
        <v>121</v>
      </c>
      <c r="H19" s="109"/>
      <c r="I19" s="109"/>
      <c r="J19" s="109"/>
      <c r="K19" s="109" t="s">
        <v>13</v>
      </c>
      <c r="L19" s="109"/>
      <c r="M19" s="109"/>
      <c r="N19" s="109"/>
      <c r="O19" s="109" t="s">
        <v>121</v>
      </c>
      <c r="P19" s="109"/>
      <c r="Q19" s="109"/>
      <c r="R19" s="109"/>
    </row>
    <row r="20" spans="1:18" s="10" customFormat="1" ht="126" x14ac:dyDescent="0.25">
      <c r="A20" s="114"/>
      <c r="B20" s="109"/>
      <c r="C20" s="50" t="s">
        <v>29</v>
      </c>
      <c r="D20" s="50" t="s">
        <v>9</v>
      </c>
      <c r="E20" s="50" t="s">
        <v>112</v>
      </c>
      <c r="F20" s="50" t="s">
        <v>11</v>
      </c>
      <c r="G20" s="50" t="s">
        <v>14</v>
      </c>
      <c r="H20" s="50" t="s">
        <v>55</v>
      </c>
      <c r="I20" s="10" t="s">
        <v>191</v>
      </c>
      <c r="J20" s="11" t="s">
        <v>56</v>
      </c>
      <c r="K20" s="50" t="s">
        <v>29</v>
      </c>
      <c r="L20" s="50" t="s">
        <v>9</v>
      </c>
      <c r="M20" s="50" t="s">
        <v>112</v>
      </c>
      <c r="N20" s="50" t="s">
        <v>11</v>
      </c>
      <c r="O20" s="50" t="s">
        <v>14</v>
      </c>
      <c r="P20" s="50" t="s">
        <v>55</v>
      </c>
      <c r="Q20" s="10" t="s">
        <v>191</v>
      </c>
      <c r="R20" s="11" t="s">
        <v>56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108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92</v>
      </c>
      <c r="B23" s="13" t="s">
        <v>74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93</v>
      </c>
      <c r="B24" s="13" t="s">
        <v>75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94</v>
      </c>
      <c r="B27" s="13" t="s">
        <v>72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95</v>
      </c>
      <c r="B28" s="13" t="s">
        <v>73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96</v>
      </c>
      <c r="B30" s="13" t="s">
        <v>192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98</v>
      </c>
      <c r="B31" s="13" t="s">
        <v>76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99</v>
      </c>
      <c r="B32" s="13" t="s">
        <v>77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97</v>
      </c>
      <c r="B34" s="13" t="s">
        <v>141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100</v>
      </c>
      <c r="B35" s="13" t="s">
        <v>78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101</v>
      </c>
      <c r="B36" s="13" t="s">
        <v>79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90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104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105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184</v>
      </c>
      <c r="B43" s="13" t="s">
        <v>72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186</v>
      </c>
      <c r="B44" s="13" t="s">
        <v>73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188</v>
      </c>
      <c r="B45" s="13" t="s">
        <v>192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189</v>
      </c>
      <c r="B46" s="13" t="s">
        <v>192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208</v>
      </c>
      <c r="B47" s="13" t="s">
        <v>109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209</v>
      </c>
      <c r="B48" s="13" t="s">
        <v>91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193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194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195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196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197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198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198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199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200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177</v>
      </c>
      <c r="B60" s="13" t="s">
        <v>203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205</v>
      </c>
      <c r="B61" s="13" t="s">
        <v>204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206</v>
      </c>
      <c r="B62" s="13" t="s">
        <v>207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80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10"/>
      <c r="B64" s="110"/>
      <c r="C64" s="110"/>
      <c r="D64" s="110"/>
      <c r="E64" s="110"/>
      <c r="F64" s="110"/>
      <c r="G64" s="110"/>
    </row>
    <row r="65" spans="1:8" x14ac:dyDescent="0.25">
      <c r="A65" s="110"/>
      <c r="B65" s="110"/>
      <c r="C65" s="110"/>
      <c r="D65" s="110"/>
      <c r="E65" s="110"/>
      <c r="F65" s="110"/>
      <c r="G65" s="110"/>
    </row>
    <row r="66" spans="1:8" x14ac:dyDescent="0.25">
      <c r="A66" s="110"/>
      <c r="B66" s="110"/>
      <c r="C66" s="110"/>
      <c r="D66" s="110"/>
      <c r="E66" s="110"/>
      <c r="F66" s="110"/>
      <c r="G66" s="110"/>
      <c r="H66" s="6"/>
    </row>
    <row r="67" spans="1:8" x14ac:dyDescent="0.25">
      <c r="A67" s="111"/>
      <c r="B67" s="111"/>
      <c r="C67" s="111"/>
      <c r="D67" s="111"/>
      <c r="E67" s="111"/>
      <c r="F67" s="111"/>
      <c r="G67" s="111"/>
    </row>
    <row r="68" spans="1:8" x14ac:dyDescent="0.25">
      <c r="A68" s="102"/>
      <c r="B68" s="112"/>
      <c r="C68" s="112"/>
      <c r="D68" s="112"/>
      <c r="E68" s="112"/>
      <c r="F68" s="112"/>
      <c r="G68" s="112"/>
    </row>
    <row r="69" spans="1:8" x14ac:dyDescent="0.25">
      <c r="A69" s="102"/>
      <c r="B69" s="103"/>
      <c r="C69" s="103"/>
      <c r="D69" s="103"/>
      <c r="E69" s="103"/>
      <c r="F69" s="103"/>
      <c r="G69" s="103"/>
    </row>
    <row r="70" spans="1:8" x14ac:dyDescent="0.25">
      <c r="A70" s="104"/>
      <c r="B70" s="104"/>
      <c r="C70" s="104"/>
      <c r="D70" s="104"/>
      <c r="E70" s="104"/>
      <c r="F70" s="104"/>
      <c r="G70" s="104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3" t="s">
        <v>16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s="17" customFormat="1" x14ac:dyDescent="0.25">
      <c r="A3" s="114" t="s">
        <v>0</v>
      </c>
      <c r="B3" s="109" t="s">
        <v>2</v>
      </c>
      <c r="C3" s="105" t="s">
        <v>47</v>
      </c>
      <c r="D3" s="105"/>
      <c r="E3" s="105"/>
      <c r="F3" s="105"/>
      <c r="G3" s="105"/>
      <c r="H3" s="105"/>
      <c r="I3" s="105"/>
      <c r="J3" s="105" t="s">
        <v>48</v>
      </c>
      <c r="K3" s="105"/>
      <c r="L3" s="105"/>
      <c r="M3" s="105"/>
      <c r="N3" s="105"/>
      <c r="O3" s="105"/>
      <c r="P3" s="105"/>
    </row>
    <row r="4" spans="1:16" s="17" customFormat="1" ht="47.25" customHeight="1" x14ac:dyDescent="0.25">
      <c r="A4" s="114"/>
      <c r="B4" s="109"/>
      <c r="C4" s="10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09"/>
      <c r="E4" s="109"/>
      <c r="F4" s="109"/>
      <c r="G4" s="109"/>
      <c r="H4" s="109"/>
      <c r="I4" s="109"/>
      <c r="J4" s="10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09"/>
      <c r="L4" s="109"/>
      <c r="M4" s="109"/>
      <c r="N4" s="109"/>
      <c r="O4" s="109"/>
      <c r="P4" s="109"/>
    </row>
    <row r="5" spans="1:16" ht="33.75" customHeight="1" x14ac:dyDescent="0.25">
      <c r="A5" s="114"/>
      <c r="B5" s="109"/>
      <c r="C5" s="109" t="s">
        <v>13</v>
      </c>
      <c r="D5" s="109"/>
      <c r="E5" s="109"/>
      <c r="F5" s="109"/>
      <c r="G5" s="109" t="s">
        <v>121</v>
      </c>
      <c r="H5" s="109"/>
      <c r="I5" s="109"/>
      <c r="J5" s="109" t="s">
        <v>13</v>
      </c>
      <c r="K5" s="109"/>
      <c r="L5" s="109"/>
      <c r="M5" s="109"/>
      <c r="N5" s="109" t="s">
        <v>121</v>
      </c>
      <c r="O5" s="109"/>
      <c r="P5" s="109"/>
    </row>
    <row r="6" spans="1:16" s="8" customFormat="1" ht="63" x14ac:dyDescent="0.25">
      <c r="A6" s="114"/>
      <c r="B6" s="109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</row>
    <row r="9" spans="1:16" s="17" customFormat="1" ht="63" x14ac:dyDescent="0.25">
      <c r="A9" s="54" t="s">
        <v>92</v>
      </c>
      <c r="B9" s="13" t="s">
        <v>74</v>
      </c>
      <c r="C9" s="50"/>
      <c r="D9" s="50" t="s">
        <v>27</v>
      </c>
      <c r="E9" s="50"/>
      <c r="F9" s="50" t="s">
        <v>71</v>
      </c>
      <c r="G9" s="14" t="s">
        <v>33</v>
      </c>
      <c r="H9" s="19"/>
      <c r="I9" s="9"/>
      <c r="J9" s="50"/>
      <c r="K9" s="50" t="s">
        <v>27</v>
      </c>
      <c r="L9" s="50"/>
      <c r="M9" s="50" t="s">
        <v>71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93</v>
      </c>
      <c r="B10" s="13" t="s">
        <v>75</v>
      </c>
      <c r="C10" s="50"/>
      <c r="D10" s="50" t="s">
        <v>27</v>
      </c>
      <c r="E10" s="50"/>
      <c r="F10" s="50" t="s">
        <v>71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71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50" t="s">
        <v>120</v>
      </c>
      <c r="K12" s="50" t="s">
        <v>120</v>
      </c>
      <c r="L12" s="50" t="s">
        <v>120</v>
      </c>
      <c r="M12" s="50" t="s">
        <v>120</v>
      </c>
      <c r="N12" s="50" t="s">
        <v>120</v>
      </c>
      <c r="O12" s="50" t="s">
        <v>120</v>
      </c>
      <c r="P12" s="50" t="s">
        <v>120</v>
      </c>
    </row>
    <row r="13" spans="1:16" s="17" customFormat="1" ht="52.5" customHeight="1" x14ac:dyDescent="0.25">
      <c r="A13" s="55" t="s">
        <v>94</v>
      </c>
      <c r="B13" s="13" t="s">
        <v>72</v>
      </c>
      <c r="C13" s="50"/>
      <c r="D13" s="31" t="s">
        <v>134</v>
      </c>
      <c r="E13" s="50"/>
      <c r="F13" s="50" t="s">
        <v>71</v>
      </c>
      <c r="G13" s="14" t="s">
        <v>32</v>
      </c>
      <c r="H13" s="19"/>
      <c r="I13" s="16"/>
      <c r="J13" s="50"/>
      <c r="K13" s="31" t="s">
        <v>134</v>
      </c>
      <c r="L13" s="50">
        <v>1</v>
      </c>
      <c r="M13" s="50" t="s">
        <v>71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95</v>
      </c>
      <c r="B14" s="13" t="s">
        <v>73</v>
      </c>
      <c r="C14" s="50"/>
      <c r="D14" s="31" t="s">
        <v>134</v>
      </c>
      <c r="E14" s="50"/>
      <c r="F14" s="50" t="s">
        <v>71</v>
      </c>
      <c r="G14" s="14" t="s">
        <v>32</v>
      </c>
      <c r="H14" s="19"/>
      <c r="I14" s="16"/>
      <c r="J14" s="50"/>
      <c r="K14" s="31" t="s">
        <v>134</v>
      </c>
      <c r="L14" s="50">
        <v>1</v>
      </c>
      <c r="M14" s="50" t="s">
        <v>71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96</v>
      </c>
      <c r="B16" s="13" t="s">
        <v>139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98</v>
      </c>
      <c r="B17" s="13" t="s">
        <v>76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99</v>
      </c>
      <c r="B18" s="13" t="s">
        <v>77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97</v>
      </c>
      <c r="B20" s="13" t="s">
        <v>140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100</v>
      </c>
      <c r="B21" s="13" t="s">
        <v>78</v>
      </c>
      <c r="C21" s="18"/>
      <c r="D21" s="50" t="s">
        <v>135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135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101</v>
      </c>
      <c r="B22" s="13" t="s">
        <v>79</v>
      </c>
      <c r="C22" s="18"/>
      <c r="D22" s="50" t="s">
        <v>135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135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0"/>
      <c r="K24" s="50" t="s">
        <v>81</v>
      </c>
      <c r="L24" s="20" t="s">
        <v>102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0"/>
      <c r="K25" s="50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5" t="s">
        <v>104</v>
      </c>
      <c r="B26" s="13" t="s">
        <v>74</v>
      </c>
      <c r="C26" s="50"/>
      <c r="D26" s="50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0"/>
      <c r="K26" s="50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5" t="s">
        <v>105</v>
      </c>
      <c r="B27" s="13" t="s">
        <v>75</v>
      </c>
      <c r="C27" s="50"/>
      <c r="D27" s="50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0"/>
      <c r="K27" s="50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0"/>
      <c r="K28" s="50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5" t="s">
        <v>184</v>
      </c>
      <c r="B29" s="13" t="s">
        <v>72</v>
      </c>
      <c r="C29" s="50"/>
      <c r="D29" s="50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0"/>
      <c r="K29" s="50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5" t="s">
        <v>184</v>
      </c>
      <c r="B30" s="13" t="s">
        <v>73</v>
      </c>
      <c r="C30" s="50"/>
      <c r="D30" s="50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0"/>
      <c r="K30" s="50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0"/>
      <c r="K31" s="50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5" t="s">
        <v>106</v>
      </c>
      <c r="B32" s="13" t="s">
        <v>76</v>
      </c>
      <c r="C32" s="50"/>
      <c r="D32" s="50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0"/>
      <c r="K32" s="50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5" t="s">
        <v>106</v>
      </c>
      <c r="B33" s="13" t="s">
        <v>77</v>
      </c>
      <c r="C33" s="50"/>
      <c r="D33" s="50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0"/>
      <c r="K33" s="50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5" t="s">
        <v>186</v>
      </c>
      <c r="B34" s="81" t="s">
        <v>185</v>
      </c>
      <c r="C34" s="50"/>
      <c r="D34" s="50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0"/>
      <c r="K34" s="50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110</v>
      </c>
      <c r="B36" s="13" t="s">
        <v>182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111</v>
      </c>
      <c r="B37" s="13" t="s">
        <v>182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187</v>
      </c>
      <c r="B38" s="13" t="s">
        <v>183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113</v>
      </c>
      <c r="B40" s="13" t="s">
        <v>72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113</v>
      </c>
      <c r="B41" s="13" t="s">
        <v>73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113</v>
      </c>
      <c r="B43" s="13" t="s">
        <v>76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113</v>
      </c>
      <c r="B44" s="13" t="s">
        <v>77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80</v>
      </c>
      <c r="C46" s="50" t="s">
        <v>120</v>
      </c>
      <c r="D46" s="50" t="s">
        <v>120</v>
      </c>
      <c r="E46" s="50" t="s">
        <v>120</v>
      </c>
      <c r="F46" s="50" t="s">
        <v>120</v>
      </c>
      <c r="G46" s="50" t="s">
        <v>120</v>
      </c>
      <c r="H46" s="50" t="s">
        <v>120</v>
      </c>
      <c r="I46" s="22"/>
      <c r="J46" s="50" t="s">
        <v>120</v>
      </c>
      <c r="K46" s="50" t="s">
        <v>120</v>
      </c>
      <c r="L46" s="50" t="s">
        <v>120</v>
      </c>
      <c r="M46" s="50" t="s">
        <v>120</v>
      </c>
      <c r="N46" s="50" t="s">
        <v>120</v>
      </c>
      <c r="O46" s="50" t="s">
        <v>120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10"/>
      <c r="B48" s="110"/>
      <c r="C48" s="110"/>
      <c r="D48" s="110"/>
      <c r="E48" s="110"/>
      <c r="F48" s="110"/>
      <c r="G48" s="110"/>
    </row>
    <row r="49" spans="1:8" ht="41.25" customHeight="1" x14ac:dyDescent="0.25">
      <c r="A49" s="110"/>
      <c r="B49" s="110"/>
      <c r="C49" s="110"/>
      <c r="D49" s="110"/>
      <c r="E49" s="110"/>
      <c r="F49" s="110"/>
      <c r="G49" s="110"/>
    </row>
    <row r="50" spans="1:8" ht="38.25" customHeight="1" x14ac:dyDescent="0.25">
      <c r="A50" s="110"/>
      <c r="B50" s="110"/>
      <c r="C50" s="110"/>
      <c r="D50" s="110"/>
      <c r="E50" s="110"/>
      <c r="F50" s="110"/>
      <c r="G50" s="110"/>
      <c r="H50" s="6"/>
    </row>
    <row r="51" spans="1:8" ht="18.75" customHeight="1" x14ac:dyDescent="0.25">
      <c r="A51" s="111"/>
      <c r="B51" s="111"/>
      <c r="C51" s="111"/>
      <c r="D51" s="111"/>
      <c r="E51" s="111"/>
      <c r="F51" s="111"/>
      <c r="G51" s="111"/>
    </row>
    <row r="52" spans="1:8" ht="217.5" customHeight="1" x14ac:dyDescent="0.25">
      <c r="A52" s="102"/>
      <c r="B52" s="112"/>
      <c r="C52" s="112"/>
      <c r="D52" s="112"/>
      <c r="E52" s="112"/>
      <c r="F52" s="112"/>
      <c r="G52" s="112"/>
    </row>
    <row r="53" spans="1:8" ht="53.25" customHeight="1" x14ac:dyDescent="0.25">
      <c r="A53" s="102"/>
      <c r="B53" s="103"/>
      <c r="C53" s="103"/>
      <c r="D53" s="103"/>
      <c r="E53" s="103"/>
      <c r="F53" s="103"/>
      <c r="G53" s="103"/>
    </row>
    <row r="54" spans="1:8" x14ac:dyDescent="0.25">
      <c r="A54" s="104"/>
      <c r="B54" s="104"/>
      <c r="C54" s="104"/>
      <c r="D54" s="104"/>
      <c r="E54" s="104"/>
      <c r="F54" s="104"/>
      <c r="G54" s="104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80" zoomScaleNormal="70" zoomScaleSheetLayoutView="80" workbookViewId="0">
      <pane xSplit="2" ySplit="6" topLeftCell="F10" activePane="bottomRight" state="frozen"/>
      <selection pane="topRight" activeCell="C1" sqref="C1"/>
      <selection pane="bottomLeft" activeCell="A7" sqref="A7"/>
      <selection pane="bottomRight" activeCell="T18" sqref="T18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3" t="s">
        <v>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20"/>
      <c r="M1" s="120"/>
      <c r="N1" s="120"/>
      <c r="O1" s="120"/>
      <c r="P1" s="120"/>
      <c r="Q1" s="120"/>
      <c r="R1" s="120"/>
    </row>
    <row r="2" spans="1:20" ht="15.75" customHeight="1" x14ac:dyDescent="0.25">
      <c r="A2" s="114" t="s">
        <v>0</v>
      </c>
      <c r="B2" s="109" t="s">
        <v>2</v>
      </c>
      <c r="C2" s="105" t="s">
        <v>47</v>
      </c>
      <c r="D2" s="105"/>
      <c r="E2" s="105"/>
      <c r="F2" s="105"/>
      <c r="G2" s="105"/>
      <c r="H2" s="105"/>
      <c r="I2" s="105"/>
      <c r="J2" s="92"/>
      <c r="K2" s="92"/>
      <c r="L2" s="105" t="s">
        <v>229</v>
      </c>
      <c r="M2" s="105"/>
      <c r="N2" s="105"/>
      <c r="O2" s="105"/>
      <c r="P2" s="105"/>
      <c r="Q2" s="105"/>
      <c r="R2" s="105"/>
      <c r="S2" s="105"/>
      <c r="T2" s="105"/>
    </row>
    <row r="3" spans="1:20" ht="45" customHeight="1" x14ac:dyDescent="0.25">
      <c r="A3" s="114"/>
      <c r="B3" s="109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5"/>
      <c r="E3" s="125"/>
      <c r="F3" s="125"/>
      <c r="G3" s="125"/>
      <c r="H3" s="125"/>
      <c r="I3" s="125"/>
      <c r="J3" s="125"/>
      <c r="K3" s="126"/>
      <c r="L3" s="109" t="s">
        <v>201</v>
      </c>
      <c r="M3" s="109"/>
      <c r="N3" s="109"/>
      <c r="O3" s="109"/>
      <c r="P3" s="109"/>
      <c r="Q3" s="109"/>
      <c r="R3" s="109"/>
      <c r="S3" s="109"/>
      <c r="T3" s="109"/>
    </row>
    <row r="4" spans="1:20" ht="33.75" customHeight="1" x14ac:dyDescent="0.25">
      <c r="A4" s="114"/>
      <c r="B4" s="109"/>
      <c r="C4" s="109" t="s">
        <v>13</v>
      </c>
      <c r="D4" s="109"/>
      <c r="E4" s="109"/>
      <c r="F4" s="109"/>
      <c r="G4" s="124" t="s">
        <v>121</v>
      </c>
      <c r="H4" s="125"/>
      <c r="I4" s="125"/>
      <c r="J4" s="125"/>
      <c r="K4" s="126"/>
      <c r="L4" s="109" t="s">
        <v>13</v>
      </c>
      <c r="M4" s="109"/>
      <c r="N4" s="109"/>
      <c r="O4" s="109"/>
      <c r="P4" s="109" t="s">
        <v>121</v>
      </c>
      <c r="Q4" s="109"/>
      <c r="R4" s="109"/>
      <c r="S4" s="109"/>
      <c r="T4" s="109"/>
    </row>
    <row r="5" spans="1:20" s="8" customFormat="1" ht="157.5" x14ac:dyDescent="0.25">
      <c r="A5" s="114"/>
      <c r="B5" s="109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11" t="s">
        <v>211</v>
      </c>
      <c r="K5" s="11" t="s">
        <v>212</v>
      </c>
      <c r="L5" s="50" t="s">
        <v>29</v>
      </c>
      <c r="M5" s="50" t="s">
        <v>9</v>
      </c>
      <c r="N5" s="50" t="s">
        <v>112</v>
      </c>
      <c r="O5" s="50" t="s">
        <v>11</v>
      </c>
      <c r="P5" s="50" t="s">
        <v>14</v>
      </c>
      <c r="Q5" s="50" t="s">
        <v>57</v>
      </c>
      <c r="R5" s="11" t="s">
        <v>56</v>
      </c>
      <c r="S5" s="11" t="s">
        <v>211</v>
      </c>
      <c r="T5" s="11" t="s">
        <v>212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232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/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  <c r="Q7" s="50" t="s">
        <v>120</v>
      </c>
      <c r="R7" s="50" t="s">
        <v>120</v>
      </c>
      <c r="S7" s="50" t="s">
        <v>120</v>
      </c>
      <c r="T7" s="50" t="s">
        <v>120</v>
      </c>
    </row>
    <row r="8" spans="1:20" s="17" customFormat="1" ht="45" customHeight="1" x14ac:dyDescent="0.25">
      <c r="A8" s="54" t="s">
        <v>92</v>
      </c>
      <c r="B8" s="13" t="s">
        <v>214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93">
        <v>1.03</v>
      </c>
      <c r="K8" s="50" t="s">
        <v>120</v>
      </c>
      <c r="L8" s="50">
        <v>15</v>
      </c>
      <c r="M8" s="50" t="s">
        <v>217</v>
      </c>
      <c r="N8" s="50">
        <v>0</v>
      </c>
      <c r="O8" s="50" t="s">
        <v>20</v>
      </c>
      <c r="P8" s="14" t="s">
        <v>218</v>
      </c>
      <c r="Q8" s="3">
        <v>928</v>
      </c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93</v>
      </c>
      <c r="B9" s="13" t="s">
        <v>213</v>
      </c>
      <c r="C9" s="50" t="s">
        <v>120</v>
      </c>
      <c r="D9" s="50" t="s">
        <v>120</v>
      </c>
      <c r="E9" s="50" t="s">
        <v>120</v>
      </c>
      <c r="F9" s="50" t="s">
        <v>120</v>
      </c>
      <c r="G9" s="50" t="s">
        <v>120</v>
      </c>
      <c r="H9" s="50" t="s">
        <v>120</v>
      </c>
      <c r="I9" s="50" t="s">
        <v>120</v>
      </c>
      <c r="J9" s="93">
        <v>1.05</v>
      </c>
      <c r="K9" s="50" t="s">
        <v>120</v>
      </c>
      <c r="L9" s="50">
        <v>15</v>
      </c>
      <c r="M9" s="50" t="s">
        <v>248</v>
      </c>
      <c r="N9" s="50">
        <f>2*0</f>
        <v>0</v>
      </c>
      <c r="O9" s="50" t="s">
        <v>20</v>
      </c>
      <c r="P9" s="14" t="s">
        <v>249</v>
      </c>
      <c r="Q9" s="3">
        <v>532</v>
      </c>
      <c r="R9" s="9">
        <f t="shared" si="0"/>
        <v>0</v>
      </c>
      <c r="S9" s="93">
        <v>1.05</v>
      </c>
      <c r="T9" s="9">
        <f>R9*S9</f>
        <v>0</v>
      </c>
    </row>
    <row r="10" spans="1:20" s="17" customFormat="1" ht="39.75" customHeight="1" x14ac:dyDescent="0.25">
      <c r="A10" s="54" t="s">
        <v>147</v>
      </c>
      <c r="B10" s="13" t="s">
        <v>213</v>
      </c>
      <c r="C10" s="50" t="s">
        <v>120</v>
      </c>
      <c r="D10" s="50" t="s">
        <v>120</v>
      </c>
      <c r="E10" s="50" t="s">
        <v>120</v>
      </c>
      <c r="F10" s="50" t="s">
        <v>120</v>
      </c>
      <c r="G10" s="50" t="s">
        <v>120</v>
      </c>
      <c r="H10" s="50" t="s">
        <v>120</v>
      </c>
      <c r="I10" s="50" t="s">
        <v>120</v>
      </c>
      <c r="J10" s="93"/>
      <c r="K10" s="50" t="s">
        <v>120</v>
      </c>
      <c r="L10" s="50">
        <v>10</v>
      </c>
      <c r="M10" s="50" t="s">
        <v>254</v>
      </c>
      <c r="N10" s="50">
        <v>4</v>
      </c>
      <c r="O10" s="50" t="s">
        <v>20</v>
      </c>
      <c r="P10" s="14" t="s">
        <v>255</v>
      </c>
      <c r="Q10" s="3">
        <v>886</v>
      </c>
      <c r="R10" s="9">
        <f t="shared" si="0"/>
        <v>3544</v>
      </c>
      <c r="S10" s="93">
        <v>1.05</v>
      </c>
      <c r="T10" s="9">
        <f>R10*S10</f>
        <v>3721.2000000000003</v>
      </c>
    </row>
    <row r="11" spans="1:20" s="17" customFormat="1" ht="39.75" customHeight="1" x14ac:dyDescent="0.25">
      <c r="A11" s="54" t="s">
        <v>219</v>
      </c>
      <c r="B11" s="13" t="s">
        <v>233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93"/>
      <c r="K11" s="50" t="s">
        <v>120</v>
      </c>
      <c r="L11" s="50">
        <v>10</v>
      </c>
      <c r="M11" s="50" t="s">
        <v>258</v>
      </c>
      <c r="N11" s="50">
        <v>4</v>
      </c>
      <c r="O11" s="50" t="s">
        <v>20</v>
      </c>
      <c r="P11" s="14" t="s">
        <v>256</v>
      </c>
      <c r="Q11" s="3">
        <v>7583</v>
      </c>
      <c r="R11" s="9">
        <f t="shared" si="0"/>
        <v>30332</v>
      </c>
      <c r="S11" s="93">
        <v>1.05</v>
      </c>
      <c r="T11" s="9">
        <f t="shared" ref="T11:T12" si="1">R11*S11</f>
        <v>31848.600000000002</v>
      </c>
    </row>
    <row r="12" spans="1:20" s="17" customFormat="1" ht="39.75" customHeight="1" x14ac:dyDescent="0.25">
      <c r="A12" s="54" t="s">
        <v>236</v>
      </c>
      <c r="B12" s="13" t="s">
        <v>233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93"/>
      <c r="K12" s="50" t="s">
        <v>120</v>
      </c>
      <c r="L12" s="50">
        <v>10</v>
      </c>
      <c r="M12" s="50" t="s">
        <v>235</v>
      </c>
      <c r="N12" s="50">
        <v>0</v>
      </c>
      <c r="O12" s="50" t="s">
        <v>20</v>
      </c>
      <c r="P12" s="14" t="s">
        <v>234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215</v>
      </c>
      <c r="C13" s="50" t="s">
        <v>120</v>
      </c>
      <c r="D13" s="50" t="s">
        <v>120</v>
      </c>
      <c r="E13" s="50" t="s">
        <v>120</v>
      </c>
      <c r="F13" s="50" t="s">
        <v>120</v>
      </c>
      <c r="G13" s="50" t="s">
        <v>120</v>
      </c>
      <c r="H13" s="50" t="s">
        <v>120</v>
      </c>
      <c r="I13" s="50" t="s">
        <v>120</v>
      </c>
      <c r="J13" s="9">
        <v>1</v>
      </c>
      <c r="K13" s="50" t="s">
        <v>120</v>
      </c>
      <c r="L13" s="50">
        <v>15</v>
      </c>
      <c r="M13" s="13" t="s">
        <v>215</v>
      </c>
      <c r="N13" s="50">
        <v>1</v>
      </c>
      <c r="O13" s="50" t="s">
        <v>216</v>
      </c>
      <c r="P13" s="14" t="s">
        <v>257</v>
      </c>
      <c r="Q13" s="9">
        <v>3000</v>
      </c>
      <c r="R13" s="9">
        <f t="shared" si="0"/>
        <v>3000</v>
      </c>
      <c r="S13" s="9">
        <v>1</v>
      </c>
      <c r="T13" s="9">
        <f t="shared" ref="T13" si="2">R13*S13</f>
        <v>3000</v>
      </c>
    </row>
    <row r="14" spans="1:20" ht="33" customHeight="1" x14ac:dyDescent="0.25">
      <c r="A14" s="55">
        <v>2</v>
      </c>
      <c r="B14" s="13" t="s">
        <v>122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49"/>
      <c r="K14" s="50" t="s">
        <v>120</v>
      </c>
      <c r="L14" s="49" t="s">
        <v>120</v>
      </c>
      <c r="M14" s="49" t="s">
        <v>120</v>
      </c>
      <c r="N14" s="49" t="s">
        <v>120</v>
      </c>
      <c r="O14" s="49" t="s">
        <v>120</v>
      </c>
      <c r="P14" s="49" t="s">
        <v>120</v>
      </c>
      <c r="Q14" s="49" t="s">
        <v>120</v>
      </c>
      <c r="R14" s="49" t="s">
        <v>120</v>
      </c>
      <c r="S14" s="49"/>
      <c r="T14" s="49"/>
    </row>
    <row r="15" spans="1:20" ht="15.75" customHeight="1" x14ac:dyDescent="0.25">
      <c r="A15" s="55" t="s">
        <v>94</v>
      </c>
      <c r="B15" s="13" t="s">
        <v>82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30"/>
      <c r="K15" s="50" t="s">
        <v>120</v>
      </c>
      <c r="L15" s="49"/>
      <c r="M15" s="49" t="s">
        <v>19</v>
      </c>
      <c r="N15" s="49"/>
      <c r="O15" s="49" t="s">
        <v>20</v>
      </c>
      <c r="P15" s="92" t="s">
        <v>39</v>
      </c>
      <c r="Q15" s="92"/>
      <c r="R15" s="30"/>
      <c r="S15" s="30"/>
      <c r="T15" s="30"/>
    </row>
    <row r="16" spans="1:20" ht="15.75" customHeight="1" x14ac:dyDescent="0.25">
      <c r="A16" s="55" t="s">
        <v>95</v>
      </c>
      <c r="B16" s="13" t="s">
        <v>83</v>
      </c>
      <c r="C16" s="50" t="s">
        <v>120</v>
      </c>
      <c r="D16" s="50" t="s">
        <v>120</v>
      </c>
      <c r="E16" s="50" t="s">
        <v>120</v>
      </c>
      <c r="F16" s="50" t="s">
        <v>120</v>
      </c>
      <c r="G16" s="50" t="s">
        <v>120</v>
      </c>
      <c r="H16" s="50" t="s">
        <v>120</v>
      </c>
      <c r="I16" s="50" t="s">
        <v>120</v>
      </c>
      <c r="J16" s="30"/>
      <c r="K16" s="50" t="s">
        <v>120</v>
      </c>
      <c r="L16" s="49"/>
      <c r="M16" s="49" t="s">
        <v>19</v>
      </c>
      <c r="N16" s="49"/>
      <c r="O16" s="49" t="s">
        <v>20</v>
      </c>
      <c r="P16" s="92" t="s">
        <v>39</v>
      </c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120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58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22" t="s">
        <v>120</v>
      </c>
      <c r="J18" s="22" t="s">
        <v>120</v>
      </c>
      <c r="K18" s="50">
        <v>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50" t="s">
        <v>120</v>
      </c>
      <c r="R18" s="22" t="s">
        <v>120</v>
      </c>
      <c r="S18" s="22" t="s">
        <v>120</v>
      </c>
      <c r="T18" s="173">
        <f>SUM(T8:T17)</f>
        <v>38569.800000000003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10"/>
      <c r="B20" s="110"/>
      <c r="C20" s="110"/>
      <c r="D20" s="110"/>
      <c r="E20" s="110"/>
      <c r="F20" s="110"/>
      <c r="G20" s="110"/>
    </row>
    <row r="21" spans="1:20" ht="41.25" customHeight="1" x14ac:dyDescent="0.25">
      <c r="A21" s="110"/>
      <c r="B21" s="110"/>
      <c r="C21" s="110"/>
      <c r="D21" s="110"/>
      <c r="E21" s="110"/>
      <c r="F21" s="110"/>
      <c r="G21" s="110"/>
    </row>
    <row r="22" spans="1:20" ht="38.25" customHeight="1" x14ac:dyDescent="0.25">
      <c r="A22" s="110"/>
      <c r="B22" s="110"/>
      <c r="C22" s="110"/>
      <c r="D22" s="110"/>
      <c r="E22" s="110"/>
      <c r="F22" s="110"/>
      <c r="G22" s="110"/>
      <c r="H22"/>
    </row>
    <row r="23" spans="1:20" ht="18.75" customHeight="1" x14ac:dyDescent="0.25">
      <c r="A23" s="111"/>
      <c r="B23" s="111"/>
      <c r="C23" s="111"/>
      <c r="D23" s="111"/>
      <c r="E23" s="111"/>
      <c r="F23" s="111"/>
      <c r="G23" s="111"/>
    </row>
    <row r="24" spans="1:20" ht="217.5" customHeight="1" x14ac:dyDescent="0.25">
      <c r="A24" s="102"/>
      <c r="B24" s="112"/>
      <c r="C24" s="112"/>
      <c r="D24" s="112"/>
      <c r="E24" s="112"/>
      <c r="F24" s="112"/>
      <c r="G24" s="112"/>
    </row>
    <row r="25" spans="1:20" ht="53.25" customHeight="1" x14ac:dyDescent="0.25">
      <c r="A25" s="102"/>
      <c r="B25" s="103"/>
      <c r="C25" s="103"/>
      <c r="D25" s="103"/>
      <c r="E25" s="103"/>
      <c r="F25" s="103"/>
      <c r="G25" s="103"/>
    </row>
    <row r="26" spans="1:20" x14ac:dyDescent="0.25">
      <c r="A26" s="104"/>
      <c r="B26" s="104"/>
      <c r="C26" s="104"/>
      <c r="D26" s="104"/>
      <c r="E26" s="104"/>
      <c r="F26" s="104"/>
      <c r="G26" s="104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3" t="s">
        <v>15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</row>
    <row r="2" spans="1:16" ht="15.75" customHeight="1" x14ac:dyDescent="0.25">
      <c r="A2" s="114" t="s">
        <v>0</v>
      </c>
      <c r="B2" s="109" t="s">
        <v>2</v>
      </c>
      <c r="C2" s="105" t="s">
        <v>47</v>
      </c>
      <c r="D2" s="105"/>
      <c r="E2" s="105"/>
      <c r="F2" s="105"/>
      <c r="G2" s="105"/>
      <c r="H2" s="105"/>
      <c r="I2" s="105"/>
      <c r="J2" s="105" t="s">
        <v>48</v>
      </c>
      <c r="K2" s="105"/>
      <c r="L2" s="105"/>
      <c r="M2" s="105"/>
      <c r="N2" s="105"/>
      <c r="O2" s="105"/>
      <c r="P2" s="105"/>
    </row>
    <row r="3" spans="1:16" ht="41.25" customHeight="1" x14ac:dyDescent="0.25">
      <c r="A3" s="114"/>
      <c r="B3" s="109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5"/>
      <c r="E3" s="125"/>
      <c r="F3" s="125"/>
      <c r="G3" s="125"/>
      <c r="H3" s="125"/>
      <c r="I3" s="126"/>
      <c r="J3" s="124" t="s">
        <v>201</v>
      </c>
      <c r="K3" s="125"/>
      <c r="L3" s="125"/>
      <c r="M3" s="125"/>
      <c r="N3" s="125"/>
      <c r="O3" s="125"/>
      <c r="P3" s="126"/>
    </row>
    <row r="4" spans="1:16" ht="33.75" customHeight="1" x14ac:dyDescent="0.25">
      <c r="A4" s="114"/>
      <c r="B4" s="109"/>
      <c r="C4" s="109" t="s">
        <v>13</v>
      </c>
      <c r="D4" s="109"/>
      <c r="E4" s="109"/>
      <c r="F4" s="109"/>
      <c r="G4" s="109" t="s">
        <v>121</v>
      </c>
      <c r="H4" s="109"/>
      <c r="I4" s="109"/>
      <c r="J4" s="109" t="s">
        <v>13</v>
      </c>
      <c r="K4" s="109"/>
      <c r="L4" s="109"/>
      <c r="M4" s="109"/>
      <c r="N4" s="109" t="s">
        <v>121</v>
      </c>
      <c r="O4" s="109"/>
      <c r="P4" s="109"/>
    </row>
    <row r="5" spans="1:16" s="8" customFormat="1" ht="63" x14ac:dyDescent="0.25">
      <c r="A5" s="114"/>
      <c r="B5" s="109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50" t="s">
        <v>29</v>
      </c>
      <c r="K5" s="50" t="s">
        <v>9</v>
      </c>
      <c r="L5" s="50" t="s">
        <v>112</v>
      </c>
      <c r="M5" s="50" t="s">
        <v>11</v>
      </c>
      <c r="N5" s="50" t="s">
        <v>14</v>
      </c>
      <c r="O5" s="50" t="s">
        <v>57</v>
      </c>
      <c r="P5" s="11" t="s">
        <v>56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143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 t="s">
        <v>120</v>
      </c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</row>
    <row r="8" spans="1:16" s="10" customFormat="1" ht="63" x14ac:dyDescent="0.25">
      <c r="A8" s="54" t="s">
        <v>92</v>
      </c>
      <c r="B8" s="12" t="s">
        <v>84</v>
      </c>
      <c r="C8" s="50"/>
      <c r="D8" s="31" t="s">
        <v>21</v>
      </c>
      <c r="E8" s="50"/>
      <c r="F8" s="31" t="s">
        <v>3</v>
      </c>
      <c r="G8" s="14" t="s">
        <v>40</v>
      </c>
      <c r="H8" s="50"/>
      <c r="I8" s="16"/>
      <c r="J8" s="50"/>
      <c r="K8" s="31" t="s">
        <v>21</v>
      </c>
      <c r="L8" s="50"/>
      <c r="M8" s="31" t="s">
        <v>3</v>
      </c>
      <c r="N8" s="14" t="s">
        <v>40</v>
      </c>
      <c r="O8" s="11"/>
      <c r="P8" s="62">
        <f>O8</f>
        <v>0</v>
      </c>
    </row>
    <row r="9" spans="1:16" s="10" customFormat="1" ht="63" hidden="1" x14ac:dyDescent="0.25">
      <c r="A9" s="54" t="s">
        <v>93</v>
      </c>
      <c r="B9" s="12" t="s">
        <v>85</v>
      </c>
      <c r="C9" s="50"/>
      <c r="D9" s="31" t="s">
        <v>21</v>
      </c>
      <c r="E9" s="50"/>
      <c r="F9" s="31" t="s">
        <v>3</v>
      </c>
      <c r="G9" s="14" t="s">
        <v>40</v>
      </c>
      <c r="H9" s="50"/>
      <c r="I9" s="16"/>
      <c r="J9" s="50"/>
      <c r="K9" s="31" t="s">
        <v>21</v>
      </c>
      <c r="L9" s="50"/>
      <c r="M9" s="31" t="s">
        <v>3</v>
      </c>
      <c r="N9" s="14" t="s">
        <v>40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50" t="s">
        <v>120</v>
      </c>
      <c r="K11" s="50" t="s">
        <v>120</v>
      </c>
      <c r="L11" s="50" t="s">
        <v>120</v>
      </c>
      <c r="M11" s="50" t="s">
        <v>120</v>
      </c>
      <c r="N11" s="50" t="s">
        <v>120</v>
      </c>
      <c r="O11" s="50" t="s">
        <v>120</v>
      </c>
      <c r="P11" s="50" t="s">
        <v>120</v>
      </c>
    </row>
    <row r="12" spans="1:16" s="10" customFormat="1" hidden="1" x14ac:dyDescent="0.25">
      <c r="A12" s="54" t="s">
        <v>94</v>
      </c>
      <c r="B12" s="13" t="s">
        <v>86</v>
      </c>
      <c r="C12" s="50"/>
      <c r="D12" s="50" t="s">
        <v>22</v>
      </c>
      <c r="E12" s="50"/>
      <c r="F12" s="32" t="s">
        <v>24</v>
      </c>
      <c r="G12" s="14" t="s">
        <v>41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41</v>
      </c>
      <c r="O12" s="50"/>
      <c r="P12" s="16"/>
    </row>
    <row r="13" spans="1:16" s="10" customFormat="1" hidden="1" x14ac:dyDescent="0.25">
      <c r="A13" s="54" t="s">
        <v>95</v>
      </c>
      <c r="B13" s="13" t="s">
        <v>87</v>
      </c>
      <c r="C13" s="50"/>
      <c r="D13" s="50" t="s">
        <v>22</v>
      </c>
      <c r="E13" s="50"/>
      <c r="F13" s="32" t="s">
        <v>24</v>
      </c>
      <c r="G13" s="14" t="s">
        <v>41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41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50" t="s">
        <v>120</v>
      </c>
      <c r="K15" s="50" t="s">
        <v>120</v>
      </c>
      <c r="L15" s="50" t="s">
        <v>120</v>
      </c>
      <c r="M15" s="50" t="s">
        <v>120</v>
      </c>
      <c r="N15" s="50" t="s">
        <v>120</v>
      </c>
      <c r="O15" s="50" t="s">
        <v>120</v>
      </c>
      <c r="P15" s="50" t="s">
        <v>120</v>
      </c>
    </row>
    <row r="16" spans="1:16" s="17" customFormat="1" ht="30" customHeight="1" x14ac:dyDescent="0.25">
      <c r="A16" s="55" t="s">
        <v>96</v>
      </c>
      <c r="B16" s="12" t="s">
        <v>84</v>
      </c>
      <c r="C16" s="50"/>
      <c r="D16" s="50" t="s">
        <v>22</v>
      </c>
      <c r="E16" s="50">
        <v>1</v>
      </c>
      <c r="F16" s="50" t="s">
        <v>20</v>
      </c>
      <c r="G16" s="14" t="s">
        <v>114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114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97</v>
      </c>
      <c r="B17" s="12" t="s">
        <v>85</v>
      </c>
      <c r="C17" s="50"/>
      <c r="D17" s="50" t="s">
        <v>22</v>
      </c>
      <c r="E17" s="50">
        <v>1</v>
      </c>
      <c r="F17" s="50" t="s">
        <v>20</v>
      </c>
      <c r="G17" s="14" t="s">
        <v>114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116</v>
      </c>
      <c r="B19" s="12" t="s">
        <v>118</v>
      </c>
      <c r="C19" s="50"/>
      <c r="D19" s="50" t="s">
        <v>117</v>
      </c>
      <c r="E19" s="50">
        <v>1</v>
      </c>
      <c r="F19" s="50" t="s">
        <v>20</v>
      </c>
      <c r="G19" s="14" t="s">
        <v>115</v>
      </c>
      <c r="H19" s="19"/>
      <c r="I19" s="16"/>
      <c r="J19" s="50"/>
      <c r="K19" s="50" t="s">
        <v>117</v>
      </c>
      <c r="L19" s="50">
        <v>1</v>
      </c>
      <c r="M19" s="50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5" t="s">
        <v>116</v>
      </c>
      <c r="B20" s="12" t="s">
        <v>136</v>
      </c>
      <c r="C20" s="50"/>
      <c r="D20" s="50" t="s">
        <v>117</v>
      </c>
      <c r="E20" s="50">
        <v>1</v>
      </c>
      <c r="F20" s="50" t="s">
        <v>20</v>
      </c>
      <c r="G20" s="14" t="s">
        <v>115</v>
      </c>
      <c r="H20" s="19"/>
      <c r="I20" s="16"/>
      <c r="J20" s="50"/>
      <c r="K20" s="50" t="s">
        <v>117</v>
      </c>
      <c r="L20" s="50">
        <v>1</v>
      </c>
      <c r="M20" s="50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123</v>
      </c>
      <c r="C22" s="50" t="s">
        <v>120</v>
      </c>
      <c r="D22" s="50" t="s">
        <v>120</v>
      </c>
      <c r="E22" s="50" t="s">
        <v>120</v>
      </c>
      <c r="F22" s="50" t="s">
        <v>120</v>
      </c>
      <c r="G22" s="50" t="s">
        <v>120</v>
      </c>
      <c r="H22" s="50" t="s">
        <v>120</v>
      </c>
      <c r="I22" s="50"/>
      <c r="J22" s="50" t="s">
        <v>120</v>
      </c>
      <c r="K22" s="50" t="s">
        <v>120</v>
      </c>
      <c r="L22" s="50" t="s">
        <v>120</v>
      </c>
      <c r="M22" s="50" t="s">
        <v>120</v>
      </c>
      <c r="N22" s="50" t="s">
        <v>120</v>
      </c>
      <c r="O22" s="50" t="s">
        <v>120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10"/>
      <c r="B24" s="110"/>
      <c r="C24" s="110"/>
      <c r="D24" s="110"/>
      <c r="E24" s="110"/>
      <c r="F24" s="110"/>
      <c r="G24" s="110"/>
    </row>
    <row r="25" spans="1:16" ht="41.25" customHeight="1" x14ac:dyDescent="0.25">
      <c r="A25" s="110"/>
      <c r="B25" s="110"/>
      <c r="C25" s="110"/>
      <c r="D25" s="110"/>
      <c r="E25" s="110"/>
      <c r="F25" s="110"/>
      <c r="G25" s="110"/>
    </row>
    <row r="26" spans="1:16" ht="38.25" customHeight="1" x14ac:dyDescent="0.25">
      <c r="A26" s="110"/>
      <c r="B26" s="110"/>
      <c r="C26" s="110"/>
      <c r="D26" s="110"/>
      <c r="E26" s="110"/>
      <c r="F26" s="110"/>
      <c r="G26" s="110"/>
      <c r="H26" s="6"/>
    </row>
    <row r="27" spans="1:16" ht="18.75" customHeight="1" x14ac:dyDescent="0.25">
      <c r="A27" s="111"/>
      <c r="B27" s="111"/>
      <c r="C27" s="111"/>
      <c r="D27" s="111"/>
      <c r="E27" s="111"/>
      <c r="F27" s="111"/>
      <c r="G27" s="111"/>
    </row>
    <row r="28" spans="1:16" ht="42" customHeight="1" x14ac:dyDescent="0.25">
      <c r="A28" s="102"/>
      <c r="B28" s="112"/>
      <c r="C28" s="112"/>
      <c r="D28" s="112"/>
      <c r="E28" s="112"/>
      <c r="F28" s="112"/>
      <c r="G28" s="112"/>
    </row>
    <row r="29" spans="1:16" ht="53.25" customHeight="1" x14ac:dyDescent="0.25">
      <c r="A29" s="102"/>
      <c r="B29" s="103"/>
      <c r="C29" s="103"/>
      <c r="D29" s="103"/>
      <c r="E29" s="103"/>
      <c r="F29" s="103"/>
      <c r="G29" s="103"/>
    </row>
    <row r="30" spans="1:16" x14ac:dyDescent="0.25">
      <c r="A30" s="104"/>
      <c r="B30" s="104"/>
      <c r="C30" s="104"/>
      <c r="D30" s="104"/>
      <c r="E30" s="104"/>
      <c r="F30" s="104"/>
      <c r="G30" s="104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R26" sqref="R26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3" t="s">
        <v>25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8" ht="15.75" customHeight="1" x14ac:dyDescent="0.25">
      <c r="A3" s="114" t="s">
        <v>0</v>
      </c>
      <c r="B3" s="109" t="s">
        <v>2</v>
      </c>
      <c r="C3" s="105" t="s">
        <v>47</v>
      </c>
      <c r="D3" s="105"/>
      <c r="E3" s="105"/>
      <c r="F3" s="105"/>
      <c r="G3" s="105"/>
      <c r="H3" s="105"/>
      <c r="I3" s="105"/>
      <c r="J3" s="105" t="s">
        <v>48</v>
      </c>
      <c r="K3" s="105"/>
      <c r="L3" s="105"/>
      <c r="M3" s="105"/>
      <c r="N3" s="105"/>
      <c r="O3" s="105"/>
      <c r="P3" s="105"/>
    </row>
    <row r="4" spans="1:18" ht="33" customHeight="1" x14ac:dyDescent="0.25">
      <c r="A4" s="114"/>
      <c r="B4" s="109"/>
      <c r="C4" s="10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09"/>
      <c r="E4" s="109"/>
      <c r="F4" s="109"/>
      <c r="G4" s="109"/>
      <c r="H4" s="109"/>
      <c r="I4" s="109"/>
      <c r="J4" s="129" t="s">
        <v>240</v>
      </c>
      <c r="K4" s="130"/>
      <c r="L4" s="130"/>
      <c r="M4" s="130"/>
      <c r="N4" s="130"/>
      <c r="O4" s="130"/>
      <c r="P4" s="130"/>
      <c r="Q4" s="130"/>
      <c r="R4" s="130"/>
    </row>
    <row r="5" spans="1:18" ht="33.75" customHeight="1" x14ac:dyDescent="0.25">
      <c r="A5" s="114"/>
      <c r="B5" s="109"/>
      <c r="C5" s="109" t="s">
        <v>13</v>
      </c>
      <c r="D5" s="109"/>
      <c r="E5" s="109"/>
      <c r="F5" s="109"/>
      <c r="G5" s="109" t="s">
        <v>121</v>
      </c>
      <c r="H5" s="109"/>
      <c r="I5" s="109"/>
      <c r="J5" s="109" t="s">
        <v>13</v>
      </c>
      <c r="K5" s="109"/>
      <c r="L5" s="109"/>
      <c r="M5" s="109"/>
      <c r="N5" s="127" t="s">
        <v>121</v>
      </c>
      <c r="O5" s="128"/>
      <c r="P5" s="128"/>
      <c r="Q5" s="128"/>
      <c r="R5" s="128"/>
    </row>
    <row r="6" spans="1:18" s="8" customFormat="1" ht="126" x14ac:dyDescent="0.25">
      <c r="A6" s="114"/>
      <c r="B6" s="109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  <c r="Q6" s="11" t="s">
        <v>238</v>
      </c>
      <c r="R6" s="11" t="s">
        <v>56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  <c r="Q8" s="50" t="s">
        <v>120</v>
      </c>
      <c r="R8" s="50" t="s">
        <v>120</v>
      </c>
    </row>
    <row r="9" spans="1:18" s="10" customFormat="1" ht="47.25" x14ac:dyDescent="0.25">
      <c r="A9" s="55" t="s">
        <v>92</v>
      </c>
      <c r="B9" s="13" t="s">
        <v>144</v>
      </c>
      <c r="C9" s="50"/>
      <c r="D9" s="31" t="s">
        <v>146</v>
      </c>
      <c r="E9" s="50"/>
      <c r="F9" s="31" t="s">
        <v>3</v>
      </c>
      <c r="G9" s="14" t="s">
        <v>44</v>
      </c>
      <c r="H9" s="50"/>
      <c r="I9" s="16"/>
      <c r="J9" s="50">
        <v>10</v>
      </c>
      <c r="K9" s="31" t="s">
        <v>260</v>
      </c>
      <c r="L9" s="50">
        <v>2.5</v>
      </c>
      <c r="M9" s="31" t="s">
        <v>3</v>
      </c>
      <c r="N9" s="14" t="s">
        <v>247</v>
      </c>
      <c r="O9" s="16">
        <v>2106</v>
      </c>
      <c r="P9" s="63">
        <f>L9*O9</f>
        <v>5265</v>
      </c>
      <c r="Q9" s="91">
        <v>1.1100000000000001</v>
      </c>
      <c r="R9" s="16">
        <f>Q9*P9</f>
        <v>5844.1500000000005</v>
      </c>
    </row>
    <row r="10" spans="1:18" s="61" customFormat="1" ht="47.25" x14ac:dyDescent="0.25">
      <c r="A10" s="55" t="s">
        <v>93</v>
      </c>
      <c r="B10" s="13" t="s">
        <v>145</v>
      </c>
      <c r="C10" s="50"/>
      <c r="D10" s="31" t="s">
        <v>146</v>
      </c>
      <c r="E10" s="50"/>
      <c r="F10" s="31" t="s">
        <v>3</v>
      </c>
      <c r="G10" s="14" t="s">
        <v>44</v>
      </c>
      <c r="H10" s="50"/>
      <c r="I10" s="16"/>
      <c r="J10" s="50">
        <v>10</v>
      </c>
      <c r="K10" s="31" t="s">
        <v>237</v>
      </c>
      <c r="L10" s="50">
        <v>0</v>
      </c>
      <c r="M10" s="31" t="s">
        <v>3</v>
      </c>
      <c r="N10" s="14" t="s">
        <v>239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147</v>
      </c>
      <c r="B12" s="13" t="s">
        <v>89</v>
      </c>
      <c r="C12" s="50"/>
      <c r="D12" s="31" t="s">
        <v>146</v>
      </c>
      <c r="E12" s="50"/>
      <c r="F12" s="31" t="s">
        <v>3</v>
      </c>
      <c r="G12" s="14" t="s">
        <v>44</v>
      </c>
      <c r="H12" s="50"/>
      <c r="I12" s="16"/>
      <c r="J12" s="50"/>
      <c r="K12" s="31" t="s">
        <v>146</v>
      </c>
      <c r="L12" s="50"/>
      <c r="M12" s="31" t="s">
        <v>3</v>
      </c>
      <c r="N12" s="14" t="s">
        <v>44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124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50" t="s">
        <v>120</v>
      </c>
      <c r="K14" s="50" t="s">
        <v>120</v>
      </c>
      <c r="L14" s="50" t="s">
        <v>120</v>
      </c>
      <c r="M14" s="50" t="s">
        <v>120</v>
      </c>
      <c r="N14" s="50" t="s">
        <v>120</v>
      </c>
      <c r="O14" s="50" t="s">
        <v>120</v>
      </c>
      <c r="P14" s="50" t="s">
        <v>120</v>
      </c>
      <c r="Q14" s="91"/>
      <c r="R14" s="16"/>
    </row>
    <row r="15" spans="1:18" s="10" customFormat="1" ht="47.25" x14ac:dyDescent="0.25">
      <c r="A15" s="55" t="s">
        <v>94</v>
      </c>
      <c r="B15" s="12" t="s">
        <v>241</v>
      </c>
      <c r="C15" s="50"/>
      <c r="D15" s="31" t="s">
        <v>137</v>
      </c>
      <c r="E15" s="50"/>
      <c r="F15" s="31" t="s">
        <v>3</v>
      </c>
      <c r="G15" s="14" t="s">
        <v>43</v>
      </c>
      <c r="H15" s="50"/>
      <c r="I15" s="16"/>
      <c r="J15" s="50"/>
      <c r="K15" s="31" t="s">
        <v>242</v>
      </c>
      <c r="L15" s="64">
        <f>L9</f>
        <v>2.5</v>
      </c>
      <c r="M15" s="31" t="s">
        <v>3</v>
      </c>
      <c r="N15" s="14" t="s">
        <v>243</v>
      </c>
      <c r="O15" s="16">
        <v>2703</v>
      </c>
      <c r="P15" s="63">
        <f>L15*O15</f>
        <v>6757.5</v>
      </c>
      <c r="Q15" s="91">
        <v>1</v>
      </c>
      <c r="R15" s="16">
        <f>Q15*P15</f>
        <v>6757.5</v>
      </c>
    </row>
    <row r="16" spans="1:18" s="10" customFormat="1" ht="47.25" x14ac:dyDescent="0.25">
      <c r="A16" s="55" t="s">
        <v>95</v>
      </c>
      <c r="B16" s="12" t="s">
        <v>241</v>
      </c>
      <c r="C16" s="50"/>
      <c r="D16" s="31" t="s">
        <v>137</v>
      </c>
      <c r="E16" s="50"/>
      <c r="F16" s="31" t="s">
        <v>3</v>
      </c>
      <c r="G16" s="14" t="s">
        <v>43</v>
      </c>
      <c r="H16" s="50"/>
      <c r="I16" s="16"/>
      <c r="J16" s="50"/>
      <c r="K16" s="31" t="s">
        <v>244</v>
      </c>
      <c r="L16" s="64">
        <f>L10</f>
        <v>0</v>
      </c>
      <c r="M16" s="31" t="s">
        <v>3</v>
      </c>
      <c r="N16" s="14" t="s">
        <v>245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50" t="s">
        <v>120</v>
      </c>
      <c r="J18" s="50" t="s">
        <v>120</v>
      </c>
      <c r="K18" s="50" t="s">
        <v>120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91"/>
      <c r="R18" s="16"/>
    </row>
    <row r="19" spans="1:18" s="10" customFormat="1" ht="63" x14ac:dyDescent="0.25">
      <c r="A19" s="55" t="s">
        <v>96</v>
      </c>
      <c r="B19" s="13" t="s">
        <v>88</v>
      </c>
      <c r="C19" s="50"/>
      <c r="D19" s="31" t="s">
        <v>138</v>
      </c>
      <c r="E19" s="50"/>
      <c r="F19" s="32" t="s">
        <v>24</v>
      </c>
      <c r="G19" s="14" t="s">
        <v>45</v>
      </c>
      <c r="H19" s="50"/>
      <c r="I19" s="16"/>
      <c r="J19" s="50"/>
      <c r="K19" s="31" t="s">
        <v>138</v>
      </c>
      <c r="L19" s="50">
        <v>0</v>
      </c>
      <c r="M19" s="32" t="s">
        <v>24</v>
      </c>
      <c r="N19" s="14" t="s">
        <v>246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97</v>
      </c>
      <c r="B20" s="13" t="s">
        <v>89</v>
      </c>
      <c r="C20" s="50"/>
      <c r="D20" s="31" t="s">
        <v>138</v>
      </c>
      <c r="E20" s="50"/>
      <c r="F20" s="32" t="s">
        <v>24</v>
      </c>
      <c r="G20" s="14" t="s">
        <v>45</v>
      </c>
      <c r="H20" s="50"/>
      <c r="I20" s="16"/>
      <c r="J20" s="50"/>
      <c r="K20" s="31" t="s">
        <v>138</v>
      </c>
      <c r="L20" s="50"/>
      <c r="M20" s="32" t="s">
        <v>24</v>
      </c>
      <c r="N20" s="14" t="s">
        <v>45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119</v>
      </c>
      <c r="B23" s="13" t="s">
        <v>88</v>
      </c>
      <c r="C23" s="50"/>
      <c r="D23" s="31"/>
      <c r="E23" s="50"/>
      <c r="F23" s="31" t="s">
        <v>3</v>
      </c>
      <c r="G23" s="14" t="s">
        <v>46</v>
      </c>
      <c r="H23" s="50"/>
      <c r="I23" s="16"/>
      <c r="J23" s="50"/>
      <c r="K23" s="31"/>
      <c r="L23" s="64">
        <f>L9+L10</f>
        <v>2.5</v>
      </c>
      <c r="M23" s="31" t="s">
        <v>3</v>
      </c>
      <c r="N23" s="14" t="s">
        <v>46</v>
      </c>
      <c r="O23" s="16">
        <v>611</v>
      </c>
      <c r="P23" s="63">
        <f>L23*O23</f>
        <v>1527.5</v>
      </c>
      <c r="Q23" s="91">
        <v>1</v>
      </c>
      <c r="R23" s="16">
        <f>Q23*P23</f>
        <v>1527.5</v>
      </c>
    </row>
    <row r="24" spans="1:18" s="10" customFormat="1" ht="31.5" x14ac:dyDescent="0.25">
      <c r="A24" s="55" t="s">
        <v>148</v>
      </c>
      <c r="B24" s="13" t="s">
        <v>89</v>
      </c>
      <c r="C24" s="50"/>
      <c r="D24" s="31"/>
      <c r="E24" s="50"/>
      <c r="F24" s="31" t="s">
        <v>3</v>
      </c>
      <c r="G24" s="14" t="s">
        <v>46</v>
      </c>
      <c r="H24" s="50"/>
      <c r="I24" s="16"/>
      <c r="J24" s="50"/>
      <c r="K24" s="31"/>
      <c r="L24" s="50"/>
      <c r="M24" s="31" t="s">
        <v>3</v>
      </c>
      <c r="N24" s="14" t="s">
        <v>46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59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13550</v>
      </c>
      <c r="Q26" s="91">
        <v>1</v>
      </c>
      <c r="R26" s="174">
        <f>SUM(R9:R25)</f>
        <v>14129.150000000001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10"/>
      <c r="B28" s="110"/>
      <c r="C28" s="110"/>
      <c r="D28" s="110"/>
      <c r="E28" s="110"/>
      <c r="F28" s="110"/>
      <c r="G28" s="110"/>
    </row>
    <row r="29" spans="1:18" ht="41.25" customHeight="1" x14ac:dyDescent="0.25">
      <c r="A29" s="110"/>
      <c r="B29" s="110"/>
      <c r="C29" s="110"/>
      <c r="D29" s="110"/>
      <c r="E29" s="110"/>
      <c r="F29" s="110"/>
      <c r="G29" s="110"/>
    </row>
    <row r="30" spans="1:18" ht="38.25" customHeight="1" x14ac:dyDescent="0.25">
      <c r="A30" s="110"/>
      <c r="B30" s="110"/>
      <c r="C30" s="110"/>
      <c r="D30" s="110"/>
      <c r="E30" s="110"/>
      <c r="F30" s="110"/>
      <c r="G30" s="110"/>
      <c r="H30" s="6"/>
    </row>
    <row r="31" spans="1:18" ht="18.75" customHeight="1" x14ac:dyDescent="0.25">
      <c r="A31" s="111"/>
      <c r="B31" s="111"/>
      <c r="C31" s="111"/>
      <c r="D31" s="111"/>
      <c r="E31" s="111"/>
      <c r="F31" s="111"/>
      <c r="G31" s="111"/>
    </row>
    <row r="32" spans="1:18" ht="217.5" customHeight="1" x14ac:dyDescent="0.25">
      <c r="A32" s="102"/>
      <c r="B32" s="112"/>
      <c r="C32" s="112"/>
      <c r="D32" s="112"/>
      <c r="E32" s="112"/>
      <c r="F32" s="112"/>
      <c r="G32" s="112"/>
    </row>
    <row r="33" spans="1:16" ht="53.25" customHeight="1" x14ac:dyDescent="0.25">
      <c r="A33" s="102"/>
      <c r="B33" s="103"/>
      <c r="C33" s="103"/>
      <c r="D33" s="103"/>
      <c r="E33" s="103"/>
      <c r="F33" s="103"/>
      <c r="G33" s="103"/>
    </row>
    <row r="34" spans="1:16" x14ac:dyDescent="0.25">
      <c r="A34" s="104"/>
      <c r="B34" s="104"/>
      <c r="C34" s="104"/>
      <c r="D34" s="104"/>
      <c r="E34" s="104"/>
      <c r="F34" s="104"/>
      <c r="G34" s="104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5" t="s">
        <v>66</v>
      </c>
      <c r="B2" s="145"/>
      <c r="C2" s="145"/>
      <c r="D2" s="145"/>
      <c r="E2" s="145"/>
      <c r="F2" s="145"/>
      <c r="G2" s="145"/>
      <c r="J2" s="29"/>
      <c r="K2" s="29"/>
    </row>
    <row r="3" spans="1:17" ht="36" customHeight="1" x14ac:dyDescent="0.25">
      <c r="A3" s="58" t="s">
        <v>0</v>
      </c>
      <c r="B3" s="1" t="s">
        <v>65</v>
      </c>
      <c r="C3" s="146" t="s">
        <v>47</v>
      </c>
      <c r="D3" s="146"/>
      <c r="E3" s="109" t="s">
        <v>48</v>
      </c>
      <c r="F3" s="109"/>
      <c r="G3" s="109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47">
        <v>3</v>
      </c>
      <c r="D4" s="148"/>
      <c r="E4" s="127">
        <v>4</v>
      </c>
      <c r="F4" s="128"/>
      <c r="G4" s="149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50"/>
      <c r="D5" s="150"/>
      <c r="E5" s="140" t="e">
        <f>#REF!+т2!P46+т3!R18+т4!P22+т5!P26</f>
        <v>#REF!</v>
      </c>
      <c r="F5" s="141"/>
      <c r="G5" s="142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51"/>
      <c r="D6" s="151"/>
      <c r="E6" s="140" t="e">
        <f>E5*0.18</f>
        <v>#REF!</v>
      </c>
      <c r="F6" s="141"/>
      <c r="G6" s="142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125</v>
      </c>
      <c r="C7" s="151"/>
      <c r="D7" s="151"/>
      <c r="E7" s="140" t="e">
        <f>E5+E6</f>
        <v>#REF!</v>
      </c>
      <c r="F7" s="141"/>
      <c r="G7" s="142"/>
      <c r="I7" s="45"/>
      <c r="J7" s="5"/>
      <c r="K7" s="29"/>
      <c r="L7" s="29"/>
    </row>
    <row r="8" spans="1:17" ht="53.25" customHeight="1" x14ac:dyDescent="0.25">
      <c r="A8" s="41" t="s">
        <v>151</v>
      </c>
      <c r="B8" s="51" t="s">
        <v>69</v>
      </c>
      <c r="C8" s="143"/>
      <c r="D8" s="144"/>
      <c r="E8" s="140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1"/>
      <c r="G8" s="142"/>
      <c r="I8" s="45"/>
      <c r="J8" s="5"/>
      <c r="K8" s="29"/>
      <c r="L8" s="29"/>
    </row>
    <row r="9" spans="1:17" ht="69" customHeight="1" x14ac:dyDescent="0.25">
      <c r="A9" s="41" t="s">
        <v>152</v>
      </c>
      <c r="B9" s="43" t="s">
        <v>126</v>
      </c>
      <c r="C9" s="133"/>
      <c r="D9" s="134"/>
      <c r="E9" s="135"/>
      <c r="F9" s="136"/>
      <c r="G9" s="137"/>
      <c r="H9" s="6"/>
      <c r="I9" s="6"/>
      <c r="J9" s="29"/>
      <c r="K9" s="29" t="s">
        <v>61</v>
      </c>
    </row>
    <row r="10" spans="1:17" ht="53.25" customHeight="1" x14ac:dyDescent="0.25">
      <c r="A10" s="41" t="s">
        <v>153</v>
      </c>
      <c r="B10" s="43" t="s">
        <v>150</v>
      </c>
      <c r="C10" s="133"/>
      <c r="D10" s="134"/>
      <c r="E10" s="140" t="e">
        <f>E7-E9</f>
        <v>#REF!</v>
      </c>
      <c r="F10" s="141"/>
      <c r="G10" s="142"/>
      <c r="H10" s="6"/>
      <c r="I10" s="6"/>
      <c r="J10" s="29"/>
      <c r="K10" s="29"/>
    </row>
    <row r="11" spans="1:17" ht="84" customHeight="1" x14ac:dyDescent="0.25">
      <c r="A11" s="41" t="s">
        <v>149</v>
      </c>
      <c r="B11" s="43" t="s">
        <v>68</v>
      </c>
      <c r="C11" s="133"/>
      <c r="D11" s="134"/>
      <c r="E11" s="140">
        <f>SUM(E12:G18)</f>
        <v>0</v>
      </c>
      <c r="F11" s="141"/>
      <c r="G11" s="142"/>
      <c r="H11" s="6"/>
      <c r="I11" s="6"/>
      <c r="J11" s="6" t="s">
        <v>159</v>
      </c>
      <c r="K11" s="65"/>
    </row>
    <row r="12" spans="1:17" ht="21" customHeight="1" x14ac:dyDescent="0.25">
      <c r="A12" s="41" t="s">
        <v>62</v>
      </c>
      <c r="B12" s="44" t="s">
        <v>155</v>
      </c>
      <c r="C12" s="133"/>
      <c r="D12" s="134"/>
      <c r="E12" s="135"/>
      <c r="F12" s="136"/>
      <c r="G12" s="137"/>
      <c r="H12" s="6"/>
      <c r="I12" s="6"/>
      <c r="J12" s="66">
        <v>114.30972260932106</v>
      </c>
      <c r="K12" s="45" t="s">
        <v>160</v>
      </c>
    </row>
    <row r="13" spans="1:17" ht="18" x14ac:dyDescent="0.25">
      <c r="A13" s="41" t="s">
        <v>63</v>
      </c>
      <c r="B13" s="44" t="s">
        <v>156</v>
      </c>
      <c r="C13" s="133"/>
      <c r="D13" s="134"/>
      <c r="E13" s="135"/>
      <c r="F13" s="136"/>
      <c r="G13" s="137"/>
      <c r="H13" s="6"/>
      <c r="I13" s="6"/>
      <c r="J13" s="66">
        <v>106.03167494679889</v>
      </c>
      <c r="K13" s="45" t="s">
        <v>161</v>
      </c>
    </row>
    <row r="14" spans="1:17" ht="18" x14ac:dyDescent="0.25">
      <c r="A14" s="41" t="s">
        <v>70</v>
      </c>
      <c r="B14" s="44" t="s">
        <v>157</v>
      </c>
      <c r="C14" s="47"/>
      <c r="D14" s="48"/>
      <c r="E14" s="135"/>
      <c r="F14" s="136"/>
      <c r="G14" s="137"/>
      <c r="H14" s="6"/>
      <c r="I14" s="6"/>
      <c r="J14" s="66">
        <v>105.04380984686162</v>
      </c>
      <c r="K14" s="45" t="s">
        <v>162</v>
      </c>
    </row>
    <row r="15" spans="1:17" ht="18" x14ac:dyDescent="0.25">
      <c r="A15" s="41" t="s">
        <v>1</v>
      </c>
      <c r="B15" s="44" t="s">
        <v>158</v>
      </c>
      <c r="C15" s="133"/>
      <c r="D15" s="134"/>
      <c r="E15" s="135"/>
      <c r="F15" s="136"/>
      <c r="G15" s="137"/>
      <c r="H15" s="6"/>
      <c r="I15" s="6"/>
      <c r="J15" s="66">
        <v>104.53189530144731</v>
      </c>
      <c r="K15" s="45" t="s">
        <v>163</v>
      </c>
    </row>
    <row r="16" spans="1:17" ht="18" x14ac:dyDescent="0.25">
      <c r="A16" s="41" t="s">
        <v>127</v>
      </c>
      <c r="B16" s="44" t="s">
        <v>128</v>
      </c>
      <c r="C16" s="133"/>
      <c r="D16" s="134"/>
      <c r="E16" s="135"/>
      <c r="F16" s="136"/>
      <c r="G16" s="137"/>
      <c r="H16" s="6"/>
      <c r="I16" s="6"/>
      <c r="J16" s="66">
        <v>104.16560516944568</v>
      </c>
      <c r="K16" s="45" t="s">
        <v>164</v>
      </c>
    </row>
    <row r="17" spans="1:11" ht="18" x14ac:dyDescent="0.25">
      <c r="A17" s="41" t="s">
        <v>64</v>
      </c>
      <c r="B17" s="44" t="s">
        <v>129</v>
      </c>
      <c r="C17" s="138"/>
      <c r="D17" s="139"/>
      <c r="E17" s="135"/>
      <c r="F17" s="136"/>
      <c r="G17" s="137"/>
      <c r="H17" s="23"/>
      <c r="I17" s="25"/>
      <c r="J17" s="66">
        <v>103.9</v>
      </c>
      <c r="K17" s="45" t="s">
        <v>165</v>
      </c>
    </row>
    <row r="18" spans="1:11" x14ac:dyDescent="0.25">
      <c r="A18" s="60"/>
      <c r="B18" s="46"/>
      <c r="C18" s="104"/>
      <c r="D18" s="104"/>
      <c r="E18" s="135"/>
      <c r="F18" s="136"/>
      <c r="G18" s="137"/>
      <c r="J18" s="66">
        <v>104</v>
      </c>
      <c r="K18" s="45" t="s">
        <v>166</v>
      </c>
    </row>
    <row r="19" spans="1:11" ht="18" x14ac:dyDescent="0.25">
      <c r="A19" s="131" t="s">
        <v>133</v>
      </c>
      <c r="B19" s="131"/>
      <c r="C19" s="131"/>
      <c r="D19" s="131"/>
      <c r="E19" s="131"/>
      <c r="F19" s="131"/>
      <c r="G19" s="131"/>
    </row>
    <row r="20" spans="1:11" ht="36" customHeight="1" x14ac:dyDescent="0.25">
      <c r="A20" s="132" t="s">
        <v>130</v>
      </c>
      <c r="B20" s="132"/>
      <c r="C20" s="132"/>
      <c r="D20" s="132"/>
      <c r="E20" s="132"/>
      <c r="F20" s="132"/>
      <c r="G20" s="132"/>
    </row>
    <row r="21" spans="1:11" ht="31.5" customHeight="1" x14ac:dyDescent="0.25">
      <c r="A21" s="132" t="s">
        <v>131</v>
      </c>
      <c r="B21" s="132"/>
      <c r="C21" s="132"/>
      <c r="D21" s="132"/>
      <c r="E21" s="132"/>
      <c r="F21" s="132"/>
      <c r="G21" s="132"/>
      <c r="H21" s="45" t="s">
        <v>61</v>
      </c>
    </row>
    <row r="22" spans="1:11" ht="69.75" customHeight="1" x14ac:dyDescent="0.25">
      <c r="A22" s="132" t="s">
        <v>132</v>
      </c>
      <c r="B22" s="132"/>
      <c r="C22" s="132"/>
      <c r="D22" s="132"/>
      <c r="E22" s="132"/>
      <c r="F22" s="132"/>
      <c r="G22" s="132"/>
    </row>
    <row r="23" spans="1:11" ht="18.75" customHeight="1" x14ac:dyDescent="0.25">
      <c r="A23" s="110"/>
      <c r="B23" s="110"/>
      <c r="C23" s="110"/>
      <c r="D23" s="110"/>
      <c r="E23" s="110"/>
      <c r="F23" s="110"/>
      <c r="G23" s="110"/>
    </row>
    <row r="24" spans="1:11" ht="41.25" customHeight="1" x14ac:dyDescent="0.25">
      <c r="A24" s="110"/>
      <c r="B24" s="110"/>
      <c r="C24" s="110"/>
      <c r="D24" s="110"/>
      <c r="E24" s="110"/>
      <c r="F24" s="110"/>
      <c r="G24" s="110"/>
    </row>
    <row r="25" spans="1:11" ht="38.25" customHeight="1" x14ac:dyDescent="0.25">
      <c r="A25" s="110"/>
      <c r="B25" s="110"/>
      <c r="C25" s="110"/>
      <c r="D25" s="110"/>
      <c r="E25" s="110"/>
      <c r="F25" s="110"/>
      <c r="G25" s="110"/>
      <c r="H25"/>
    </row>
    <row r="26" spans="1:11" ht="18.75" customHeight="1" x14ac:dyDescent="0.25">
      <c r="A26" s="111"/>
      <c r="B26" s="111"/>
      <c r="C26" s="111"/>
      <c r="D26" s="111"/>
      <c r="E26" s="111"/>
      <c r="F26" s="111"/>
      <c r="G26" s="111"/>
    </row>
    <row r="27" spans="1:11" ht="217.5" customHeight="1" x14ac:dyDescent="0.25">
      <c r="A27" s="102"/>
      <c r="B27" s="112"/>
      <c r="C27" s="112"/>
      <c r="D27" s="112"/>
      <c r="E27" s="112"/>
      <c r="F27" s="112"/>
      <c r="G27" s="112"/>
    </row>
    <row r="28" spans="1:11" ht="53.25" customHeight="1" x14ac:dyDescent="0.25">
      <c r="A28" s="102"/>
      <c r="B28" s="103"/>
      <c r="C28" s="103"/>
      <c r="D28" s="103"/>
      <c r="E28" s="103"/>
      <c r="F28" s="103"/>
      <c r="G28" s="103"/>
    </row>
    <row r="29" spans="1:11" x14ac:dyDescent="0.25">
      <c r="A29" s="104"/>
      <c r="B29" s="104"/>
      <c r="C29" s="104"/>
      <c r="D29" s="104"/>
      <c r="E29" s="104"/>
      <c r="F29" s="104"/>
      <c r="G29" s="104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51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49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50</v>
      </c>
    </row>
    <row r="4" spans="1:34" s="6" customFormat="1" ht="69.75" customHeight="1" x14ac:dyDescent="0.25">
      <c r="A4" s="116" t="s">
        <v>54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18" t="s">
        <v>202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19" t="s">
        <v>52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20" t="str">
        <f>'r1-'!A8:Q8</f>
        <v>Год раскрытия информации: 2023год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21" t="str">
        <f>'r1-'!A9:Q9</f>
        <v>Наименование инвестиционного проекта:Электроснабжение объекта "Кампус ФГАЩУ ВО "БФУ им. И. Канта" г.Калининград, ул.Невского 14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21" t="str">
        <f>'r1-'!A10:Q10</f>
        <v>Идентификатор инвестиционного проекта:M_22-21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22" t="str">
        <f>'r1-'!A11:Q11</f>
        <v>Утвержденные плановые значения показателей приведены в соответствии приказом СГРЦТ Калининградской области № 66/02э/22 от 10.10.2022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5" t="s">
        <v>53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3" t="s">
        <v>154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3" t="s">
        <v>190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5" t="s">
        <v>60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3" t="s">
        <v>220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8" s="95" customFormat="1" ht="14.25" x14ac:dyDescent="0.2">
      <c r="A18" s="152" t="s">
        <v>0</v>
      </c>
      <c r="B18" s="152" t="s">
        <v>2</v>
      </c>
      <c r="C18" s="152" t="s">
        <v>47</v>
      </c>
      <c r="D18" s="152" t="s">
        <v>221</v>
      </c>
      <c r="E18" s="152" t="s">
        <v>221</v>
      </c>
      <c r="F18" s="152" t="s">
        <v>221</v>
      </c>
      <c r="G18" s="152" t="s">
        <v>221</v>
      </c>
      <c r="H18" s="152" t="s">
        <v>221</v>
      </c>
      <c r="I18" s="152" t="s">
        <v>221</v>
      </c>
      <c r="J18" s="152" t="s">
        <v>48</v>
      </c>
      <c r="K18" s="152" t="s">
        <v>221</v>
      </c>
      <c r="L18" s="152" t="s">
        <v>221</v>
      </c>
      <c r="M18" s="152" t="s">
        <v>221</v>
      </c>
      <c r="N18" s="152" t="s">
        <v>221</v>
      </c>
      <c r="O18" s="152" t="s">
        <v>221</v>
      </c>
      <c r="P18" s="152" t="s">
        <v>221</v>
      </c>
    </row>
    <row r="19" spans="1:18" s="95" customFormat="1" ht="14.25" x14ac:dyDescent="0.2">
      <c r="A19" s="152" t="s">
        <v>221</v>
      </c>
      <c r="B19" s="152" t="s">
        <v>221</v>
      </c>
      <c r="C19" s="152" t="s">
        <v>222</v>
      </c>
      <c r="D19" s="152" t="s">
        <v>221</v>
      </c>
      <c r="E19" s="152" t="s">
        <v>221</v>
      </c>
      <c r="F19" s="152" t="s">
        <v>221</v>
      </c>
      <c r="G19" s="152" t="s">
        <v>221</v>
      </c>
      <c r="H19" s="152" t="s">
        <v>221</v>
      </c>
      <c r="I19" s="152" t="s">
        <v>221</v>
      </c>
      <c r="J19" s="152" t="s">
        <v>223</v>
      </c>
      <c r="K19" s="152" t="s">
        <v>221</v>
      </c>
      <c r="L19" s="152" t="s">
        <v>221</v>
      </c>
      <c r="M19" s="152" t="s">
        <v>221</v>
      </c>
      <c r="N19" s="152" t="s">
        <v>221</v>
      </c>
      <c r="O19" s="152" t="s">
        <v>221</v>
      </c>
      <c r="P19" s="152" t="s">
        <v>221</v>
      </c>
    </row>
    <row r="20" spans="1:18" s="95" customFormat="1" ht="14.25" x14ac:dyDescent="0.2">
      <c r="A20" s="152" t="s">
        <v>221</v>
      </c>
      <c r="B20" s="152" t="s">
        <v>221</v>
      </c>
      <c r="C20" s="152" t="s">
        <v>13</v>
      </c>
      <c r="D20" s="152" t="s">
        <v>221</v>
      </c>
      <c r="E20" s="152" t="s">
        <v>221</v>
      </c>
      <c r="F20" s="152" t="s">
        <v>221</v>
      </c>
      <c r="G20" s="152" t="s">
        <v>121</v>
      </c>
      <c r="H20" s="152" t="s">
        <v>221</v>
      </c>
      <c r="I20" s="152" t="s">
        <v>221</v>
      </c>
      <c r="J20" s="152" t="s">
        <v>224</v>
      </c>
      <c r="K20" s="152" t="s">
        <v>221</v>
      </c>
      <c r="L20" s="152" t="s">
        <v>221</v>
      </c>
      <c r="M20" s="152" t="s">
        <v>221</v>
      </c>
      <c r="N20" s="152" t="s">
        <v>121</v>
      </c>
      <c r="O20" s="152" t="s">
        <v>221</v>
      </c>
      <c r="P20" s="152" t="s">
        <v>221</v>
      </c>
    </row>
    <row r="21" spans="1:18" s="95" customFormat="1" ht="120" x14ac:dyDescent="0.2">
      <c r="A21" s="152" t="s">
        <v>221</v>
      </c>
      <c r="B21" s="152" t="s">
        <v>221</v>
      </c>
      <c r="C21" s="96" t="s">
        <v>29</v>
      </c>
      <c r="D21" s="96" t="s">
        <v>9</v>
      </c>
      <c r="E21" s="96" t="s">
        <v>112</v>
      </c>
      <c r="F21" s="96" t="s">
        <v>11</v>
      </c>
      <c r="G21" s="96" t="s">
        <v>14</v>
      </c>
      <c r="H21" s="96" t="s">
        <v>225</v>
      </c>
      <c r="I21" s="96" t="s">
        <v>56</v>
      </c>
      <c r="J21" s="96" t="s">
        <v>29</v>
      </c>
      <c r="K21" s="96" t="s">
        <v>9</v>
      </c>
      <c r="L21" s="96" t="s">
        <v>112</v>
      </c>
      <c r="M21" s="96" t="s">
        <v>11</v>
      </c>
      <c r="N21" s="96" t="s">
        <v>14</v>
      </c>
      <c r="O21" s="96" t="s">
        <v>225</v>
      </c>
      <c r="P21" s="96" t="s">
        <v>56</v>
      </c>
      <c r="Q21" s="96" t="s">
        <v>226</v>
      </c>
      <c r="R21" s="96" t="s">
        <v>227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22" zoomScale="90" zoomScaleNormal="90" workbookViewId="0">
      <selection activeCell="I23" sqref="I23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9" width="9" style="6" hidden="1" customWidth="1"/>
    <col min="30" max="34" width="9" style="6" customWidth="1"/>
    <col min="35" max="16384" width="9" style="6"/>
  </cols>
  <sheetData>
    <row r="1" spans="1:34" ht="18.75" x14ac:dyDescent="0.25">
      <c r="F1" s="7"/>
      <c r="G1" s="7"/>
      <c r="H1" s="84" t="s">
        <v>167</v>
      </c>
    </row>
    <row r="2" spans="1:34" ht="18.75" x14ac:dyDescent="0.3">
      <c r="F2" s="7"/>
      <c r="G2" s="7"/>
      <c r="H2" s="85" t="s">
        <v>49</v>
      </c>
    </row>
    <row r="3" spans="1:34" ht="18.75" x14ac:dyDescent="0.3">
      <c r="F3" s="7"/>
      <c r="G3" s="7"/>
      <c r="H3" s="85" t="s">
        <v>168</v>
      </c>
    </row>
    <row r="4" spans="1:34" ht="45" customHeight="1" x14ac:dyDescent="0.25">
      <c r="A4" s="169" t="s">
        <v>54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69" t="str">
        <f>'r1-'!A6:Q6</f>
        <v>Инвестиционная программа АО "Западные энергетическая компания"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70" t="s">
        <v>230</v>
      </c>
      <c r="B7" s="170"/>
      <c r="C7" s="170"/>
      <c r="D7" s="170"/>
      <c r="E7" s="170"/>
      <c r="F7" s="170"/>
      <c r="G7" s="170"/>
      <c r="H7" s="170"/>
      <c r="I7" s="169"/>
      <c r="J7" s="169"/>
      <c r="K7" s="169"/>
      <c r="L7" s="169"/>
      <c r="M7" s="169"/>
      <c r="N7" s="169"/>
      <c r="O7" s="169"/>
      <c r="P7" s="169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69" t="str">
        <f>'r1-'!A8:Q8</f>
        <v>Год раскрытия информации: 2023год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69" t="str">
        <f>'r1-'!A9:Q9</f>
        <v>Наименование инвестиционного проекта:Электроснабжение объекта "Кампус ФГАЩУ ВО "БФУ им. И. Канта" г.Калининград, ул.Невского 14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69" t="str">
        <f>'r1-'!A10:Q10</f>
        <v>Идентификатор инвестиционного проекта:M_22-21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69" t="str">
        <f>'r1-'!A11:Q11</f>
        <v>Утвержденные плановые значения показателей приведены в соответствии приказом СГРЦТ Калининградской области № 66/02э/22 от 10.10.2022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70" t="s">
        <v>228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6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72" t="str">
        <f>'r1-'!A14:Q14</f>
        <v>Тип инвестиционного проекта: строительство</v>
      </c>
      <c r="B14" s="172"/>
      <c r="C14" s="172"/>
      <c r="D14" s="172"/>
      <c r="E14" s="172"/>
      <c r="F14" s="172"/>
      <c r="G14" s="172"/>
      <c r="H14" s="172"/>
      <c r="I14" s="169"/>
      <c r="J14" s="169"/>
      <c r="K14" s="169"/>
      <c r="L14" s="169"/>
      <c r="M14" s="169"/>
      <c r="N14" s="169"/>
      <c r="O14" s="169"/>
      <c r="P14" s="169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69" t="s">
        <v>231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9" ht="42" customHeight="1" x14ac:dyDescent="0.25">
      <c r="A17" s="145" t="s">
        <v>66</v>
      </c>
      <c r="B17" s="145"/>
      <c r="C17" s="145"/>
      <c r="D17" s="145"/>
      <c r="E17" s="145"/>
      <c r="F17" s="145"/>
      <c r="G17" s="145"/>
      <c r="H17" s="145"/>
      <c r="K17" s="29"/>
      <c r="L17" s="29"/>
    </row>
    <row r="18" spans="1:29" ht="49.5" customHeight="1" x14ac:dyDescent="0.25">
      <c r="A18" s="58" t="s">
        <v>0</v>
      </c>
      <c r="B18" s="1" t="s">
        <v>65</v>
      </c>
      <c r="C18" s="146" t="s">
        <v>47</v>
      </c>
      <c r="D18" s="146"/>
      <c r="E18" s="146"/>
      <c r="F18" s="109" t="s">
        <v>48</v>
      </c>
      <c r="G18" s="109"/>
      <c r="H18" s="109"/>
      <c r="J18"/>
      <c r="K18"/>
      <c r="L18" s="7"/>
      <c r="M18" s="23"/>
      <c r="N18" s="10"/>
      <c r="O18" s="23"/>
      <c r="P18" s="29"/>
      <c r="Q18" s="23"/>
    </row>
    <row r="19" spans="1:29" ht="15" customHeight="1" x14ac:dyDescent="0.25">
      <c r="A19" s="59">
        <v>1</v>
      </c>
      <c r="B19" s="42">
        <v>2</v>
      </c>
      <c r="C19" s="147">
        <v>3</v>
      </c>
      <c r="D19" s="145"/>
      <c r="E19" s="148"/>
      <c r="F19" s="127">
        <v>3</v>
      </c>
      <c r="G19" s="128"/>
      <c r="H19" s="149"/>
      <c r="J19" s="45"/>
      <c r="K19" s="5"/>
      <c r="L19" s="45"/>
      <c r="M19" s="5"/>
      <c r="N19" s="45"/>
      <c r="O19" s="5"/>
      <c r="P19" s="45"/>
      <c r="Q19" s="5"/>
      <c r="R19" s="45"/>
    </row>
    <row r="20" spans="1:29" ht="90.75" customHeight="1" x14ac:dyDescent="0.25">
      <c r="A20" s="41">
        <v>1</v>
      </c>
      <c r="B20" s="40" t="s">
        <v>67</v>
      </c>
      <c r="C20" s="155" t="s">
        <v>120</v>
      </c>
      <c r="D20" s="155"/>
      <c r="E20" s="155"/>
      <c r="F20" s="155">
        <f>т5!R26+т3!T18</f>
        <v>52698.950000000004</v>
      </c>
      <c r="G20" s="155"/>
      <c r="H20" s="155"/>
      <c r="J20" s="45"/>
      <c r="K20" s="5"/>
      <c r="L20" s="29"/>
      <c r="M20" s="29"/>
      <c r="O20" s="6" t="s">
        <v>259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9" x14ac:dyDescent="0.25">
      <c r="A21" s="41">
        <v>2</v>
      </c>
      <c r="B21" s="2" t="s">
        <v>210</v>
      </c>
      <c r="C21" s="155" t="s">
        <v>120</v>
      </c>
      <c r="D21" s="155"/>
      <c r="E21" s="155"/>
      <c r="F21" s="168">
        <f>F20*0.2</f>
        <v>10539.79</v>
      </c>
      <c r="G21" s="168"/>
      <c r="H21" s="168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9" ht="112.5" customHeight="1" x14ac:dyDescent="0.25">
      <c r="A22" s="41">
        <v>3</v>
      </c>
      <c r="B22" s="2" t="s">
        <v>125</v>
      </c>
      <c r="C22" s="155" t="s">
        <v>120</v>
      </c>
      <c r="D22" s="155"/>
      <c r="E22" s="155"/>
      <c r="F22" s="168">
        <f>F20+F21</f>
        <v>63238.740000000005</v>
      </c>
      <c r="G22" s="168"/>
      <c r="H22" s="168"/>
      <c r="I22" s="94">
        <f>F22/1000</f>
        <v>63.238740000000007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W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  <c r="AB22" s="100">
        <f>F22/1000</f>
        <v>63.238740000000007</v>
      </c>
    </row>
    <row r="23" spans="1:29" ht="53.25" customHeight="1" x14ac:dyDescent="0.25">
      <c r="A23" s="41" t="s">
        <v>151</v>
      </c>
      <c r="B23" s="51" t="s">
        <v>69</v>
      </c>
      <c r="C23" s="155" t="s">
        <v>120</v>
      </c>
      <c r="D23" s="155"/>
      <c r="E23" s="155"/>
      <c r="F23" s="165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92310.515508306984</v>
      </c>
      <c r="G23" s="166"/>
      <c r="H23" s="167"/>
      <c r="I23" s="94">
        <f>F23/1000</f>
        <v>92.310515508306977</v>
      </c>
      <c r="J23" s="45"/>
      <c r="K23" s="5"/>
      <c r="L23" s="29"/>
      <c r="M23" s="29"/>
      <c r="AB23" s="101">
        <f>F23/1000</f>
        <v>92.310515508306977</v>
      </c>
    </row>
    <row r="24" spans="1:29" ht="69" customHeight="1" x14ac:dyDescent="0.25">
      <c r="A24" s="41" t="s">
        <v>152</v>
      </c>
      <c r="B24" s="43" t="s">
        <v>126</v>
      </c>
      <c r="C24" s="155" t="s">
        <v>120</v>
      </c>
      <c r="D24" s="155"/>
      <c r="E24" s="155"/>
      <c r="F24" s="159">
        <v>73.5</v>
      </c>
      <c r="G24" s="160"/>
      <c r="H24" s="161"/>
      <c r="I24" s="6"/>
      <c r="J24" s="6"/>
      <c r="K24" s="29"/>
      <c r="L24" s="29" t="s">
        <v>61</v>
      </c>
    </row>
    <row r="25" spans="1:29" ht="53.25" customHeight="1" x14ac:dyDescent="0.25">
      <c r="A25" s="41" t="s">
        <v>153</v>
      </c>
      <c r="B25" s="43" t="s">
        <v>150</v>
      </c>
      <c r="C25" s="155" t="s">
        <v>120</v>
      </c>
      <c r="D25" s="155"/>
      <c r="E25" s="155"/>
      <c r="F25" s="159">
        <f>F22-F24</f>
        <v>63165.240000000005</v>
      </c>
      <c r="G25" s="160"/>
      <c r="H25" s="161"/>
      <c r="I25" s="69"/>
      <c r="J25" s="70"/>
      <c r="K25" s="29"/>
      <c r="L25" s="29"/>
    </row>
    <row r="26" spans="1:29" ht="84" customHeight="1" x14ac:dyDescent="0.25">
      <c r="A26" s="41" t="s">
        <v>149</v>
      </c>
      <c r="B26" s="43" t="s">
        <v>68</v>
      </c>
      <c r="C26" s="155" t="s">
        <v>120</v>
      </c>
      <c r="D26" s="155"/>
      <c r="E26" s="155"/>
      <c r="F26" s="159">
        <f>SUM(F27:H33)</f>
        <v>73629.676105260194</v>
      </c>
      <c r="G26" s="160"/>
      <c r="H26" s="161"/>
      <c r="I26" s="69"/>
      <c r="J26" s="6"/>
      <c r="K26" s="71"/>
      <c r="L26" s="71"/>
    </row>
    <row r="27" spans="1:29" x14ac:dyDescent="0.25">
      <c r="A27" s="41" t="s">
        <v>62</v>
      </c>
      <c r="B27" s="72" t="s">
        <v>163</v>
      </c>
      <c r="C27" s="155" t="s">
        <v>120</v>
      </c>
      <c r="D27" s="155"/>
      <c r="E27" s="155"/>
      <c r="F27" s="159">
        <v>0</v>
      </c>
      <c r="G27" s="160"/>
      <c r="H27" s="161"/>
      <c r="I27" s="6"/>
      <c r="J27" s="6"/>
    </row>
    <row r="28" spans="1:29" x14ac:dyDescent="0.25">
      <c r="A28" s="41" t="s">
        <v>63</v>
      </c>
      <c r="B28" s="72" t="s">
        <v>164</v>
      </c>
      <c r="C28" s="155" t="s">
        <v>120</v>
      </c>
      <c r="D28" s="155"/>
      <c r="E28" s="155"/>
      <c r="F28" s="159">
        <v>0</v>
      </c>
      <c r="G28" s="160"/>
      <c r="H28" s="161"/>
      <c r="I28" s="6"/>
      <c r="J28" s="6"/>
    </row>
    <row r="29" spans="1:29" x14ac:dyDescent="0.25">
      <c r="A29" s="41" t="s">
        <v>70</v>
      </c>
      <c r="B29" s="72" t="s">
        <v>165</v>
      </c>
      <c r="C29" s="155" t="s">
        <v>120</v>
      </c>
      <c r="D29" s="155"/>
      <c r="E29" s="155"/>
      <c r="F29" s="159">
        <v>0</v>
      </c>
      <c r="G29" s="160"/>
      <c r="H29" s="161"/>
      <c r="I29" s="6"/>
      <c r="J29" s="6"/>
    </row>
    <row r="30" spans="1:29" x14ac:dyDescent="0.25">
      <c r="A30" s="41" t="s">
        <v>169</v>
      </c>
      <c r="B30" s="72" t="s">
        <v>173</v>
      </c>
      <c r="C30" s="155" t="s">
        <v>120</v>
      </c>
      <c r="D30" s="155"/>
      <c r="E30" s="155"/>
      <c r="F30" s="159">
        <v>0</v>
      </c>
      <c r="G30" s="160"/>
      <c r="H30" s="161"/>
      <c r="I30" s="6"/>
      <c r="J30" s="6"/>
    </row>
    <row r="31" spans="1:29" ht="15.75" customHeight="1" x14ac:dyDescent="0.25">
      <c r="A31" s="41" t="s">
        <v>170</v>
      </c>
      <c r="B31" s="72" t="s">
        <v>174</v>
      </c>
      <c r="C31" s="155" t="s">
        <v>120</v>
      </c>
      <c r="D31" s="155"/>
      <c r="E31" s="155"/>
      <c r="F31" s="159">
        <f>AC31*1000</f>
        <v>73.5</v>
      </c>
      <c r="G31" s="160"/>
      <c r="H31" s="161"/>
      <c r="I31" s="6"/>
      <c r="J31" s="6"/>
      <c r="AC31" s="6">
        <v>7.3499999999999996E-2</v>
      </c>
    </row>
    <row r="32" spans="1:29" ht="15.75" customHeight="1" x14ac:dyDescent="0.25">
      <c r="A32" s="41" t="s">
        <v>171</v>
      </c>
      <c r="B32" s="72" t="s">
        <v>175</v>
      </c>
      <c r="C32" s="155" t="s">
        <v>120</v>
      </c>
      <c r="D32" s="155"/>
      <c r="E32" s="155"/>
      <c r="F32" s="156">
        <f>AC32*1000</f>
        <v>73535.176105260194</v>
      </c>
      <c r="G32" s="157">
        <v>10.5</v>
      </c>
      <c r="H32" s="158">
        <v>10.5</v>
      </c>
      <c r="I32" s="6"/>
      <c r="J32" s="6"/>
      <c r="AC32" s="6">
        <f>'[1]6.2. Паспорт фин осв ввод'!$V$24</f>
        <v>73.535176105260192</v>
      </c>
    </row>
    <row r="33" spans="1:18" ht="15.75" customHeight="1" x14ac:dyDescent="0.25">
      <c r="A33" s="41" t="s">
        <v>172</v>
      </c>
      <c r="B33" s="72" t="s">
        <v>176</v>
      </c>
      <c r="C33" s="155" t="s">
        <v>120</v>
      </c>
      <c r="D33" s="155"/>
      <c r="E33" s="155"/>
      <c r="F33" s="159">
        <v>0</v>
      </c>
      <c r="G33" s="160"/>
      <c r="H33" s="161"/>
      <c r="I33" s="6"/>
      <c r="J33" s="6"/>
    </row>
    <row r="34" spans="1:18" ht="63.75" x14ac:dyDescent="0.25">
      <c r="A34" s="41" t="s">
        <v>177</v>
      </c>
      <c r="B34" s="73" t="s">
        <v>178</v>
      </c>
      <c r="C34" s="155" t="s">
        <v>120</v>
      </c>
      <c r="D34" s="155"/>
      <c r="E34" s="155"/>
      <c r="F34" s="162">
        <f>F23/1000</f>
        <v>92.310515508306977</v>
      </c>
      <c r="G34" s="163"/>
      <c r="H34" s="164"/>
      <c r="I34" s="74"/>
      <c r="J34" s="80">
        <f>F23/1000</f>
        <v>92.310515508306977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179</v>
      </c>
      <c r="H36" s="23" t="s">
        <v>180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181</v>
      </c>
      <c r="J37" s="110"/>
      <c r="K37" s="110"/>
      <c r="L37" s="110"/>
      <c r="M37" s="110"/>
      <c r="N37" s="110"/>
      <c r="O37" s="110"/>
      <c r="P37" s="110"/>
      <c r="R37" s="5"/>
    </row>
    <row r="38" spans="1:18" ht="31.5" customHeight="1" x14ac:dyDescent="0.25">
      <c r="I38" s="45" t="s">
        <v>61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10"/>
      <c r="B40" s="110"/>
      <c r="C40" s="110"/>
      <c r="D40" s="110"/>
      <c r="E40" s="110"/>
      <c r="F40" s="110"/>
      <c r="G40" s="110"/>
      <c r="H40" s="110"/>
    </row>
    <row r="41" spans="1:18" ht="41.25" customHeight="1" x14ac:dyDescent="0.25">
      <c r="A41" s="131" t="s">
        <v>133</v>
      </c>
      <c r="B41" s="131"/>
      <c r="C41" s="131"/>
      <c r="D41" s="131"/>
      <c r="E41" s="131"/>
      <c r="F41" s="131"/>
      <c r="G41" s="131"/>
      <c r="H41" s="131"/>
    </row>
    <row r="42" spans="1:18" ht="38.25" customHeight="1" x14ac:dyDescent="0.25">
      <c r="A42" s="132" t="s">
        <v>130</v>
      </c>
      <c r="B42" s="132"/>
      <c r="C42" s="132"/>
      <c r="D42" s="132"/>
      <c r="E42" s="132"/>
      <c r="F42" s="132"/>
      <c r="G42" s="132"/>
      <c r="H42" s="132"/>
      <c r="I42"/>
    </row>
    <row r="43" spans="1:18" ht="18.75" customHeight="1" x14ac:dyDescent="0.25">
      <c r="A43" s="132" t="s">
        <v>131</v>
      </c>
      <c r="B43" s="132"/>
      <c r="C43" s="132"/>
      <c r="D43" s="132"/>
      <c r="E43" s="132"/>
      <c r="F43" s="132"/>
      <c r="G43" s="132"/>
      <c r="H43" s="132"/>
    </row>
    <row r="44" spans="1:18" ht="217.5" customHeight="1" x14ac:dyDescent="0.25">
      <c r="A44" s="132" t="s">
        <v>132</v>
      </c>
      <c r="B44" s="132"/>
      <c r="C44" s="132"/>
      <c r="D44" s="132"/>
      <c r="E44" s="132"/>
      <c r="F44" s="132"/>
      <c r="G44" s="132"/>
      <c r="H44" s="132"/>
    </row>
    <row r="45" spans="1:18" ht="53.25" customHeight="1" x14ac:dyDescent="0.25">
      <c r="A45" s="102"/>
      <c r="B45" s="103"/>
      <c r="C45" s="103"/>
      <c r="D45" s="103"/>
      <c r="E45" s="103"/>
      <c r="F45" s="103"/>
      <c r="G45" s="103"/>
      <c r="H45" s="103"/>
    </row>
    <row r="46" spans="1:18" x14ac:dyDescent="0.25">
      <c r="A46" s="104"/>
      <c r="B46" s="104"/>
      <c r="C46" s="104"/>
      <c r="D46" s="104"/>
      <c r="E46" s="104"/>
      <c r="F46" s="104"/>
      <c r="G46" s="104"/>
      <c r="H46" s="104"/>
    </row>
    <row r="47" spans="1:18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2023-03-26T14:04:46Z</dcterms:modified>
</cp:coreProperties>
</file>