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09 факт 2021\"/>
    </mc:Choice>
  </mc:AlternateContent>
  <xr:revisionPtr revIDLastSave="0" documentId="13_ncr:1_{6E831A5F-7663-4856-A534-C9E485165361}" xr6:coauthVersionLast="47" xr6:coauthVersionMax="47" xr10:uidLastSave="{00000000-0000-0000-0000-000000000000}"/>
  <bookViews>
    <workbookView xWindow="165" yWindow="75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F26" i="102" l="1"/>
  <c r="T15" i="97"/>
  <c r="R15" i="97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<sst xmlns="http://schemas.openxmlformats.org/spreadsheetml/2006/main" count="1097" uniqueCount="261">
  <si>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</si>
  <si>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</si>
  <si>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</si>
  <si>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</si>
  <si>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</si>
  <si>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</si>
  <si>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</si>
  <si>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</si>
  <si>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</si>
  <si>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</si>
  <si>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</si>
  <si>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</si>
  <si>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</si>
  <si>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</si>
  <si>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</si>
  <si>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</si>
  <si>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</si>
  <si>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</si>
  <si>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</si>
  <si>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</si>
  <si>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</si>
  <si>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</si>
  <si>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</si>
  <si>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</si>
  <si>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</si>
  <si>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</si>
  <si>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</si>
  <si>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</si>
  <si>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</si>
  <si>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</si>
  <si>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</si>
  <si>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</si>
  <si>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</si>
  <si>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</si>
  <si>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</si>
  <si>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</si>
  <si>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</si>
  <si>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</si>
  <si>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</si>
  <si>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</si>
  <si>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</si>
  <si>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</si>
  <si>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</si>
  <si>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</si>
  <si>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</si>
  <si>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</si>
  <si>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</si>
  <si>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</si>
  <si>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</si>
  <si>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</si>
  <si>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</si>
  <si>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</si>
  <si>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</si>
  <si>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</si>
  <si>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</si>
  <si>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</si>
  <si>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</si>
  <si>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</si>
  <si>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</si>
  <si>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</si>
  <si>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</si>
  <si>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</si>
  <si>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</si>
  <si>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</si>
  <si>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</si>
  <si>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</si>
  <si>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</si>
  <si>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</si>
  <si>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</si>
  <si>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</si>
  <si>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</si>
  <si>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</si>
  <si>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</si>
  <si>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</si>
  <si>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</si>
  <si>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</si>
  <si>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</si>
  <si>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</si>
  <si>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</si>
  <si>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</si>
  <si>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</si>
  <si>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</si>
  <si>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</si>
  <si>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</si>
  <si>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</si>
  <si>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</si>
  <si>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</si>
  <si>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</si>
  <si>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</si>
  <si>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</si>
  <si>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</si>
  <si>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</si>
  <si>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</si>
  <si>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</si>
  <si>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</si>
  <si>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</si>
  <si>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</si>
  <si>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</si>
  <si>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</si>
  <si>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</si>
  <si>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</si>
  <si>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</si>
  <si>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</si>
  <si>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</si>
  <si>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</si>
  <si>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</si>
  <si>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</si>
  <si>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</si>
  <si>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</si>
  <si>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</si>
  <si>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</si>
  <si>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</si>
  <si>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</si>
  <si>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</si>
  <si>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</si>
  <si>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</si>
  <si>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</si>
  <si>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</si>
  <si>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</si>
  <si>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</si>
  <si>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</si>
  <si>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</si>
  <si>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</si>
  <si>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</si>
  <si>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</si>
  <si>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</si>
  <si>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</si>
  <si>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</si>
  <si>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</si>
  <si>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</si>
  <si>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</si>
  <si>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</si>
  <si>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</si>
  <si>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</si>
  <si>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</si>
  <si>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</si>
  <si>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</si>
  <si>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</si>
  <si>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</si>
  <si>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</si>
  <si>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</si>
  <si>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</si>
  <si>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</si>
  <si>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</si>
  <si>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</si>
  <si>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</si>
  <si>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</si>
  <si>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</si>
  <si>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</si>
  <si>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</si>
  <si>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</si>
  <si>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</si>
  <si>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</si>
  <si>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</si>
  <si>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</si>
  <si>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</si>
  <si>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</si>
  <si>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</si>
  <si>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</si>
  <si>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</si>
  <si>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</si>
  <si>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</si>
  <si>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</si>
  <si>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</si>
  <si>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</si>
  <si>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</si>
  <si>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</si>
  <si>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</si>
  <si>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</si>
  <si>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</si>
  <si>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</si>
  <si>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</si>
  <si>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</si>
  <si>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</si>
  <si>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</si>
  <si>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</si>
  <si>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</si>
  <si>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</si>
  <si>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</si>
  <si>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</si>
  <si>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</si>
  <si>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</si>
  <si>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</si>
  <si>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</si>
  <si>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</si>
  <si>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</si>
  <si>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</si>
  <si>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</si>
  <si>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</si>
  <si>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</si>
  <si>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</si>
  <si>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</si>
  <si>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</si>
  <si>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</si>
  <si>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</si>
  <si>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</si>
  <si>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</si>
  <si>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</si>
  <si>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</si>
  <si>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</si>
  <si>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</si>
  <si>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</si>
  <si>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</si>
  <si>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</si>
  <si>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</si>
  <si>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</si>
  <si>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</si>
  <si>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</si>
  <si>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</si>
  <si>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</si>
  <si>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</si>
  <si>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</si>
  <si>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</si>
  <si>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</si>
  <si>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</si>
  <si>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</si>
  <si>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</si>
  <si>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</si>
  <si>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</si>
  <si>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</si>
  <si>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</si>
  <si>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</si>
  <si>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</si>
  <si>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</si>
  <si>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</si>
  <si>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</si>
  <si>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</si>
  <si>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</si>
  <si>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</si>
  <si>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</si>
  <si>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</si>
  <si>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</si>
  <si>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</si>
  <si>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</si>
  <si>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</si>
  <si>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</si>
  <si>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</si>
  <si>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</si>
  <si>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</si>
  <si>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</si>
  <si>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</si>
  <si>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</si>
  <si>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</si>
  <si>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</si>
  <si>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</si>
  <si>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</si>
  <si>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1 цепь, прокладка в траншее</t>
  </si>
  <si>
    <t>Б2-02-3</t>
  </si>
  <si>
    <t>Н1-05</t>
  </si>
  <si>
    <t>П6-07</t>
  </si>
  <si>
    <t>ТМ 15/0,4 кВ 400 кВА</t>
  </si>
  <si>
    <t xml:space="preserve">Э3-07-2 </t>
  </si>
  <si>
    <t>Т5-14-1</t>
  </si>
  <si>
    <t>7 ячеек</t>
  </si>
  <si>
    <t>Э4-01</t>
  </si>
  <si>
    <t>марка XRHAKXS(3 жил, 120 мм2 алюминий)</t>
  </si>
  <si>
    <t>К-3-07-1</t>
  </si>
  <si>
    <t>Б2-01-4</t>
  </si>
  <si>
    <t>Идентификатор инвестиционного проекта: L 21-09</t>
  </si>
  <si>
    <t>Наименование инвестиционного проекта: Строительство сетей электроснабжения дошкольного учереждения в г. Калининграде , п. Васильково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</si>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</sst>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G19" sqref="G19:J19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6" t="s">
        <v>228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259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258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8" t="s">
        <v>229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46</v>
      </c>
      <c r="D17" s="113"/>
      <c r="E17" s="113"/>
      <c r="F17" s="113"/>
      <c r="G17" s="113"/>
      <c r="H17" s="113"/>
      <c r="I17" s="113"/>
      <c r="J17" s="113"/>
      <c r="K17" s="113" t="s">
        <v>47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243</v>
      </c>
      <c r="D18" s="115"/>
      <c r="E18" s="115"/>
      <c r="F18" s="115"/>
      <c r="G18" s="115"/>
      <c r="H18" s="115"/>
      <c r="I18" s="115"/>
      <c r="J18" s="116"/>
      <c r="K18" s="114" t="s">
        <v>243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120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120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12" t="s">
        <v>120</v>
      </c>
      <c r="O5" s="112"/>
      <c r="P5" s="112"/>
    </row>
    <row r="6" spans="1:16" s="8" customFormat="1" ht="63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06"/>
      <c r="M1" s="106"/>
      <c r="N1" s="106"/>
      <c r="O1" s="106"/>
      <c r="P1" s="106"/>
      <c r="Q1" s="106"/>
      <c r="R1" s="106"/>
    </row>
    <row r="2" spans="1:20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92"/>
      <c r="K2" s="92"/>
      <c r="L2" s="113" t="s">
        <v>230</v>
      </c>
      <c r="M2" s="113"/>
      <c r="N2" s="113"/>
      <c r="O2" s="113"/>
      <c r="P2" s="113"/>
      <c r="Q2" s="113"/>
      <c r="R2" s="113"/>
      <c r="S2" s="113"/>
      <c r="T2" s="113"/>
    </row>
    <row r="3" spans="1:20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12" t="s">
        <v>200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120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120</v>
      </c>
      <c r="Q4" s="112"/>
      <c r="R4" s="112"/>
      <c r="S4" s="112"/>
      <c r="T4" s="112"/>
    </row>
    <row r="5" spans="1:20" s="8" customFormat="1" ht="157.5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0</v>
      </c>
      <c r="O8" s="50" t="s">
        <v>20</v>
      </c>
      <c r="P8" s="14" t="s">
        <v>217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250</v>
      </c>
      <c r="N9" s="50">
        <v>0</v>
      </c>
      <c r="O9" s="50" t="s">
        <v>20</v>
      </c>
      <c r="P9" s="14" t="s">
        <v>252</v>
      </c>
      <c r="Q9" s="3">
        <v>395</v>
      </c>
      <c r="R9" s="9">
        <f t="shared" si="0"/>
        <v>0</v>
      </c>
      <c r="S9" s="93">
        <v>1.05</v>
      </c>
      <c r="T9" s="9">
        <f>R9*S9</f>
        <v>0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250</v>
      </c>
      <c r="N10" s="50">
        <v>0</v>
      </c>
      <c r="O10" s="50" t="s">
        <v>20</v>
      </c>
      <c r="P10" s="14" t="s">
        <v>235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238</v>
      </c>
      <c r="N11" s="50">
        <v>0</v>
      </c>
      <c r="O11" s="50" t="s">
        <v>20</v>
      </c>
      <c r="P11" s="14" t="s">
        <v>251</v>
      </c>
      <c r="Q11" s="3">
        <v>5819</v>
      </c>
      <c r="R11" s="9">
        <f t="shared" si="0"/>
        <v>0</v>
      </c>
      <c r="S11" s="93">
        <v>1.05</v>
      </c>
      <c r="T11" s="9">
        <f t="shared" ref="T11:T12" si="1">R11*S11</f>
        <v>0</v>
      </c>
    </row>
    <row r="12" spans="1:20" s="17" customFormat="1" ht="39.75" customHeight="1" x14ac:dyDescent="0.25">
      <c r="A12" s="54" t="s">
        <v>239</v>
      </c>
      <c r="B12" s="13" t="s">
        <v>236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238</v>
      </c>
      <c r="N12" s="50">
        <v>0</v>
      </c>
      <c r="O12" s="50" t="s">
        <v>20</v>
      </c>
      <c r="P12" s="14" t="s">
        <v>237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0</v>
      </c>
      <c r="O13" s="50" t="s">
        <v>215</v>
      </c>
      <c r="P13" s="14" t="s">
        <v>249</v>
      </c>
      <c r="Q13" s="9">
        <v>500</v>
      </c>
      <c r="R13" s="9">
        <f t="shared" si="0"/>
        <v>0</v>
      </c>
      <c r="S13" s="9">
        <v>1</v>
      </c>
      <c r="T13" s="9">
        <f t="shared" ref="T13" si="2">R13*S13</f>
        <v>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253</v>
      </c>
      <c r="N15" s="49">
        <v>0</v>
      </c>
      <c r="O15" s="49" t="s">
        <v>20</v>
      </c>
      <c r="P15" s="92" t="s">
        <v>254</v>
      </c>
      <c r="Q15" s="92">
        <v>1615</v>
      </c>
      <c r="R15" s="30">
        <f>Q15*N15</f>
        <v>0</v>
      </c>
      <c r="S15" s="100">
        <v>1.05</v>
      </c>
      <c r="T15" s="30">
        <f>S15*R15</f>
        <v>0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0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20"/>
      <c r="B20" s="120"/>
      <c r="C20" s="120"/>
      <c r="D20" s="120"/>
      <c r="E20" s="120"/>
      <c r="F20" s="120"/>
      <c r="G20" s="120"/>
    </row>
    <row r="21" spans="1:20" ht="41.25" customHeight="1" x14ac:dyDescent="0.25">
      <c r="A21" s="120"/>
      <c r="B21" s="120"/>
      <c r="C21" s="120"/>
      <c r="D21" s="120"/>
      <c r="E21" s="120"/>
      <c r="F21" s="120"/>
      <c r="G21" s="120"/>
    </row>
    <row r="22" spans="1:20" ht="38.25" customHeight="1" x14ac:dyDescent="0.25">
      <c r="A22" s="120"/>
      <c r="B22" s="120"/>
      <c r="C22" s="120"/>
      <c r="D22" s="120"/>
      <c r="E22" s="120"/>
      <c r="F22" s="120"/>
      <c r="G22" s="120"/>
      <c r="H22"/>
    </row>
    <row r="23" spans="1:20" ht="18.75" customHeight="1" x14ac:dyDescent="0.25">
      <c r="A23" s="121"/>
      <c r="B23" s="121"/>
      <c r="C23" s="121"/>
      <c r="D23" s="121"/>
      <c r="E23" s="121"/>
      <c r="F23" s="121"/>
      <c r="G23" s="121"/>
    </row>
    <row r="24" spans="1:20" ht="217.5" customHeight="1" x14ac:dyDescent="0.25">
      <c r="A24" s="117"/>
      <c r="B24" s="122"/>
      <c r="C24" s="122"/>
      <c r="D24" s="122"/>
      <c r="E24" s="122"/>
      <c r="F24" s="122"/>
      <c r="G24" s="122"/>
    </row>
    <row r="25" spans="1:20" ht="53.25" customHeight="1" x14ac:dyDescent="0.25">
      <c r="A25" s="117"/>
      <c r="B25" s="118"/>
      <c r="C25" s="118"/>
      <c r="D25" s="118"/>
      <c r="E25" s="118"/>
      <c r="F25" s="118"/>
      <c r="G25" s="118"/>
    </row>
    <row r="26" spans="1:20" x14ac:dyDescent="0.25">
      <c r="A26" s="119"/>
      <c r="B26" s="119"/>
      <c r="C26" s="119"/>
      <c r="D26" s="119"/>
      <c r="E26" s="119"/>
      <c r="F26" s="119"/>
      <c r="G26" s="119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46</v>
      </c>
      <c r="D2" s="113"/>
      <c r="E2" s="113"/>
      <c r="F2" s="113"/>
      <c r="G2" s="113"/>
      <c r="H2" s="113"/>
      <c r="I2" s="113"/>
      <c r="J2" s="113" t="s">
        <v>47</v>
      </c>
      <c r="K2" s="113"/>
      <c r="L2" s="113"/>
      <c r="M2" s="113"/>
      <c r="N2" s="113"/>
      <c r="O2" s="113"/>
      <c r="P2" s="113"/>
    </row>
    <row r="3" spans="1:16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120</v>
      </c>
      <c r="H4" s="112"/>
      <c r="I4" s="112"/>
      <c r="J4" s="112" t="s">
        <v>13</v>
      </c>
      <c r="K4" s="112"/>
      <c r="L4" s="112"/>
      <c r="M4" s="112"/>
      <c r="N4" s="112" t="s">
        <v>120</v>
      </c>
      <c r="O4" s="112"/>
      <c r="P4" s="112"/>
    </row>
    <row r="5" spans="1:16" s="8" customFormat="1" ht="63" x14ac:dyDescent="0.25">
      <c r="A5" s="111"/>
      <c r="B5" s="112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0"/>
      <c r="B24" s="120"/>
      <c r="C24" s="120"/>
      <c r="D24" s="120"/>
      <c r="E24" s="120"/>
      <c r="F24" s="120"/>
      <c r="G24" s="120"/>
    </row>
    <row r="25" spans="1:16" ht="41.25" customHeight="1" x14ac:dyDescent="0.25">
      <c r="A25" s="120"/>
      <c r="B25" s="120"/>
      <c r="C25" s="120"/>
      <c r="D25" s="120"/>
      <c r="E25" s="120"/>
      <c r="F25" s="120"/>
      <c r="G25" s="120"/>
    </row>
    <row r="26" spans="1:16" ht="38.25" customHeight="1" x14ac:dyDescent="0.25">
      <c r="A26" s="120"/>
      <c r="B26" s="120"/>
      <c r="C26" s="120"/>
      <c r="D26" s="120"/>
      <c r="E26" s="120"/>
      <c r="F26" s="120"/>
      <c r="G26" s="120"/>
      <c r="H26" s="6"/>
    </row>
    <row r="27" spans="1:16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6" ht="42" customHeight="1" x14ac:dyDescent="0.25">
      <c r="A28" s="117"/>
      <c r="B28" s="122"/>
      <c r="C28" s="122"/>
      <c r="D28" s="122"/>
      <c r="E28" s="122"/>
      <c r="F28" s="122"/>
      <c r="G28" s="122"/>
    </row>
    <row r="29" spans="1:16" ht="53.25" customHeight="1" x14ac:dyDescent="0.25">
      <c r="A29" s="117"/>
      <c r="B29" s="118"/>
      <c r="C29" s="118"/>
      <c r="D29" s="118"/>
      <c r="E29" s="118"/>
      <c r="F29" s="118"/>
      <c r="G29" s="118"/>
    </row>
    <row r="30" spans="1:16" x14ac:dyDescent="0.25">
      <c r="A30" s="119"/>
      <c r="B30" s="119"/>
      <c r="C30" s="119"/>
      <c r="D30" s="119"/>
      <c r="E30" s="119"/>
      <c r="F30" s="119"/>
      <c r="G30" s="119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4" zoomScale="90" zoomScaleNormal="70" zoomScaleSheetLayoutView="90" workbookViewId="0">
      <selection activeCell="P10" sqref="P10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8" ht="15.75" customHeight="1" x14ac:dyDescent="0.25">
      <c r="A3" s="111" t="s">
        <v>0</v>
      </c>
      <c r="B3" s="112" t="s">
        <v>2</v>
      </c>
      <c r="C3" s="113" t="s">
        <v>46</v>
      </c>
      <c r="D3" s="113"/>
      <c r="E3" s="113"/>
      <c r="F3" s="113"/>
      <c r="G3" s="113"/>
      <c r="H3" s="113"/>
      <c r="I3" s="113"/>
      <c r="J3" s="113" t="s">
        <v>47</v>
      </c>
      <c r="K3" s="113"/>
      <c r="L3" s="113"/>
      <c r="M3" s="113"/>
      <c r="N3" s="113"/>
      <c r="O3" s="113"/>
      <c r="P3" s="113"/>
    </row>
    <row r="4" spans="1:18" ht="33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2"/>
      <c r="E4" s="112"/>
      <c r="F4" s="112"/>
      <c r="G4" s="112"/>
      <c r="H4" s="112"/>
      <c r="I4" s="112"/>
      <c r="J4" s="128" t="s">
        <v>243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120</v>
      </c>
      <c r="H5" s="112"/>
      <c r="I5" s="112"/>
      <c r="J5" s="112" t="s">
        <v>13</v>
      </c>
      <c r="K5" s="112"/>
      <c r="L5" s="112"/>
      <c r="M5" s="112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1"/>
      <c r="B6" s="112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241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0.4</v>
      </c>
      <c r="K9" s="31" t="s">
        <v>255</v>
      </c>
      <c r="L9" s="50">
        <v>0.72</v>
      </c>
      <c r="M9" s="31" t="s">
        <v>3</v>
      </c>
      <c r="N9" s="14" t="s">
        <v>256</v>
      </c>
      <c r="O9" s="16">
        <v>618</v>
      </c>
      <c r="P9" s="63">
        <f>L9*O9</f>
        <v>444.96</v>
      </c>
      <c r="Q9" s="91">
        <v>1.1100000000000001</v>
      </c>
      <c r="R9" s="16">
        <f>Q9*P9</f>
        <v>493.90559999999999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0.4</v>
      </c>
      <c r="K10" s="31" t="s">
        <v>240</v>
      </c>
      <c r="L10" s="50">
        <v>0</v>
      </c>
      <c r="M10" s="31" t="s">
        <v>3</v>
      </c>
      <c r="N10" s="14" t="s">
        <v>242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244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245</v>
      </c>
      <c r="L15" s="64">
        <f>L9</f>
        <v>0.72</v>
      </c>
      <c r="M15" s="31" t="s">
        <v>3</v>
      </c>
      <c r="N15" s="14" t="s">
        <v>257</v>
      </c>
      <c r="O15" s="16">
        <v>1771</v>
      </c>
      <c r="P15" s="63">
        <f>L15*O15</f>
        <v>1275.1199999999999</v>
      </c>
      <c r="Q15" s="91">
        <v>1</v>
      </c>
      <c r="R15" s="16">
        <f>Q15*P15</f>
        <v>1275.1199999999999</v>
      </c>
    </row>
    <row r="16" spans="1:18" s="10" customFormat="1" ht="47.25" x14ac:dyDescent="0.25">
      <c r="A16" s="55" t="s">
        <v>94</v>
      </c>
      <c r="B16" s="12" t="s">
        <v>244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246</v>
      </c>
      <c r="L16" s="64">
        <f>L10</f>
        <v>0</v>
      </c>
      <c r="M16" s="31" t="s">
        <v>3</v>
      </c>
      <c r="N16" s="14" t="s">
        <v>247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248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v>0</v>
      </c>
      <c r="M23" s="31" t="s">
        <v>3</v>
      </c>
      <c r="N23" s="14" t="s">
        <v>45</v>
      </c>
      <c r="O23" s="16">
        <v>611</v>
      </c>
      <c r="P23" s="63">
        <f>L23*O23</f>
        <v>0</v>
      </c>
      <c r="Q23" s="91">
        <v>1</v>
      </c>
      <c r="R23" s="16">
        <f>Q23*P23</f>
        <v>0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1720.08</v>
      </c>
      <c r="Q26" s="91">
        <v>1</v>
      </c>
      <c r="R26" s="16">
        <f>SUM(R9:R25)</f>
        <v>1769.0255999999999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217.5" customHeight="1" x14ac:dyDescent="0.25">
      <c r="A32" s="117"/>
      <c r="B32" s="122"/>
      <c r="C32" s="122"/>
      <c r="D32" s="122"/>
      <c r="E32" s="122"/>
      <c r="F32" s="122"/>
      <c r="G32" s="122"/>
    </row>
    <row r="33" spans="1:16" ht="53.25" customHeight="1" x14ac:dyDescent="0.25">
      <c r="A33" s="117"/>
      <c r="B33" s="118"/>
      <c r="C33" s="118"/>
      <c r="D33" s="118"/>
      <c r="E33" s="118"/>
      <c r="F33" s="118"/>
      <c r="G33" s="118"/>
    </row>
    <row r="34" spans="1:16" x14ac:dyDescent="0.25">
      <c r="A34" s="119"/>
      <c r="B34" s="119"/>
      <c r="C34" s="119"/>
      <c r="D34" s="119"/>
      <c r="E34" s="119"/>
      <c r="F34" s="119"/>
      <c r="G34" s="119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65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8" t="s">
        <v>0</v>
      </c>
      <c r="B3" s="1" t="s">
        <v>64</v>
      </c>
      <c r="C3" s="136" t="s">
        <v>46</v>
      </c>
      <c r="D3" s="136"/>
      <c r="E3" s="112" t="s">
        <v>47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7">
        <v>3</v>
      </c>
      <c r="D4" s="138"/>
      <c r="E4" s="126">
        <v>4</v>
      </c>
      <c r="F4" s="127"/>
      <c r="G4" s="139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0"/>
      <c r="D5" s="140"/>
      <c r="E5" s="132" t="e">
        <f>#REF!+т2!P46+т3!R18+т4!P22+т5!P26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1"/>
      <c r="D6" s="141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41"/>
      <c r="D7" s="141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42"/>
      <c r="D9" s="143"/>
      <c r="E9" s="144"/>
      <c r="F9" s="145"/>
      <c r="G9" s="14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42"/>
      <c r="D10" s="143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42"/>
      <c r="D11" s="143"/>
      <c r="E11" s="132">
        <f>SUM(E12:G18)</f>
        <v>0</v>
      </c>
      <c r="F11" s="133"/>
      <c r="G11" s="134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42"/>
      <c r="D12" s="143"/>
      <c r="E12" s="144"/>
      <c r="F12" s="145"/>
      <c r="G12" s="14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42"/>
      <c r="D13" s="143"/>
      <c r="E13" s="144"/>
      <c r="F13" s="145"/>
      <c r="G13" s="14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44"/>
      <c r="F14" s="145"/>
      <c r="G14" s="14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2"/>
      <c r="D15" s="143"/>
      <c r="E15" s="144"/>
      <c r="F15" s="145"/>
      <c r="G15" s="14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42"/>
      <c r="D16" s="143"/>
      <c r="E16" s="144"/>
      <c r="F16" s="145"/>
      <c r="G16" s="14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47"/>
      <c r="D17" s="148"/>
      <c r="E17" s="144"/>
      <c r="F17" s="145"/>
      <c r="G17" s="14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19"/>
      <c r="D18" s="119"/>
      <c r="E18" s="144"/>
      <c r="F18" s="145"/>
      <c r="G18" s="146"/>
      <c r="J18" s="66">
        <v>104</v>
      </c>
      <c r="K18" s="45" t="s">
        <v>165</v>
      </c>
    </row>
    <row r="19" spans="1:11" ht="18" x14ac:dyDescent="0.25">
      <c r="A19" s="149" t="s">
        <v>132</v>
      </c>
      <c r="B19" s="149"/>
      <c r="C19" s="149"/>
      <c r="D19" s="149"/>
      <c r="E19" s="149"/>
      <c r="F19" s="149"/>
      <c r="G19" s="149"/>
    </row>
    <row r="20" spans="1:11" ht="36" customHeight="1" x14ac:dyDescent="0.25">
      <c r="A20" s="150" t="s">
        <v>129</v>
      </c>
      <c r="B20" s="150"/>
      <c r="C20" s="150"/>
      <c r="D20" s="150"/>
      <c r="E20" s="150"/>
      <c r="F20" s="150"/>
      <c r="G20" s="150"/>
    </row>
    <row r="21" spans="1:11" ht="31.5" customHeight="1" x14ac:dyDescent="0.25">
      <c r="A21" s="150" t="s">
        <v>130</v>
      </c>
      <c r="B21" s="150"/>
      <c r="C21" s="150"/>
      <c r="D21" s="150"/>
      <c r="E21" s="150"/>
      <c r="F21" s="150"/>
      <c r="G21" s="150"/>
      <c r="H21" s="45" t="s">
        <v>60</v>
      </c>
    </row>
    <row r="22" spans="1:11" ht="69.75" customHeight="1" x14ac:dyDescent="0.25">
      <c r="A22" s="150" t="s">
        <v>131</v>
      </c>
      <c r="B22" s="150"/>
      <c r="C22" s="150"/>
      <c r="D22" s="150"/>
      <c r="E22" s="150"/>
      <c r="F22" s="150"/>
      <c r="G22" s="150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02" t="s">
        <v>53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4" t="s">
        <v>201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6" t="str">
        <f>'r1-'!A8:Q8</f>
        <v>Год раскрытия информации: 2022год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7" t="str">
        <f>'r1-'!A9:Q9</f>
        <v>Наименование инвестиционного проекта: Строительство сетей электроснабжения дошкольного учереждения в г. Калининграде , п. Васильково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7" t="str">
        <f>'r1-'!A10:Q10</f>
        <v>Идентификатор инвестиционного проекта: L 21-09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8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189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59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7" zoomScale="90" zoomScaleNormal="90" workbookViewId="0">
      <selection activeCell="AD23" sqref="AD2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54" t="s">
        <v>53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4" t="str">
        <f>'r1-'!A6:Q6</f>
        <v>Инвестиционная программа АО "Западные энергетическая компания"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6" t="s">
        <v>232</v>
      </c>
      <c r="B7" s="156"/>
      <c r="C7" s="156"/>
      <c r="D7" s="156"/>
      <c r="E7" s="156"/>
      <c r="F7" s="156"/>
      <c r="G7" s="156"/>
      <c r="H7" s="156"/>
      <c r="I7" s="154"/>
      <c r="J7" s="154"/>
      <c r="K7" s="154"/>
      <c r="L7" s="154"/>
      <c r="M7" s="154"/>
      <c r="N7" s="154"/>
      <c r="O7" s="154"/>
      <c r="P7" s="154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4" t="str">
        <f>'r1-'!A8:Q8</f>
        <v>Год раскрытия информации: 2022год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4" t="str">
        <f>'r1-'!A9:Q9</f>
        <v>Наименование инвестиционного проекта: Строительство сетей электроснабжения дошкольного учереждения в г. Калининграде , п. Васильково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4" t="str">
        <f>'r1-'!A10:Q10</f>
        <v>Идентификатор инвестиционного проекта: L 21-09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4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6" t="s">
        <v>227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5" t="str">
        <f>'r1-'!A14:Q14</f>
        <v>Тип инвестиционного проекта: строительство</v>
      </c>
      <c r="B14" s="155"/>
      <c r="C14" s="155"/>
      <c r="D14" s="155"/>
      <c r="E14" s="155"/>
      <c r="F14" s="155"/>
      <c r="G14" s="155"/>
      <c r="H14" s="155"/>
      <c r="I14" s="154"/>
      <c r="J14" s="154"/>
      <c r="K14" s="154"/>
      <c r="L14" s="154"/>
      <c r="M14" s="154"/>
      <c r="N14" s="154"/>
      <c r="O14" s="154"/>
      <c r="P14" s="154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4" t="s">
        <v>233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5" t="s">
        <v>65</v>
      </c>
      <c r="B17" s="135"/>
      <c r="C17" s="135"/>
      <c r="D17" s="135"/>
      <c r="E17" s="135"/>
      <c r="F17" s="135"/>
      <c r="G17" s="135"/>
      <c r="H17" s="135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36" t="s">
        <v>46</v>
      </c>
      <c r="D18" s="136"/>
      <c r="E18" s="136"/>
      <c r="F18" s="112" t="s">
        <v>231</v>
      </c>
      <c r="G18" s="112"/>
      <c r="H18" s="112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7">
        <v>3</v>
      </c>
      <c r="D19" s="135"/>
      <c r="E19" s="138"/>
      <c r="F19" s="126">
        <v>3</v>
      </c>
      <c r="G19" s="127"/>
      <c r="H19" s="139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8">
        <v>1720.08</v>
      </c>
      <c r="D20" s="158"/>
      <c r="E20" s="158"/>
      <c r="F20" s="158">
        <f>'r1-'!R63+т2!P46+т3!T18+т4!P22+т5!P26</f>
        <v>1720.08</v>
      </c>
      <c r="G20" s="158"/>
      <c r="H20" s="158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8">
        <v>344.01600000000002</v>
      </c>
      <c r="D21" s="158"/>
      <c r="E21" s="158"/>
      <c r="F21" s="159">
        <f>F20*0.2</f>
        <v>344.01600000000002</v>
      </c>
      <c r="G21" s="159"/>
      <c r="H21" s="159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8">
        <v>2064.096</v>
      </c>
      <c r="D22" s="158"/>
      <c r="E22" s="158"/>
      <c r="F22" s="159">
        <f>F20+F21</f>
        <v>2064.096</v>
      </c>
      <c r="G22" s="159"/>
      <c r="H22" s="159"/>
      <c r="I22" s="94">
        <f>F22/1000</f>
        <v>2.0640960000000002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U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8">
        <v>2118.5649085643677</v>
      </c>
      <c r="D23" s="158"/>
      <c r="E23" s="158"/>
      <c r="F23" s="160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2120.505840835634</v>
      </c>
      <c r="G23" s="161"/>
      <c r="H23" s="162"/>
      <c r="I23" s="94">
        <f>F23/1000</f>
        <v>2.1205058408356341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8">
        <v>1803.7559999999999</v>
      </c>
      <c r="D24" s="158"/>
      <c r="E24" s="158"/>
      <c r="F24" s="163">
        <v>1803.7559999999999</v>
      </c>
      <c r="G24" s="164"/>
      <c r="H24" s="165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8">
        <v>260.34000000000015</v>
      </c>
      <c r="D25" s="158"/>
      <c r="E25" s="158"/>
      <c r="F25" s="163">
        <f>F22-F24</f>
        <v>260.34000000000015</v>
      </c>
      <c r="G25" s="164"/>
      <c r="H25" s="165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8">
        <v>1803.7559999999999</v>
      </c>
      <c r="D26" s="158"/>
      <c r="E26" s="158"/>
      <c r="F26" s="163">
        <f>SUM(F27:H33)</f>
        <v>1803.7559999999999</v>
      </c>
      <c r="G26" s="164"/>
      <c r="H26" s="165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8">
        <v>0</v>
      </c>
      <c r="D27" s="158"/>
      <c r="E27" s="158"/>
      <c r="F27" s="163">
        <v>0</v>
      </c>
      <c r="G27" s="164"/>
      <c r="H27" s="165"/>
      <c r="I27" s="6"/>
      <c r="J27" s="6"/>
    </row>
    <row r="28" spans="1:26" x14ac:dyDescent="0.25">
      <c r="A28" s="41" t="s">
        <v>62</v>
      </c>
      <c r="B28" s="72" t="s">
        <v>163</v>
      </c>
      <c r="C28" s="158">
        <v>0</v>
      </c>
      <c r="D28" s="158"/>
      <c r="E28" s="158"/>
      <c r="F28" s="163">
        <v>0</v>
      </c>
      <c r="G28" s="164"/>
      <c r="H28" s="165"/>
      <c r="I28" s="6"/>
      <c r="J28" s="6"/>
    </row>
    <row r="29" spans="1:26" x14ac:dyDescent="0.25">
      <c r="A29" s="41" t="s">
        <v>69</v>
      </c>
      <c r="B29" s="72" t="s">
        <v>164</v>
      </c>
      <c r="C29" s="158">
        <v>0</v>
      </c>
      <c r="D29" s="158"/>
      <c r="E29" s="158"/>
      <c r="F29" s="163">
        <v>0</v>
      </c>
      <c r="G29" s="164"/>
      <c r="H29" s="165"/>
      <c r="I29" s="6"/>
      <c r="J29" s="6"/>
    </row>
    <row r="30" spans="1:26" x14ac:dyDescent="0.25">
      <c r="A30" s="41" t="s">
        <v>168</v>
      </c>
      <c r="B30" s="72" t="s">
        <v>172</v>
      </c>
      <c r="C30" s="158">
        <v>1803.7559999999999</v>
      </c>
      <c r="D30" s="158"/>
      <c r="E30" s="158"/>
      <c r="F30" s="163">
        <v>1803.7559999999999</v>
      </c>
      <c r="G30" s="164"/>
      <c r="H30" s="165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8">
        <v>0</v>
      </c>
      <c r="D31" s="158"/>
      <c r="E31" s="158"/>
      <c r="F31" s="163">
        <v>0</v>
      </c>
      <c r="G31" s="164"/>
      <c r="H31" s="165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8">
        <v>0</v>
      </c>
      <c r="D32" s="158"/>
      <c r="E32" s="158"/>
      <c r="F32" s="163">
        <v>0</v>
      </c>
      <c r="G32" s="164"/>
      <c r="H32" s="165"/>
      <c r="I32" s="6"/>
      <c r="J32" s="6"/>
    </row>
    <row r="33" spans="1:18" ht="15.75" customHeight="1" x14ac:dyDescent="0.25">
      <c r="A33" s="41" t="s">
        <v>171</v>
      </c>
      <c r="B33" s="72" t="s">
        <v>175</v>
      </c>
      <c r="C33" s="158">
        <v>0</v>
      </c>
      <c r="D33" s="158"/>
      <c r="E33" s="158"/>
      <c r="F33" s="163">
        <v>0</v>
      </c>
      <c r="G33" s="164"/>
      <c r="H33" s="165"/>
      <c r="I33" s="6"/>
      <c r="J33" s="6"/>
    </row>
    <row r="34" spans="1:18" ht="63.75" x14ac:dyDescent="0.25">
      <c r="A34" s="41" t="s">
        <v>176</v>
      </c>
      <c r="B34" s="73" t="s">
        <v>177</v>
      </c>
      <c r="C34" s="158">
        <v>2.1185649085643679</v>
      </c>
      <c r="D34" s="158"/>
      <c r="E34" s="158"/>
      <c r="F34" s="166">
        <f>F23/1000</f>
        <v>2.1205058408356341</v>
      </c>
      <c r="G34" s="166"/>
      <c r="H34" s="166"/>
      <c r="I34" s="74"/>
      <c r="J34" s="80">
        <f>F23/1000</f>
        <v>2.1205058408356341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180</v>
      </c>
      <c r="J37" s="120"/>
      <c r="K37" s="120"/>
      <c r="L37" s="120"/>
      <c r="M37" s="120"/>
      <c r="N37" s="120"/>
      <c r="O37" s="120"/>
      <c r="P37" s="120"/>
      <c r="R37" s="5"/>
    </row>
    <row r="38" spans="1:18" ht="31.5" customHeight="1" x14ac:dyDescent="0.25">
      <c r="I38" s="45" t="s">
        <v>60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0"/>
      <c r="B40" s="120"/>
      <c r="C40" s="120"/>
      <c r="D40" s="120"/>
      <c r="E40" s="120"/>
      <c r="F40" s="120"/>
      <c r="G40" s="120"/>
      <c r="H40" s="120"/>
    </row>
    <row r="41" spans="1:18" ht="41.25" customHeight="1" x14ac:dyDescent="0.25">
      <c r="A41" s="149" t="s">
        <v>132</v>
      </c>
      <c r="B41" s="149"/>
      <c r="C41" s="149"/>
      <c r="D41" s="149"/>
      <c r="E41" s="149"/>
      <c r="F41" s="149"/>
      <c r="G41" s="149"/>
      <c r="H41" s="149"/>
    </row>
    <row r="42" spans="1:18" ht="38.25" customHeight="1" x14ac:dyDescent="0.25">
      <c r="A42" s="150" t="s">
        <v>129</v>
      </c>
      <c r="B42" s="150"/>
      <c r="C42" s="150"/>
      <c r="D42" s="150"/>
      <c r="E42" s="150"/>
      <c r="F42" s="150"/>
      <c r="G42" s="150"/>
      <c r="H42" s="150"/>
      <c r="I42"/>
    </row>
    <row r="43" spans="1:18" ht="18.75" customHeight="1" x14ac:dyDescent="0.25">
      <c r="A43" s="150" t="s">
        <v>130</v>
      </c>
      <c r="B43" s="150"/>
      <c r="C43" s="150"/>
      <c r="D43" s="150"/>
      <c r="E43" s="150"/>
      <c r="F43" s="150"/>
      <c r="G43" s="150"/>
      <c r="H43" s="150"/>
    </row>
    <row r="44" spans="1:18" ht="217.5" customHeight="1" x14ac:dyDescent="0.25">
      <c r="A44" s="150" t="s">
        <v>131</v>
      </c>
      <c r="B44" s="150"/>
      <c r="C44" s="150"/>
      <c r="D44" s="150"/>
      <c r="E44" s="150"/>
      <c r="F44" s="150"/>
      <c r="G44" s="150"/>
      <c r="H44" s="150"/>
    </row>
    <row r="45" spans="1:18" ht="53.25" customHeight="1" x14ac:dyDescent="0.25">
      <c r="A45" s="117"/>
      <c r="B45" s="118"/>
      <c r="C45" s="118"/>
      <c r="D45" s="118"/>
      <c r="E45" s="118"/>
      <c r="F45" s="118"/>
      <c r="G45" s="118"/>
      <c r="H45" s="118"/>
    </row>
    <row r="46" spans="1:18" x14ac:dyDescent="0.25">
      <c r="A46" s="119"/>
      <c r="B46" s="119"/>
      <c r="C46" s="119"/>
      <c r="D46" s="119"/>
      <c r="E46" s="119"/>
      <c r="F46" s="119"/>
      <c r="G46" s="119"/>
      <c r="H46" s="119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2023-02-24T13:40:45Z</dcterms:modified>
</cp:coreProperties>
</file>