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M 22-26 факт 2022\"/>
    </mc:Choice>
  </mc:AlternateContent>
  <xr:revisionPtr revIDLastSave="0" documentId="13_ncr:1_{051B3E77-A362-423E-A105-D94085C02ED2}" xr6:coauthVersionLast="47" xr6:coauthVersionMax="47" xr10:uidLastSave="{00000000-0000-0000-0000-000000000000}"/>
  <bookViews>
    <workbookView xWindow="180" yWindow="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D17" i="7" l="1"/>
  <c r="G17" i="7" s="1"/>
  <c r="G16" i="7"/>
  <c r="D19" i="7"/>
  <c r="R33" i="4"/>
  <c r="R32" i="4"/>
  <c r="P33" i="4"/>
  <c r="P32" i="4"/>
  <c r="P27" i="4"/>
  <c r="P20" i="3"/>
  <c r="A10" i="7"/>
  <c r="A9" i="7"/>
  <c r="A8" i="7"/>
  <c r="A6" i="7"/>
  <c r="A4" i="7"/>
  <c r="A3" i="7"/>
  <c r="A2" i="7"/>
  <c r="A1" i="7"/>
  <c r="L21" i="3"/>
  <c r="P37" i="4"/>
  <c r="R37" i="4" s="1"/>
  <c r="P40" i="4"/>
  <c r="R40" i="4" s="1"/>
  <c r="P41" i="4"/>
  <c r="R41" i="4" s="1"/>
  <c r="P38" i="4"/>
  <c r="R38" i="4" s="1"/>
  <c r="P39" i="4"/>
  <c r="R39" i="4" s="1"/>
  <c r="P36" i="4"/>
  <c r="R36" i="4" s="1"/>
  <c r="P34" i="4"/>
  <c r="R34" i="4" s="1"/>
  <c r="P31" i="4"/>
  <c r="R31" i="4" s="1"/>
  <c r="P30" i="4"/>
  <c r="R30" i="4" s="1"/>
  <c r="P26" i="4"/>
  <c r="R26" i="4" s="1"/>
  <c r="R27" i="4"/>
  <c r="P28" i="4"/>
  <c r="R28" i="4" s="1"/>
  <c r="P29" i="4"/>
  <c r="R29" i="4" s="1"/>
  <c r="P35" i="4"/>
  <c r="R35" i="4" s="1"/>
  <c r="P23" i="4"/>
  <c r="R23" i="4" s="1"/>
  <c r="P24" i="4"/>
  <c r="R24" i="4" s="1"/>
  <c r="P22" i="4"/>
  <c r="R22" i="4" s="1"/>
  <c r="P25" i="4"/>
  <c r="R25" i="4" s="1"/>
  <c r="P21" i="4"/>
  <c r="R21" i="4" s="1"/>
  <c r="P20" i="4"/>
  <c r="R20" i="4" s="1"/>
  <c r="R42" i="4" l="1"/>
  <c r="R22" i="3"/>
  <c r="R23" i="3"/>
  <c r="P22" i="3"/>
  <c r="P23" i="3"/>
  <c r="P21" i="3"/>
  <c r="R21" i="3" s="1"/>
  <c r="R20" i="3"/>
  <c r="A8" i="6"/>
  <c r="A8" i="5"/>
  <c r="A8" i="4"/>
  <c r="A8" i="2"/>
  <c r="A8" i="3"/>
  <c r="A11" i="2"/>
  <c r="R24" i="3" l="1"/>
  <c r="D14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10" i="3"/>
  <c r="A6" i="3"/>
  <c r="A9" i="3"/>
  <c r="A9" i="1"/>
  <c r="A5" i="7" s="1"/>
  <c r="A6" i="1"/>
  <c r="D20" i="7" l="1"/>
  <c r="P25" i="2" l="1"/>
  <c r="D15" i="7" s="1"/>
  <c r="D16" i="7" s="1"/>
  <c r="H16" i="7" l="1"/>
  <c r="D28" i="7" l="1"/>
  <c r="D30" i="7" s="1"/>
  <c r="H30" i="7" s="1"/>
  <c r="H17" i="7"/>
</calcChain>
</file>

<file path=xl/sharedStrings.xml><?xml version="1.0" encoding="utf-8"?>
<sst xmlns="http://schemas.openxmlformats.org/spreadsheetml/2006/main" count="1106" uniqueCount="127">
  <si>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</si>
  <si>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</si>
  <si>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</si>
  <si>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</si>
  <si>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</si>
  <si>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</si>
  <si>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</si>
  <si>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</si>
  <si>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</si>
  <si>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</si>
  <si>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</si>
  <si>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</si>
  <si>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</si>
  <si>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</si>
  <si>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</si>
  <si>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</si>
  <si>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</si>
  <si>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</si>
  <si>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</si>
  <si>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</si>
  <si>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</si>
  <si>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</si>
  <si>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</si>
  <si>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</si>
  <si>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</si>
  <si>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</si>
  <si>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</si>
  <si>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</si>
  <si>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</si>
  <si>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</si>
  <si>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УНЦ ИВКЭ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</si>
  <si>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</si>
  <si>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</si>
  <si>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</si>
  <si>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</si>
  <si>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</si>
  <si>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</si>
  <si>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</si>
  <si>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</si>
  <si>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</si>
  <si>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</si>
  <si>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</si>
  <si>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</si>
  <si>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</si>
  <si>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</si>
  <si>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</si>
  <si>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</si>
  <si>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</si>
  <si>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</si>
  <si>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</si>
  <si>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</si>
  <si>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</si>
  <si>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</si>
  <si>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</si>
  <si>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</si>
  <si>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</si>
  <si>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</si>
  <si>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</si>
  <si>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</si>
  <si>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</si>
  <si>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Трансформатор 15/0,4кВ 400кВА</t>
  </si>
  <si>
    <t>единиц</t>
  </si>
  <si>
    <t>Т5-14-1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</si>
  <si>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</si>
  <si>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</si>
  <si>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</si>
  <si>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</si>
  <si>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Э3-07-2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</si>
  <si>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</si>
  <si>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</si>
  <si>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</si>
  <si>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</si>
  <si>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</si>
  <si>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</si>
  <si>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</si>
  <si>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</si>
  <si>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</si>
  <si>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</si>
  <si>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</si>
  <si>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</si>
  <si>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</si>
  <si>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</si>
  <si>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</si>
  <si>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</si>
  <si>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</si>
  <si>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</si>
  <si>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</si>
  <si>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</si>
  <si>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</si>
  <si>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</si>
  <si>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</si>
  <si>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</si>
  <si>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</si>
  <si>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</si>
  <si>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</si>
  <si>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</si>
  <si>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</si>
  <si>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</si>
  <si>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</si>
  <si>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</si>
  <si>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</si>
  <si>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</si>
  <si>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Н1-02</t>
  </si>
  <si>
    <t>Б2-02-2</t>
  </si>
  <si>
    <t>К1-05-2</t>
  </si>
  <si>
    <t>Идентификатор инвестиционного проекта: M 22-26</t>
  </si>
  <si>
    <t>Год раскрытия информации: 2023</t>
  </si>
  <si>
    <t>Наименование инвестиционного проекта: «Реконструкция ВЛ-0,4кВ №13-1 от ТП-13 по ул.Транспортная, г. Калининград</t>
  </si>
  <si>
    <t>Утвержденные плановые значения показателей приведены в соответствии с приказом СГРЦТ Калининградской области №66-02э/22от 10.10.2022</t>
  </si>
  <si>
    <t>СИП-4 4х95</t>
  </si>
  <si>
    <t>СИП-4 4х25</t>
  </si>
  <si>
    <t>СИП-4 4х16</t>
  </si>
  <si>
    <t>СИП-4 2х16</t>
  </si>
  <si>
    <t>УНЦ ВЛ 0,4 кВ  15 кВ</t>
  </si>
  <si>
    <t xml:space="preserve">УНЦ опор ВЛ 0,4 кВ </t>
  </si>
  <si>
    <t>УНЦ на демонтаж ВЛ 0,4 кВ</t>
  </si>
  <si>
    <t>УНЦ ВЛ 0,4кВ  на СМР без опор и провода</t>
  </si>
  <si>
    <t xml:space="preserve">УНЦ провода СИП ВЛ 0,4 кВ </t>
  </si>
  <si>
    <t>Л3 -01-1</t>
  </si>
  <si>
    <t>Л1-01-1</t>
  </si>
  <si>
    <t>Л7-11-4</t>
  </si>
  <si>
    <t>Л7-32-4</t>
  </si>
  <si>
    <t>Л7-34-4</t>
  </si>
  <si>
    <t>Л7-39-4</t>
  </si>
  <si>
    <t>М 2-01-2</t>
  </si>
  <si>
    <t>П 3-01</t>
  </si>
  <si>
    <t>Предложения по корректировке плана/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</si>
</sst>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.00"/>
    <numFmt numFmtId="165" formatCode="_-* #,##0.0\ _₽_-;\-* #,##0.0\ _₽_-;_-* &quot;-&quot;?\ _₽_-;_-@_-"/>
    <numFmt numFmtId="166" formatCode="#,##0.00_ ;\-#,##0.00\ 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1" fontId="4" fillId="0" borderId="8" xfId="0" applyNumberFormat="1" applyFont="1" applyBorder="1" applyAlignment="1">
      <alignment horizontal="center" vertical="center"/>
    </xf>
    <xf numFmtId="166" fontId="5" fillId="0" borderId="8" xfId="2" applyNumberFormat="1" applyFont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8" xfId="2" applyBorder="1" applyAlignment="1">
      <alignment horizontal="center" vertical="center"/>
    </xf>
    <xf numFmtId="3" fontId="5" fillId="0" borderId="8" xfId="2" applyNumberFormat="1" applyFont="1" applyBorder="1" applyAlignment="1">
      <alignment horizontal="center" vertical="center" wrapText="1"/>
    </xf>
    <xf numFmtId="167" fontId="4" fillId="0" borderId="8" xfId="2" applyNumberFormat="1" applyBorder="1" applyAlignment="1">
      <alignment horizontal="center" vertical="center" wrapText="1"/>
    </xf>
    <xf numFmtId="0" fontId="4" fillId="0" borderId="8" xfId="2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3" fontId="4" fillId="0" borderId="8" xfId="2" applyNumberForma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Border="1" applyAlignment="1">
      <alignment vertical="center" wrapText="1"/>
    </xf>
    <xf numFmtId="2" fontId="6" fillId="2" borderId="0" xfId="0" applyNumberFormat="1" applyFont="1" applyFill="1"/>
    <xf numFmtId="0" fontId="7" fillId="0" borderId="4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12" sqref="A12:P1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6" ht="45" customHeight="1" x14ac:dyDescent="0.25">
      <c r="A4" s="58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3" t="s">
        <v>0</v>
      </c>
    </row>
    <row r="6" spans="1:16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2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5" t="s">
        <v>106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4" t="str">
        <f>т2!A9</f>
        <v>Наименование инвестиционного проекта: «Реконструкция ВЛ-0,4кВ №13-1 от ТП-13 по ул.Транспортная, г. Калининград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4" t="s">
        <v>105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4" t="s">
        <v>108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2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4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5" t="s">
        <v>8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6" t="s">
        <v>9</v>
      </c>
      <c r="B15" s="56" t="s">
        <v>10</v>
      </c>
      <c r="C15" s="56" t="s">
        <v>11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12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30" customHeight="1" x14ac:dyDescent="0.25">
      <c r="A16" s="56" t="s">
        <v>0</v>
      </c>
      <c r="B16" s="56" t="s">
        <v>0</v>
      </c>
      <c r="C16" s="56" t="s">
        <v>13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">
        <v>46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5">
      <c r="A17" s="56" t="s">
        <v>0</v>
      </c>
      <c r="B17" s="56" t="s">
        <v>0</v>
      </c>
      <c r="C17" s="56" t="s">
        <v>14</v>
      </c>
      <c r="D17" s="56" t="s">
        <v>0</v>
      </c>
      <c r="E17" s="56" t="s">
        <v>0</v>
      </c>
      <c r="F17" s="56" t="s">
        <v>0</v>
      </c>
      <c r="G17" s="56" t="s">
        <v>15</v>
      </c>
      <c r="H17" s="56" t="s">
        <v>0</v>
      </c>
      <c r="I17" s="56" t="s">
        <v>0</v>
      </c>
      <c r="J17" s="56" t="s">
        <v>16</v>
      </c>
      <c r="K17" s="56" t="s">
        <v>0</v>
      </c>
      <c r="L17" s="56" t="s">
        <v>0</v>
      </c>
      <c r="M17" s="56" t="s">
        <v>0</v>
      </c>
      <c r="N17" s="56" t="s">
        <v>15</v>
      </c>
      <c r="O17" s="56" t="s">
        <v>0</v>
      </c>
      <c r="P17" s="56" t="s">
        <v>0</v>
      </c>
    </row>
    <row r="18" spans="1:18" ht="63" x14ac:dyDescent="0.25">
      <c r="A18" s="56" t="s">
        <v>0</v>
      </c>
      <c r="B18" s="56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topLeftCell="A7" workbookViewId="0">
      <selection activeCell="A11" sqref="A11:P1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6" ht="45" customHeight="1" x14ac:dyDescent="0.25">
      <c r="A4" s="58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3" t="s">
        <v>0</v>
      </c>
    </row>
    <row r="6" spans="1:16" x14ac:dyDescent="0.25">
      <c r="A6" s="55" t="s">
        <v>47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2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5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4" t="s">
        <v>107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4" t="s">
        <v>105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4" t="str">
        <f>т1!A11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2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4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5" t="s">
        <v>28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6" t="s">
        <v>9</v>
      </c>
      <c r="B15" s="56" t="s">
        <v>10</v>
      </c>
      <c r="C15" s="56" t="s">
        <v>11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12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30" customHeight="1" x14ac:dyDescent="0.25">
      <c r="A16" s="56" t="s">
        <v>0</v>
      </c>
      <c r="B16" s="56" t="s">
        <v>0</v>
      </c>
      <c r="C16" s="56" t="s">
        <v>13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">
        <v>56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9" ht="30" customHeight="1" x14ac:dyDescent="0.25">
      <c r="A17" s="56" t="s">
        <v>0</v>
      </c>
      <c r="B17" s="56" t="s">
        <v>0</v>
      </c>
      <c r="C17" s="56" t="s">
        <v>14</v>
      </c>
      <c r="D17" s="56" t="s">
        <v>0</v>
      </c>
      <c r="E17" s="56" t="s">
        <v>0</v>
      </c>
      <c r="F17" s="56" t="s">
        <v>0</v>
      </c>
      <c r="G17" s="56" t="s">
        <v>15</v>
      </c>
      <c r="H17" s="56" t="s">
        <v>0</v>
      </c>
      <c r="I17" s="56" t="s">
        <v>0</v>
      </c>
      <c r="J17" s="56" t="s">
        <v>16</v>
      </c>
      <c r="K17" s="56" t="s">
        <v>0</v>
      </c>
      <c r="L17" s="56" t="s">
        <v>0</v>
      </c>
      <c r="M17" s="56" t="s">
        <v>0</v>
      </c>
      <c r="N17" s="56" t="s">
        <v>15</v>
      </c>
      <c r="O17" s="56" t="s">
        <v>0</v>
      </c>
      <c r="P17" s="56" t="s">
        <v>0</v>
      </c>
    </row>
    <row r="18" spans="1:19" ht="63" x14ac:dyDescent="0.25">
      <c r="A18" s="56" t="s">
        <v>0</v>
      </c>
      <c r="B18" s="56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28.5" customHeight="1" x14ac:dyDescent="0.25">
      <c r="A20" s="23">
        <v>1</v>
      </c>
      <c r="B20" s="23" t="s">
        <v>29</v>
      </c>
      <c r="C20" s="23" t="s">
        <v>27</v>
      </c>
      <c r="D20" s="23" t="s">
        <v>27</v>
      </c>
      <c r="E20" s="24" t="s">
        <v>27</v>
      </c>
      <c r="F20" s="23" t="s">
        <v>27</v>
      </c>
      <c r="G20" s="23" t="s">
        <v>27</v>
      </c>
      <c r="H20" s="25" t="s">
        <v>27</v>
      </c>
      <c r="I20" s="25" t="s">
        <v>27</v>
      </c>
      <c r="J20" s="23"/>
      <c r="K20" s="23"/>
      <c r="L20" s="2"/>
      <c r="M20" s="23"/>
      <c r="N20" s="23"/>
      <c r="O20" s="25"/>
      <c r="P20" s="25"/>
      <c r="Q20" s="3">
        <v>1.04</v>
      </c>
      <c r="R20" s="3" t="s">
        <v>0</v>
      </c>
    </row>
    <row r="21" spans="1:19" ht="28.5" customHeight="1" x14ac:dyDescent="0.25">
      <c r="A21" s="23">
        <v>2</v>
      </c>
      <c r="B21" s="23" t="s">
        <v>29</v>
      </c>
      <c r="C21" s="23" t="s">
        <v>27</v>
      </c>
      <c r="D21" s="23" t="s">
        <v>27</v>
      </c>
      <c r="E21" s="24" t="s">
        <v>27</v>
      </c>
      <c r="F21" s="23" t="s">
        <v>27</v>
      </c>
      <c r="G21" s="23" t="s">
        <v>27</v>
      </c>
      <c r="H21" s="25" t="s">
        <v>27</v>
      </c>
      <c r="I21" s="25" t="s">
        <v>27</v>
      </c>
      <c r="J21" s="23"/>
      <c r="K21" s="23"/>
      <c r="L21" s="24"/>
      <c r="M21" s="23"/>
      <c r="N21" s="23"/>
      <c r="O21" s="25"/>
      <c r="P21" s="25"/>
      <c r="Q21" s="3">
        <v>1.04</v>
      </c>
      <c r="R21" s="3" t="s">
        <v>0</v>
      </c>
    </row>
    <row r="22" spans="1:19" ht="28.5" customHeight="1" x14ac:dyDescent="0.25">
      <c r="A22" s="23">
        <v>3</v>
      </c>
      <c r="B22" s="23" t="s">
        <v>29</v>
      </c>
      <c r="C22" s="23" t="s">
        <v>27</v>
      </c>
      <c r="D22" s="23" t="s">
        <v>27</v>
      </c>
      <c r="E22" s="24" t="s">
        <v>27</v>
      </c>
      <c r="F22" s="23" t="s">
        <v>27</v>
      </c>
      <c r="G22" s="23" t="s">
        <v>27</v>
      </c>
      <c r="H22" s="25" t="s">
        <v>27</v>
      </c>
      <c r="I22" s="25" t="s">
        <v>27</v>
      </c>
      <c r="J22" s="23"/>
      <c r="K22" s="23"/>
      <c r="L22" s="24"/>
      <c r="M22" s="23"/>
      <c r="N22" s="23"/>
      <c r="O22" s="25"/>
      <c r="P22" s="25"/>
      <c r="Q22" s="3">
        <v>1.04</v>
      </c>
      <c r="R22" s="3" t="s">
        <v>0</v>
      </c>
    </row>
    <row r="23" spans="1:19" ht="28.5" customHeight="1" x14ac:dyDescent="0.25">
      <c r="A23" s="23">
        <v>4</v>
      </c>
      <c r="B23" s="23" t="s">
        <v>30</v>
      </c>
      <c r="C23" s="23" t="s">
        <v>27</v>
      </c>
      <c r="D23" s="23" t="s">
        <v>27</v>
      </c>
      <c r="E23" s="24" t="s">
        <v>27</v>
      </c>
      <c r="F23" s="23" t="s">
        <v>27</v>
      </c>
      <c r="G23" s="23" t="s">
        <v>27</v>
      </c>
      <c r="H23" s="25" t="s">
        <v>27</v>
      </c>
      <c r="I23" s="25" t="s">
        <v>27</v>
      </c>
      <c r="J23" s="23"/>
      <c r="K23" s="23"/>
      <c r="L23" s="24"/>
      <c r="M23" s="23"/>
      <c r="N23" s="23"/>
      <c r="O23" s="25"/>
      <c r="P23" s="25"/>
      <c r="Q23" s="3">
        <v>1.04</v>
      </c>
      <c r="R23" s="3" t="s">
        <v>0</v>
      </c>
    </row>
    <row r="24" spans="1:19" ht="28.5" customHeight="1" x14ac:dyDescent="0.25">
      <c r="A24" s="23">
        <v>5</v>
      </c>
      <c r="B24" s="23" t="s">
        <v>31</v>
      </c>
      <c r="C24" s="23" t="s">
        <v>27</v>
      </c>
      <c r="D24" s="23" t="s">
        <v>27</v>
      </c>
      <c r="E24" s="24" t="s">
        <v>27</v>
      </c>
      <c r="F24" s="23" t="s">
        <v>27</v>
      </c>
      <c r="G24" s="23" t="s">
        <v>27</v>
      </c>
      <c r="H24" s="25" t="s">
        <v>27</v>
      </c>
      <c r="I24" s="25" t="s">
        <v>27</v>
      </c>
      <c r="J24" s="23"/>
      <c r="K24" s="23"/>
      <c r="L24" s="24"/>
      <c r="M24" s="23"/>
      <c r="N24" s="23"/>
      <c r="O24" s="25"/>
      <c r="P24" s="25"/>
      <c r="Q24" s="3">
        <v>1</v>
      </c>
      <c r="R24" s="3" t="s">
        <v>0</v>
      </c>
      <c r="S24" s="26"/>
    </row>
    <row r="25" spans="1:19" ht="28.5" customHeight="1" x14ac:dyDescent="0.25">
      <c r="A25" s="23" t="s">
        <v>0</v>
      </c>
      <c r="B25" s="23" t="s">
        <v>26</v>
      </c>
      <c r="C25" s="23" t="s">
        <v>0</v>
      </c>
      <c r="D25" s="23" t="s">
        <v>0</v>
      </c>
      <c r="E25" s="24" t="s">
        <v>0</v>
      </c>
      <c r="F25" s="23" t="s">
        <v>0</v>
      </c>
      <c r="G25" s="23" t="s">
        <v>0</v>
      </c>
      <c r="H25" s="25" t="s">
        <v>0</v>
      </c>
      <c r="I25" s="25" t="s">
        <v>27</v>
      </c>
      <c r="J25" s="23" t="s">
        <v>0</v>
      </c>
      <c r="K25" s="23" t="s">
        <v>0</v>
      </c>
      <c r="L25" s="24" t="s">
        <v>0</v>
      </c>
      <c r="M25" s="23" t="s">
        <v>0</v>
      </c>
      <c r="N25" s="23" t="s">
        <v>0</v>
      </c>
      <c r="O25" s="25" t="s">
        <v>0</v>
      </c>
      <c r="P25" s="25">
        <f>SUM(P20:P24)</f>
        <v>0</v>
      </c>
      <c r="S25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G14" workbookViewId="0">
      <selection activeCell="P21" sqref="P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8" ht="45" customHeight="1" x14ac:dyDescent="0.25">
      <c r="A4" s="58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8" x14ac:dyDescent="0.25">
      <c r="A5" s="3" t="s">
        <v>0</v>
      </c>
    </row>
    <row r="6" spans="1:18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8" x14ac:dyDescent="0.25">
      <c r="A7" s="52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8" x14ac:dyDescent="0.25">
      <c r="A8" s="55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ht="45" customHeight="1" x14ac:dyDescent="0.25">
      <c r="A9" s="54" t="str">
        <f>т2!A9</f>
        <v>Наименование инвестиционного проекта: «Реконструкция ВЛ-0,4кВ №13-1 от ТП-13 по ул.Транспортная, г. Калининград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8" x14ac:dyDescent="0.25">
      <c r="A10" s="54" t="str">
        <f>т2!A9</f>
        <v>Наименование инвестиционного проекта: «Реконструкция ВЛ-0,4кВ №13-1 от ТП-13 по ул.Транспортная, г. Калининград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8" x14ac:dyDescent="0.25">
      <c r="A11" s="54" t="str">
        <f>т2!A11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8" x14ac:dyDescent="0.25">
      <c r="A12" s="52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8" x14ac:dyDescent="0.25">
      <c r="A13" s="54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8" x14ac:dyDescent="0.25">
      <c r="A14" s="55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8" ht="15" customHeight="1" x14ac:dyDescent="0.25">
      <c r="A15" s="56" t="s">
        <v>9</v>
      </c>
      <c r="B15" s="56" t="s">
        <v>10</v>
      </c>
      <c r="C15" s="56" t="s">
        <v>11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9" t="s">
        <v>0</v>
      </c>
      <c r="J15" s="61" t="s">
        <v>12</v>
      </c>
      <c r="K15" s="62"/>
      <c r="L15" s="62"/>
      <c r="M15" s="62"/>
      <c r="N15" s="62"/>
      <c r="O15" s="62"/>
      <c r="P15" s="62"/>
      <c r="Q15" s="62"/>
      <c r="R15" s="63"/>
    </row>
    <row r="16" spans="1:18" ht="30" customHeight="1" x14ac:dyDescent="0.25">
      <c r="A16" s="56" t="s">
        <v>0</v>
      </c>
      <c r="B16" s="56" t="s">
        <v>0</v>
      </c>
      <c r="C16" s="56" t="s">
        <v>13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9" t="s">
        <v>0</v>
      </c>
      <c r="J16" s="60" t="s">
        <v>13</v>
      </c>
      <c r="K16" s="60"/>
      <c r="L16" s="60"/>
      <c r="M16" s="60"/>
      <c r="N16" s="60"/>
      <c r="O16" s="60"/>
      <c r="P16" s="60"/>
      <c r="Q16" s="60"/>
      <c r="R16" s="60"/>
    </row>
    <row r="17" spans="1:18" ht="30" customHeight="1" x14ac:dyDescent="0.25">
      <c r="A17" s="56" t="s">
        <v>0</v>
      </c>
      <c r="B17" s="56" t="s">
        <v>0</v>
      </c>
      <c r="C17" s="56" t="s">
        <v>14</v>
      </c>
      <c r="D17" s="56" t="s">
        <v>0</v>
      </c>
      <c r="E17" s="56" t="s">
        <v>0</v>
      </c>
      <c r="F17" s="56" t="s">
        <v>0</v>
      </c>
      <c r="G17" s="56" t="s">
        <v>15</v>
      </c>
      <c r="H17" s="56" t="s">
        <v>0</v>
      </c>
      <c r="I17" s="59" t="s">
        <v>0</v>
      </c>
      <c r="J17" s="60" t="s">
        <v>16</v>
      </c>
      <c r="K17" s="60" t="s">
        <v>0</v>
      </c>
      <c r="L17" s="60" t="s">
        <v>0</v>
      </c>
      <c r="M17" s="60" t="s">
        <v>0</v>
      </c>
      <c r="N17" s="60" t="s">
        <v>15</v>
      </c>
      <c r="O17" s="60"/>
      <c r="P17" s="60"/>
      <c r="Q17" s="60"/>
      <c r="R17" s="60"/>
    </row>
    <row r="18" spans="1:18" ht="78.75" x14ac:dyDescent="0.25">
      <c r="A18" s="56" t="s">
        <v>0</v>
      </c>
      <c r="B18" s="56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22</v>
      </c>
      <c r="P18" s="34" t="s">
        <v>23</v>
      </c>
      <c r="Q18" s="34" t="s">
        <v>24</v>
      </c>
      <c r="R18" s="40" t="s">
        <v>63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45">
        <v>10</v>
      </c>
      <c r="K19" s="45">
        <v>11</v>
      </c>
      <c r="L19" s="45">
        <v>12</v>
      </c>
      <c r="M19" s="45">
        <v>13</v>
      </c>
      <c r="N19" s="45">
        <v>14</v>
      </c>
      <c r="O19" s="45">
        <v>15</v>
      </c>
      <c r="P19" s="45">
        <v>16</v>
      </c>
      <c r="Q19" s="3">
        <v>17</v>
      </c>
      <c r="R19" s="44">
        <v>18</v>
      </c>
    </row>
    <row r="20" spans="1:18" ht="76.5" customHeight="1" x14ac:dyDescent="0.25">
      <c r="A20" s="41"/>
      <c r="B20" s="49" t="s">
        <v>70</v>
      </c>
      <c r="C20" s="41"/>
      <c r="D20" s="41"/>
      <c r="E20" s="41"/>
      <c r="F20" s="41"/>
      <c r="G20" s="41"/>
      <c r="H20" s="41"/>
      <c r="I20" s="32"/>
      <c r="J20" s="38">
        <v>15</v>
      </c>
      <c r="K20" s="38" t="s">
        <v>68</v>
      </c>
      <c r="L20" s="38">
        <v>0</v>
      </c>
      <c r="M20" s="38" t="s">
        <v>61</v>
      </c>
      <c r="N20" s="37" t="s">
        <v>67</v>
      </c>
      <c r="O20" s="35">
        <v>5819</v>
      </c>
      <c r="P20" s="36">
        <f>O20*L20</f>
        <v>0</v>
      </c>
      <c r="Q20" s="33">
        <v>1.05</v>
      </c>
      <c r="R20" s="36">
        <f>P20*Q20</f>
        <v>0</v>
      </c>
    </row>
    <row r="21" spans="1:18" ht="31.5" customHeight="1" x14ac:dyDescent="0.25">
      <c r="A21" s="41"/>
      <c r="B21" s="3" t="s">
        <v>65</v>
      </c>
      <c r="C21" s="41"/>
      <c r="D21" s="41"/>
      <c r="E21" s="41"/>
      <c r="F21" s="41"/>
      <c r="G21" s="41"/>
      <c r="H21" s="41"/>
      <c r="I21" s="32"/>
      <c r="J21" s="33">
        <v>15</v>
      </c>
      <c r="K21" s="33" t="s">
        <v>60</v>
      </c>
      <c r="L21" s="33">
        <f>2*0</f>
        <v>0</v>
      </c>
      <c r="M21" s="33" t="s">
        <v>61</v>
      </c>
      <c r="N21" s="33" t="s">
        <v>62</v>
      </c>
      <c r="O21" s="33">
        <v>395</v>
      </c>
      <c r="P21" s="33">
        <f>L21*O21</f>
        <v>0</v>
      </c>
      <c r="Q21" s="33">
        <v>1.05</v>
      </c>
      <c r="R21" s="33">
        <f>P21*Q21</f>
        <v>0</v>
      </c>
    </row>
    <row r="22" spans="1:18" ht="31.5" customHeight="1" x14ac:dyDescent="0.25">
      <c r="A22" s="41"/>
      <c r="B22" s="49" t="s">
        <v>64</v>
      </c>
      <c r="C22" s="41"/>
      <c r="D22" s="49"/>
      <c r="E22" s="41"/>
      <c r="F22" s="41"/>
      <c r="G22" s="41"/>
      <c r="H22" s="41"/>
      <c r="I22" s="32"/>
      <c r="J22" s="38">
        <v>15</v>
      </c>
      <c r="K22" s="38"/>
      <c r="L22" s="38"/>
      <c r="M22" s="38"/>
      <c r="N22" s="37"/>
      <c r="O22" s="35"/>
      <c r="P22" s="33">
        <f t="shared" ref="P22:P23" si="0">L22*O22</f>
        <v>0</v>
      </c>
      <c r="Q22" s="39"/>
      <c r="R22" s="33">
        <f t="shared" ref="R22:R23" si="1">P22*Q22</f>
        <v>0</v>
      </c>
    </row>
    <row r="23" spans="1:18" ht="31.5" x14ac:dyDescent="0.25">
      <c r="A23" s="41"/>
      <c r="B23" s="49" t="s">
        <v>66</v>
      </c>
      <c r="C23" s="41"/>
      <c r="D23" s="41"/>
      <c r="E23" s="41"/>
      <c r="F23" s="41"/>
      <c r="G23" s="41"/>
      <c r="H23" s="41"/>
      <c r="I23" s="32"/>
      <c r="J23" s="33"/>
      <c r="K23" s="33" t="s">
        <v>69</v>
      </c>
      <c r="L23" s="38">
        <v>0</v>
      </c>
      <c r="M23" s="38" t="s">
        <v>61</v>
      </c>
      <c r="N23" s="33" t="s">
        <v>48</v>
      </c>
      <c r="O23" s="33">
        <v>500</v>
      </c>
      <c r="P23" s="33">
        <f t="shared" si="0"/>
        <v>0</v>
      </c>
      <c r="Q23" s="33">
        <v>1</v>
      </c>
      <c r="R23" s="33">
        <f t="shared" si="1"/>
        <v>0</v>
      </c>
    </row>
    <row r="24" spans="1:18" ht="71.25" customHeight="1" x14ac:dyDescent="0.25">
      <c r="A24" s="23" t="s">
        <v>0</v>
      </c>
      <c r="B24" s="23" t="s">
        <v>26</v>
      </c>
      <c r="C24" s="23" t="s">
        <v>0</v>
      </c>
      <c r="D24" s="23" t="s">
        <v>0</v>
      </c>
      <c r="E24" s="24" t="s">
        <v>0</v>
      </c>
      <c r="F24" s="23" t="s">
        <v>0</v>
      </c>
      <c r="G24" s="23" t="s">
        <v>0</v>
      </c>
      <c r="H24" s="25" t="s">
        <v>0</v>
      </c>
      <c r="I24" s="46" t="s">
        <v>27</v>
      </c>
      <c r="J24" s="38"/>
      <c r="K24" s="23" t="s">
        <v>26</v>
      </c>
      <c r="L24" s="38"/>
      <c r="M24" s="38"/>
      <c r="N24" s="37"/>
      <c r="O24" s="35"/>
      <c r="P24" s="36"/>
      <c r="Q24" s="39"/>
      <c r="R24" s="36">
        <f>SUM(R20:R23)</f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2"/>
  <sheetViews>
    <sheetView showOutlineSymbols="0" showWhiteSpace="0" topLeftCell="A32" zoomScale="73" zoomScaleNormal="73" workbookViewId="0">
      <selection activeCell="R42" sqref="R4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8" ht="45" customHeight="1" x14ac:dyDescent="0.25">
      <c r="A4" s="58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8" x14ac:dyDescent="0.25">
      <c r="A5" s="3" t="s">
        <v>0</v>
      </c>
    </row>
    <row r="6" spans="1:18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8" x14ac:dyDescent="0.25">
      <c r="A7" s="52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8" x14ac:dyDescent="0.25">
      <c r="A8" s="55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ht="45" customHeight="1" x14ac:dyDescent="0.25">
      <c r="A9" s="54" t="str">
        <f>т2!A9</f>
        <v>Наименование инвестиционного проекта: «Реконструкция ВЛ-0,4кВ №13-1 от ТП-13 по ул.Транспортная, г. Калининград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8" x14ac:dyDescent="0.25">
      <c r="A10" s="54" t="str">
        <f>т2!A10</f>
        <v>Идентификатор инвестиционного проекта: M 22-26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8" x14ac:dyDescent="0.25">
      <c r="A11" s="54" t="str">
        <f>т2!A11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8" x14ac:dyDescent="0.25">
      <c r="A12" s="52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8" x14ac:dyDescent="0.25">
      <c r="A13" s="54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8" x14ac:dyDescent="0.25">
      <c r="A14" s="55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8" ht="15" customHeight="1" x14ac:dyDescent="0.25">
      <c r="A15" s="56" t="s">
        <v>9</v>
      </c>
      <c r="B15" s="56" t="s">
        <v>10</v>
      </c>
      <c r="C15" s="56" t="s">
        <v>11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9" t="s">
        <v>0</v>
      </c>
      <c r="J15" s="60" t="s">
        <v>12</v>
      </c>
      <c r="K15" s="60"/>
      <c r="L15" s="60"/>
      <c r="M15" s="60"/>
      <c r="N15" s="60"/>
      <c r="O15" s="60"/>
      <c r="P15" s="60"/>
      <c r="Q15" s="60"/>
      <c r="R15" s="60"/>
    </row>
    <row r="16" spans="1:18" ht="30" customHeight="1" x14ac:dyDescent="0.25">
      <c r="A16" s="56" t="s">
        <v>0</v>
      </c>
      <c r="B16" s="56" t="s">
        <v>0</v>
      </c>
      <c r="C16" s="56" t="s">
        <v>13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9" t="s">
        <v>0</v>
      </c>
      <c r="J16" s="60" t="s">
        <v>13</v>
      </c>
      <c r="K16" s="60"/>
      <c r="L16" s="60"/>
      <c r="M16" s="60"/>
      <c r="N16" s="60"/>
      <c r="O16" s="60"/>
      <c r="P16" s="60"/>
      <c r="Q16" s="60"/>
      <c r="R16" s="60"/>
    </row>
    <row r="17" spans="1:18" ht="30" customHeight="1" x14ac:dyDescent="0.25">
      <c r="A17" s="56" t="s">
        <v>0</v>
      </c>
      <c r="B17" s="56" t="s">
        <v>0</v>
      </c>
      <c r="C17" s="56" t="s">
        <v>14</v>
      </c>
      <c r="D17" s="56" t="s">
        <v>0</v>
      </c>
      <c r="E17" s="56" t="s">
        <v>0</v>
      </c>
      <c r="F17" s="56" t="s">
        <v>0</v>
      </c>
      <c r="G17" s="56" t="s">
        <v>15</v>
      </c>
      <c r="H17" s="56" t="s">
        <v>0</v>
      </c>
      <c r="I17" s="56" t="s">
        <v>0</v>
      </c>
      <c r="J17" s="68" t="s">
        <v>16</v>
      </c>
      <c r="K17" s="68" t="s">
        <v>0</v>
      </c>
      <c r="L17" s="68" t="s">
        <v>0</v>
      </c>
      <c r="M17" s="68" t="s">
        <v>0</v>
      </c>
      <c r="N17" s="68" t="s">
        <v>15</v>
      </c>
      <c r="O17" s="68" t="s">
        <v>0</v>
      </c>
      <c r="P17" s="69" t="s">
        <v>0</v>
      </c>
      <c r="Q17" s="64" t="s">
        <v>24</v>
      </c>
      <c r="R17" s="66" t="s">
        <v>63</v>
      </c>
    </row>
    <row r="18" spans="1:18" ht="63" x14ac:dyDescent="0.25">
      <c r="A18" s="56" t="s">
        <v>0</v>
      </c>
      <c r="B18" s="56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32" t="s">
        <v>23</v>
      </c>
      <c r="Q18" s="65"/>
      <c r="R18" s="67"/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32">
        <v>16</v>
      </c>
      <c r="Q19" s="47">
        <v>17</v>
      </c>
      <c r="R19" s="47">
        <v>18</v>
      </c>
    </row>
    <row r="20" spans="1:18" ht="38.25" customHeight="1" x14ac:dyDescent="0.25">
      <c r="A20" s="41"/>
      <c r="B20" s="41" t="s">
        <v>113</v>
      </c>
      <c r="C20" s="41" t="s">
        <v>58</v>
      </c>
      <c r="D20" s="41" t="s">
        <v>58</v>
      </c>
      <c r="E20" s="41" t="s">
        <v>58</v>
      </c>
      <c r="F20" s="41" t="s">
        <v>58</v>
      </c>
      <c r="G20" s="41" t="s">
        <v>58</v>
      </c>
      <c r="H20" s="41" t="s">
        <v>58</v>
      </c>
      <c r="I20" s="41" t="s">
        <v>58</v>
      </c>
      <c r="J20" s="41">
        <v>0.4</v>
      </c>
      <c r="K20" s="41" t="s">
        <v>109</v>
      </c>
      <c r="L20" s="41">
        <v>0</v>
      </c>
      <c r="M20" s="41" t="s">
        <v>90</v>
      </c>
      <c r="N20" s="41" t="s">
        <v>104</v>
      </c>
      <c r="O20" s="41">
        <v>2106</v>
      </c>
      <c r="P20" s="32">
        <f>O20*L20</f>
        <v>0</v>
      </c>
      <c r="Q20" s="32">
        <v>1.1100000000000001</v>
      </c>
      <c r="R20" s="33">
        <f>P20*Q20</f>
        <v>0</v>
      </c>
    </row>
    <row r="21" spans="1:18" ht="63" x14ac:dyDescent="0.25">
      <c r="A21" s="41"/>
      <c r="B21" s="41" t="s">
        <v>71</v>
      </c>
      <c r="C21" s="41" t="s">
        <v>58</v>
      </c>
      <c r="D21" s="41" t="s">
        <v>58</v>
      </c>
      <c r="E21" s="41" t="s">
        <v>58</v>
      </c>
      <c r="F21" s="41" t="s">
        <v>58</v>
      </c>
      <c r="G21" s="41" t="s">
        <v>58</v>
      </c>
      <c r="H21" s="41" t="s">
        <v>58</v>
      </c>
      <c r="I21" s="41" t="s">
        <v>58</v>
      </c>
      <c r="J21" s="41">
        <v>0.4</v>
      </c>
      <c r="K21" s="41" t="s">
        <v>110</v>
      </c>
      <c r="L21" s="41">
        <v>0</v>
      </c>
      <c r="M21" s="41" t="s">
        <v>90</v>
      </c>
      <c r="N21" s="41" t="s">
        <v>103</v>
      </c>
      <c r="O21" s="41">
        <v>1428</v>
      </c>
      <c r="P21" s="32">
        <f>O21*L21</f>
        <v>0</v>
      </c>
      <c r="Q21" s="32">
        <v>1</v>
      </c>
      <c r="R21" s="33">
        <f t="shared" ref="R21:R41" si="0">P21*Q21</f>
        <v>0</v>
      </c>
    </row>
    <row r="22" spans="1:18" ht="47.25" x14ac:dyDescent="0.25">
      <c r="A22" s="41"/>
      <c r="B22" s="41" t="s">
        <v>72</v>
      </c>
      <c r="C22" s="41" t="s">
        <v>58</v>
      </c>
      <c r="D22" s="41" t="s">
        <v>58</v>
      </c>
      <c r="E22" s="41" t="s">
        <v>58</v>
      </c>
      <c r="F22" s="41" t="s">
        <v>58</v>
      </c>
      <c r="G22" s="41" t="s">
        <v>58</v>
      </c>
      <c r="H22" s="41" t="s">
        <v>58</v>
      </c>
      <c r="I22" s="41" t="s">
        <v>58</v>
      </c>
      <c r="J22" s="41">
        <v>0.4</v>
      </c>
      <c r="K22" s="41" t="s">
        <v>111</v>
      </c>
      <c r="L22" s="41">
        <v>0</v>
      </c>
      <c r="M22" s="41" t="s">
        <v>91</v>
      </c>
      <c r="N22" s="41" t="s">
        <v>92</v>
      </c>
      <c r="O22" s="41">
        <v>2.3199999999999998</v>
      </c>
      <c r="P22" s="32">
        <f>O22*L22</f>
        <v>0</v>
      </c>
      <c r="Q22" s="32">
        <v>1</v>
      </c>
      <c r="R22" s="33">
        <f t="shared" si="0"/>
        <v>0</v>
      </c>
    </row>
    <row r="23" spans="1:18" ht="47.25" x14ac:dyDescent="0.25">
      <c r="A23" s="41"/>
      <c r="B23" s="41" t="s">
        <v>73</v>
      </c>
      <c r="C23" s="41" t="s">
        <v>58</v>
      </c>
      <c r="D23" s="41" t="s">
        <v>58</v>
      </c>
      <c r="E23" s="41" t="s">
        <v>58</v>
      </c>
      <c r="F23" s="41" t="s">
        <v>58</v>
      </c>
      <c r="G23" s="41" t="s">
        <v>58</v>
      </c>
      <c r="H23" s="41" t="s">
        <v>58</v>
      </c>
      <c r="I23" s="41" t="s">
        <v>58</v>
      </c>
      <c r="J23" s="41">
        <v>0.4</v>
      </c>
      <c r="K23" s="41" t="s">
        <v>112</v>
      </c>
      <c r="L23" s="41">
        <v>0</v>
      </c>
      <c r="M23" s="41" t="s">
        <v>94</v>
      </c>
      <c r="N23" s="41" t="s">
        <v>93</v>
      </c>
      <c r="O23" s="41">
        <v>1410</v>
      </c>
      <c r="P23" s="32">
        <f t="shared" ref="P23:P24" si="1">O23*L23</f>
        <v>0</v>
      </c>
      <c r="Q23" s="32">
        <v>1.1100000000000001</v>
      </c>
      <c r="R23" s="33">
        <f t="shared" si="0"/>
        <v>0</v>
      </c>
    </row>
    <row r="24" spans="1:18" ht="31.5" x14ac:dyDescent="0.25">
      <c r="A24" s="41"/>
      <c r="B24" s="41" t="s">
        <v>79</v>
      </c>
      <c r="C24" s="41" t="s">
        <v>58</v>
      </c>
      <c r="D24" s="41" t="s">
        <v>58</v>
      </c>
      <c r="E24" s="41" t="s">
        <v>58</v>
      </c>
      <c r="F24" s="41" t="s">
        <v>58</v>
      </c>
      <c r="G24" s="41" t="s">
        <v>58</v>
      </c>
      <c r="H24" s="41" t="s">
        <v>58</v>
      </c>
      <c r="I24" s="41" t="s">
        <v>58</v>
      </c>
      <c r="J24" s="41">
        <v>0.4</v>
      </c>
      <c r="K24" s="41"/>
      <c r="L24" s="41"/>
      <c r="M24" s="41"/>
      <c r="N24" s="41" t="s">
        <v>74</v>
      </c>
      <c r="O24" s="41"/>
      <c r="P24" s="32">
        <f t="shared" si="1"/>
        <v>0</v>
      </c>
      <c r="Q24" s="32">
        <v>1</v>
      </c>
      <c r="R24" s="33">
        <f t="shared" si="0"/>
        <v>0</v>
      </c>
    </row>
    <row r="25" spans="1:18" ht="78.75" x14ac:dyDescent="0.25">
      <c r="A25" s="41"/>
      <c r="B25" s="41" t="s">
        <v>75</v>
      </c>
      <c r="C25" s="41" t="s">
        <v>58</v>
      </c>
      <c r="D25" s="41" t="s">
        <v>58</v>
      </c>
      <c r="E25" s="41" t="s">
        <v>58</v>
      </c>
      <c r="F25" s="41" t="s">
        <v>58</v>
      </c>
      <c r="G25" s="41" t="s">
        <v>58</v>
      </c>
      <c r="H25" s="41" t="s">
        <v>58</v>
      </c>
      <c r="I25" s="41" t="s">
        <v>58</v>
      </c>
      <c r="J25" s="41">
        <v>15</v>
      </c>
      <c r="K25" s="41"/>
      <c r="L25" s="41">
        <v>0</v>
      </c>
      <c r="M25" s="41" t="s">
        <v>90</v>
      </c>
      <c r="N25" s="41" t="s">
        <v>102</v>
      </c>
      <c r="O25" s="41">
        <v>18517</v>
      </c>
      <c r="P25" s="32">
        <f>O25*L25</f>
        <v>0</v>
      </c>
      <c r="Q25" s="32">
        <v>1.1100000000000001</v>
      </c>
      <c r="R25" s="48">
        <f>P25*Q25</f>
        <v>0</v>
      </c>
    </row>
    <row r="26" spans="1:18" ht="47.25" x14ac:dyDescent="0.25">
      <c r="A26" s="41"/>
      <c r="B26" s="41" t="s">
        <v>76</v>
      </c>
      <c r="C26" s="41" t="s">
        <v>58</v>
      </c>
      <c r="D26" s="41" t="s">
        <v>58</v>
      </c>
      <c r="E26" s="41" t="s">
        <v>58</v>
      </c>
      <c r="F26" s="41" t="s">
        <v>58</v>
      </c>
      <c r="G26" s="41" t="s">
        <v>58</v>
      </c>
      <c r="H26" s="41" t="s">
        <v>58</v>
      </c>
      <c r="I26" s="41" t="s">
        <v>58</v>
      </c>
      <c r="J26" s="41">
        <v>0.4</v>
      </c>
      <c r="K26" s="41"/>
      <c r="L26" s="41">
        <v>0</v>
      </c>
      <c r="M26" s="41" t="s">
        <v>90</v>
      </c>
      <c r="N26" s="41" t="s">
        <v>77</v>
      </c>
      <c r="O26" s="41">
        <v>611</v>
      </c>
      <c r="P26" s="32">
        <f t="shared" ref="P26:P41" si="2">O26*L26</f>
        <v>0</v>
      </c>
      <c r="Q26" s="32">
        <v>1</v>
      </c>
      <c r="R26" s="33">
        <f t="shared" si="0"/>
        <v>0</v>
      </c>
    </row>
    <row r="27" spans="1:18" ht="31.5" x14ac:dyDescent="0.25">
      <c r="A27" s="41"/>
      <c r="B27" s="41" t="s">
        <v>115</v>
      </c>
      <c r="C27" s="41" t="s">
        <v>58</v>
      </c>
      <c r="D27" s="41" t="s">
        <v>58</v>
      </c>
      <c r="E27" s="41" t="s">
        <v>58</v>
      </c>
      <c r="F27" s="41" t="s">
        <v>58</v>
      </c>
      <c r="G27" s="41" t="s">
        <v>58</v>
      </c>
      <c r="H27" s="41" t="s">
        <v>58</v>
      </c>
      <c r="I27" s="41" t="s">
        <v>58</v>
      </c>
      <c r="J27" s="41">
        <v>0.4</v>
      </c>
      <c r="K27" s="41"/>
      <c r="L27" s="51">
        <v>0.57299999999999995</v>
      </c>
      <c r="M27" s="51" t="s">
        <v>90</v>
      </c>
      <c r="N27" s="51" t="s">
        <v>124</v>
      </c>
      <c r="O27" s="51">
        <v>186</v>
      </c>
      <c r="P27" s="32">
        <f>O27*L27</f>
        <v>106.57799999999999</v>
      </c>
      <c r="Q27" s="32">
        <v>1</v>
      </c>
      <c r="R27" s="33">
        <f t="shared" si="0"/>
        <v>106.57799999999999</v>
      </c>
    </row>
    <row r="28" spans="1:18" ht="31.5" x14ac:dyDescent="0.25">
      <c r="A28" s="41"/>
      <c r="B28" s="41" t="s">
        <v>116</v>
      </c>
      <c r="C28" s="41" t="s">
        <v>58</v>
      </c>
      <c r="D28" s="41" t="s">
        <v>58</v>
      </c>
      <c r="E28" s="41" t="s">
        <v>58</v>
      </c>
      <c r="F28" s="41" t="s">
        <v>58</v>
      </c>
      <c r="G28" s="41" t="s">
        <v>58</v>
      </c>
      <c r="H28" s="41" t="s">
        <v>58</v>
      </c>
      <c r="I28" s="41" t="s">
        <v>58</v>
      </c>
      <c r="J28" s="41">
        <v>0.4</v>
      </c>
      <c r="K28" s="41"/>
      <c r="L28" s="41">
        <v>0.57299999999999995</v>
      </c>
      <c r="M28" s="41" t="s">
        <v>90</v>
      </c>
      <c r="N28" s="41" t="s">
        <v>119</v>
      </c>
      <c r="O28" s="41">
        <v>499</v>
      </c>
      <c r="P28" s="32">
        <f t="shared" si="2"/>
        <v>285.92699999999996</v>
      </c>
      <c r="Q28" s="32">
        <v>1.23</v>
      </c>
      <c r="R28" s="43">
        <f t="shared" si="0"/>
        <v>351.69020999999998</v>
      </c>
    </row>
    <row r="29" spans="1:18" ht="30" customHeight="1" x14ac:dyDescent="0.25">
      <c r="A29" s="41"/>
      <c r="B29" s="41" t="s">
        <v>114</v>
      </c>
      <c r="C29" s="41" t="s">
        <v>58</v>
      </c>
      <c r="D29" s="41" t="s">
        <v>58</v>
      </c>
      <c r="E29" s="41" t="s">
        <v>58</v>
      </c>
      <c r="F29" s="41" t="s">
        <v>58</v>
      </c>
      <c r="G29" s="41" t="s">
        <v>58</v>
      </c>
      <c r="H29" s="41" t="s">
        <v>58</v>
      </c>
      <c r="I29" s="41" t="s">
        <v>58</v>
      </c>
      <c r="J29" s="41">
        <v>0.4</v>
      </c>
      <c r="K29" s="41"/>
      <c r="L29" s="41">
        <v>0.57299999999999995</v>
      </c>
      <c r="M29" s="41" t="s">
        <v>90</v>
      </c>
      <c r="N29" s="41" t="s">
        <v>118</v>
      </c>
      <c r="O29" s="41">
        <v>517</v>
      </c>
      <c r="P29" s="32">
        <f t="shared" si="2"/>
        <v>296.24099999999999</v>
      </c>
      <c r="Q29" s="32">
        <v>1.05</v>
      </c>
      <c r="R29" s="43">
        <f t="shared" si="0"/>
        <v>311.05304999999998</v>
      </c>
    </row>
    <row r="30" spans="1:18" ht="31.5" x14ac:dyDescent="0.25">
      <c r="A30" s="41"/>
      <c r="B30" s="41" t="s">
        <v>117</v>
      </c>
      <c r="C30" s="41" t="s">
        <v>58</v>
      </c>
      <c r="D30" s="41" t="s">
        <v>58</v>
      </c>
      <c r="E30" s="41" t="s">
        <v>58</v>
      </c>
      <c r="F30" s="41" t="s">
        <v>58</v>
      </c>
      <c r="G30" s="41" t="s">
        <v>58</v>
      </c>
      <c r="H30" s="41" t="s">
        <v>58</v>
      </c>
      <c r="I30" s="41" t="s">
        <v>58</v>
      </c>
      <c r="J30" s="41">
        <v>0.4</v>
      </c>
      <c r="K30" s="41" t="s">
        <v>109</v>
      </c>
      <c r="L30" s="41">
        <v>0.57299999999999995</v>
      </c>
      <c r="M30" s="41" t="s">
        <v>90</v>
      </c>
      <c r="N30" s="41" t="s">
        <v>123</v>
      </c>
      <c r="O30" s="41">
        <v>310</v>
      </c>
      <c r="P30" s="32">
        <f t="shared" si="2"/>
        <v>177.63</v>
      </c>
      <c r="Q30" s="32">
        <v>1.05</v>
      </c>
      <c r="R30" s="43">
        <f t="shared" si="0"/>
        <v>186.51150000000001</v>
      </c>
    </row>
    <row r="31" spans="1:18" ht="31.5" x14ac:dyDescent="0.25">
      <c r="A31" s="41"/>
      <c r="B31" s="41" t="s">
        <v>117</v>
      </c>
      <c r="C31" s="41" t="s">
        <v>58</v>
      </c>
      <c r="D31" s="41" t="s">
        <v>58</v>
      </c>
      <c r="E31" s="41" t="s">
        <v>58</v>
      </c>
      <c r="F31" s="41" t="s">
        <v>58</v>
      </c>
      <c r="G31" s="41" t="s">
        <v>58</v>
      </c>
      <c r="H31" s="41" t="s">
        <v>58</v>
      </c>
      <c r="I31" s="41" t="s">
        <v>58</v>
      </c>
      <c r="J31" s="41">
        <v>0.4</v>
      </c>
      <c r="K31" s="41" t="s">
        <v>110</v>
      </c>
      <c r="L31" s="41">
        <v>0.57299999999999995</v>
      </c>
      <c r="M31" s="41" t="s">
        <v>90</v>
      </c>
      <c r="N31" s="41" t="s">
        <v>122</v>
      </c>
      <c r="O31" s="41">
        <v>163</v>
      </c>
      <c r="P31" s="32">
        <f t="shared" si="2"/>
        <v>93.398999999999987</v>
      </c>
      <c r="Q31" s="32">
        <v>1.05</v>
      </c>
      <c r="R31" s="43">
        <f t="shared" si="0"/>
        <v>98.068949999999987</v>
      </c>
    </row>
    <row r="32" spans="1:18" ht="31.5" x14ac:dyDescent="0.25">
      <c r="A32" s="41"/>
      <c r="B32" s="41" t="s">
        <v>117</v>
      </c>
      <c r="C32" s="41" t="s">
        <v>58</v>
      </c>
      <c r="D32" s="41" t="s">
        <v>58</v>
      </c>
      <c r="E32" s="41" t="s">
        <v>58</v>
      </c>
      <c r="F32" s="41" t="s">
        <v>58</v>
      </c>
      <c r="G32" s="41" t="s">
        <v>58</v>
      </c>
      <c r="H32" s="41" t="s">
        <v>58</v>
      </c>
      <c r="I32" s="41" t="s">
        <v>58</v>
      </c>
      <c r="J32" s="41">
        <v>0.4</v>
      </c>
      <c r="K32" s="41" t="s">
        <v>111</v>
      </c>
      <c r="L32" s="41">
        <v>0.57299999999999995</v>
      </c>
      <c r="M32" s="41" t="s">
        <v>90</v>
      </c>
      <c r="N32" s="41" t="s">
        <v>121</v>
      </c>
      <c r="O32" s="41">
        <v>146</v>
      </c>
      <c r="P32" s="32">
        <f t="shared" si="2"/>
        <v>83.657999999999987</v>
      </c>
      <c r="Q32" s="32">
        <v>1.05</v>
      </c>
      <c r="R32" s="43">
        <f t="shared" si="0"/>
        <v>87.840899999999991</v>
      </c>
    </row>
    <row r="33" spans="1:18" ht="31.5" x14ac:dyDescent="0.25">
      <c r="A33" s="41"/>
      <c r="B33" s="41" t="s">
        <v>117</v>
      </c>
      <c r="C33" s="41" t="s">
        <v>58</v>
      </c>
      <c r="D33" s="41" t="s">
        <v>58</v>
      </c>
      <c r="E33" s="41" t="s">
        <v>58</v>
      </c>
      <c r="F33" s="41" t="s">
        <v>58</v>
      </c>
      <c r="G33" s="41" t="s">
        <v>58</v>
      </c>
      <c r="H33" s="41" t="s">
        <v>58</v>
      </c>
      <c r="I33" s="41" t="s">
        <v>58</v>
      </c>
      <c r="J33" s="41">
        <v>0.4</v>
      </c>
      <c r="K33" s="41" t="s">
        <v>112</v>
      </c>
      <c r="L33" s="41">
        <v>0.57299999999999995</v>
      </c>
      <c r="M33" s="41" t="s">
        <v>90</v>
      </c>
      <c r="N33" s="41" t="s">
        <v>120</v>
      </c>
      <c r="O33" s="41">
        <v>120</v>
      </c>
      <c r="P33" s="32">
        <f t="shared" ref="P33" si="3">O33*L33</f>
        <v>68.759999999999991</v>
      </c>
      <c r="Q33" s="32">
        <v>1.05</v>
      </c>
      <c r="R33" s="43">
        <f t="shared" si="0"/>
        <v>72.197999999999993</v>
      </c>
    </row>
    <row r="34" spans="1:18" ht="68.25" customHeight="1" x14ac:dyDescent="0.25">
      <c r="A34" s="41"/>
      <c r="B34" s="41" t="s">
        <v>78</v>
      </c>
      <c r="C34" s="41" t="s">
        <v>58</v>
      </c>
      <c r="D34" s="41" t="s">
        <v>58</v>
      </c>
      <c r="E34" s="41" t="s">
        <v>58</v>
      </c>
      <c r="F34" s="41" t="s">
        <v>58</v>
      </c>
      <c r="G34" s="41" t="s">
        <v>58</v>
      </c>
      <c r="H34" s="41" t="s">
        <v>58</v>
      </c>
      <c r="I34" s="41" t="s">
        <v>58</v>
      </c>
      <c r="J34" s="41">
        <v>15</v>
      </c>
      <c r="K34" s="41"/>
      <c r="L34" s="41">
        <v>0</v>
      </c>
      <c r="M34" s="41" t="s">
        <v>95</v>
      </c>
      <c r="N34" s="41" t="s">
        <v>96</v>
      </c>
      <c r="O34" s="41">
        <v>261</v>
      </c>
      <c r="P34" s="32">
        <f t="shared" si="2"/>
        <v>0</v>
      </c>
      <c r="Q34" s="32">
        <v>1</v>
      </c>
      <c r="R34" s="33">
        <f t="shared" si="0"/>
        <v>0</v>
      </c>
    </row>
    <row r="35" spans="1:18" ht="68.25" customHeight="1" x14ac:dyDescent="0.25">
      <c r="A35" s="41"/>
      <c r="B35" s="41" t="s">
        <v>80</v>
      </c>
      <c r="C35" s="41" t="s">
        <v>58</v>
      </c>
      <c r="D35" s="41" t="s">
        <v>58</v>
      </c>
      <c r="E35" s="41" t="s">
        <v>58</v>
      </c>
      <c r="F35" s="41" t="s">
        <v>58</v>
      </c>
      <c r="G35" s="41" t="s">
        <v>58</v>
      </c>
      <c r="H35" s="41" t="s">
        <v>58</v>
      </c>
      <c r="I35" s="41" t="s">
        <v>58</v>
      </c>
      <c r="J35" s="41">
        <v>15</v>
      </c>
      <c r="K35" s="41"/>
      <c r="L35" s="41">
        <v>0</v>
      </c>
      <c r="M35" s="41" t="s">
        <v>97</v>
      </c>
      <c r="N35" s="41" t="s">
        <v>81</v>
      </c>
      <c r="O35" s="41">
        <v>6.9</v>
      </c>
      <c r="P35" s="32">
        <f t="shared" si="2"/>
        <v>0</v>
      </c>
      <c r="Q35" s="32">
        <v>1.24</v>
      </c>
      <c r="R35" s="33">
        <f t="shared" si="0"/>
        <v>0</v>
      </c>
    </row>
    <row r="36" spans="1:18" ht="68.25" customHeight="1" x14ac:dyDescent="0.25">
      <c r="A36" s="41"/>
      <c r="B36" s="41" t="s">
        <v>82</v>
      </c>
      <c r="C36" s="41" t="s">
        <v>58</v>
      </c>
      <c r="D36" s="41" t="s">
        <v>58</v>
      </c>
      <c r="E36" s="41" t="s">
        <v>58</v>
      </c>
      <c r="F36" s="41" t="s">
        <v>58</v>
      </c>
      <c r="G36" s="41" t="s">
        <v>58</v>
      </c>
      <c r="H36" s="41" t="s">
        <v>58</v>
      </c>
      <c r="I36" s="41" t="s">
        <v>58</v>
      </c>
      <c r="J36" s="41">
        <v>15</v>
      </c>
      <c r="K36" s="41"/>
      <c r="L36" s="41">
        <v>0</v>
      </c>
      <c r="M36" s="41" t="s">
        <v>99</v>
      </c>
      <c r="N36" s="41" t="s">
        <v>98</v>
      </c>
      <c r="O36" s="41">
        <v>1803</v>
      </c>
      <c r="P36" s="32">
        <f t="shared" si="2"/>
        <v>0</v>
      </c>
      <c r="Q36" s="32">
        <v>1.1100000000000001</v>
      </c>
      <c r="R36" s="33">
        <f t="shared" si="0"/>
        <v>0</v>
      </c>
    </row>
    <row r="37" spans="1:18" ht="68.25" customHeight="1" x14ac:dyDescent="0.25">
      <c r="A37" s="41"/>
      <c r="B37" s="41" t="s">
        <v>100</v>
      </c>
      <c r="C37" s="41" t="s">
        <v>58</v>
      </c>
      <c r="D37" s="41" t="s">
        <v>58</v>
      </c>
      <c r="E37" s="41" t="s">
        <v>58</v>
      </c>
      <c r="F37" s="41" t="s">
        <v>58</v>
      </c>
      <c r="G37" s="41" t="s">
        <v>58</v>
      </c>
      <c r="H37" s="41" t="s">
        <v>58</v>
      </c>
      <c r="I37" s="41" t="s">
        <v>58</v>
      </c>
      <c r="J37" s="41">
        <v>15</v>
      </c>
      <c r="K37" s="41"/>
      <c r="L37" s="41">
        <v>0</v>
      </c>
      <c r="M37" s="41" t="s">
        <v>90</v>
      </c>
      <c r="N37" s="41" t="s">
        <v>101</v>
      </c>
      <c r="O37" s="41">
        <v>184</v>
      </c>
      <c r="P37" s="32">
        <f t="shared" si="2"/>
        <v>0</v>
      </c>
      <c r="Q37" s="32">
        <v>1</v>
      </c>
      <c r="R37" s="33">
        <f t="shared" si="0"/>
        <v>0</v>
      </c>
    </row>
    <row r="38" spans="1:18" ht="68.25" customHeight="1" x14ac:dyDescent="0.25">
      <c r="A38" s="41"/>
      <c r="B38" s="41" t="s">
        <v>84</v>
      </c>
      <c r="C38" s="41" t="s">
        <v>58</v>
      </c>
      <c r="D38" s="41" t="s">
        <v>58</v>
      </c>
      <c r="E38" s="41" t="s">
        <v>58</v>
      </c>
      <c r="F38" s="41" t="s">
        <v>58</v>
      </c>
      <c r="G38" s="41" t="s">
        <v>58</v>
      </c>
      <c r="H38" s="41" t="s">
        <v>58</v>
      </c>
      <c r="I38" s="41" t="s">
        <v>58</v>
      </c>
      <c r="J38" s="41">
        <v>15</v>
      </c>
      <c r="K38" s="41"/>
      <c r="L38" s="41"/>
      <c r="M38" s="41"/>
      <c r="N38" s="41" t="s">
        <v>85</v>
      </c>
      <c r="O38" s="41"/>
      <c r="P38" s="32">
        <f t="shared" si="2"/>
        <v>0</v>
      </c>
      <c r="Q38" s="32">
        <v>1</v>
      </c>
      <c r="R38" s="33">
        <f t="shared" si="0"/>
        <v>0</v>
      </c>
    </row>
    <row r="39" spans="1:18" ht="68.25" customHeight="1" x14ac:dyDescent="0.25">
      <c r="A39" s="41"/>
      <c r="B39" s="41" t="s">
        <v>86</v>
      </c>
      <c r="C39" s="41" t="s">
        <v>58</v>
      </c>
      <c r="D39" s="41" t="s">
        <v>58</v>
      </c>
      <c r="E39" s="41" t="s">
        <v>58</v>
      </c>
      <c r="F39" s="41" t="s">
        <v>58</v>
      </c>
      <c r="G39" s="41" t="s">
        <v>58</v>
      </c>
      <c r="H39" s="41" t="s">
        <v>58</v>
      </c>
      <c r="I39" s="41" t="s">
        <v>58</v>
      </c>
      <c r="J39" s="41">
        <v>15</v>
      </c>
      <c r="K39" s="41"/>
      <c r="L39" s="41"/>
      <c r="M39" s="41"/>
      <c r="N39" s="41" t="s">
        <v>87</v>
      </c>
      <c r="O39" s="41"/>
      <c r="P39" s="32">
        <f t="shared" si="2"/>
        <v>0</v>
      </c>
      <c r="Q39" s="32">
        <v>1</v>
      </c>
      <c r="R39" s="33">
        <f t="shared" si="0"/>
        <v>0</v>
      </c>
    </row>
    <row r="40" spans="1:18" ht="68.25" customHeight="1" x14ac:dyDescent="0.25">
      <c r="B40" s="41" t="s">
        <v>88</v>
      </c>
      <c r="C40" s="41" t="s">
        <v>58</v>
      </c>
      <c r="D40" s="41" t="s">
        <v>58</v>
      </c>
      <c r="E40" s="41" t="s">
        <v>58</v>
      </c>
      <c r="F40" s="41" t="s">
        <v>58</v>
      </c>
      <c r="G40" s="41" t="s">
        <v>58</v>
      </c>
      <c r="H40" s="41" t="s">
        <v>58</v>
      </c>
      <c r="I40" s="41" t="s">
        <v>58</v>
      </c>
      <c r="J40" s="41">
        <v>15</v>
      </c>
      <c r="K40" s="41"/>
      <c r="L40" s="41"/>
      <c r="M40" s="41"/>
      <c r="N40" s="41" t="s">
        <v>89</v>
      </c>
      <c r="O40" s="41"/>
      <c r="P40" s="32">
        <f t="shared" si="2"/>
        <v>0</v>
      </c>
      <c r="Q40" s="32">
        <v>1</v>
      </c>
      <c r="R40" s="33">
        <f t="shared" si="0"/>
        <v>0</v>
      </c>
    </row>
    <row r="41" spans="1:18" ht="68.25" customHeight="1" x14ac:dyDescent="0.25">
      <c r="A41" s="41"/>
      <c r="B41" s="41" t="s">
        <v>83</v>
      </c>
      <c r="C41" s="41" t="s">
        <v>58</v>
      </c>
      <c r="D41" s="41" t="s">
        <v>58</v>
      </c>
      <c r="E41" s="41" t="s">
        <v>58</v>
      </c>
      <c r="F41" s="41" t="s">
        <v>58</v>
      </c>
      <c r="G41" s="41" t="s">
        <v>58</v>
      </c>
      <c r="H41" s="41" t="s">
        <v>58</v>
      </c>
      <c r="I41" s="41" t="s">
        <v>58</v>
      </c>
      <c r="J41" s="41">
        <v>15</v>
      </c>
      <c r="K41" s="41"/>
      <c r="L41" s="41">
        <v>1</v>
      </c>
      <c r="M41" s="41" t="s">
        <v>90</v>
      </c>
      <c r="N41" s="41" t="s">
        <v>125</v>
      </c>
      <c r="O41" s="41">
        <v>165</v>
      </c>
      <c r="P41" s="32">
        <f t="shared" si="2"/>
        <v>165</v>
      </c>
      <c r="Q41" s="32">
        <v>1</v>
      </c>
      <c r="R41" s="33">
        <f t="shared" si="0"/>
        <v>165</v>
      </c>
    </row>
    <row r="42" spans="1:18" ht="50.1" customHeight="1" x14ac:dyDescent="0.25">
      <c r="A42" s="23" t="s">
        <v>0</v>
      </c>
      <c r="B42" s="23" t="s">
        <v>26</v>
      </c>
      <c r="C42" s="41" t="s">
        <v>58</v>
      </c>
      <c r="D42" s="41" t="s">
        <v>58</v>
      </c>
      <c r="E42" s="41" t="s">
        <v>58</v>
      </c>
      <c r="F42" s="41" t="s">
        <v>58</v>
      </c>
      <c r="G42" s="41" t="s">
        <v>58</v>
      </c>
      <c r="H42" s="41" t="s">
        <v>58</v>
      </c>
      <c r="I42" s="41" t="s">
        <v>58</v>
      </c>
      <c r="J42" s="23" t="s">
        <v>0</v>
      </c>
      <c r="K42" s="23" t="s">
        <v>0</v>
      </c>
      <c r="L42" s="24" t="s">
        <v>0</v>
      </c>
      <c r="M42" s="23" t="s">
        <v>0</v>
      </c>
      <c r="N42" s="23" t="s">
        <v>0</v>
      </c>
      <c r="O42" s="25" t="s">
        <v>0</v>
      </c>
      <c r="P42" s="46">
        <v>0</v>
      </c>
      <c r="Q42" s="32"/>
      <c r="R42" s="43">
        <f>SUM(R20:R41)</f>
        <v>1378.9406100000001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6" ht="45" customHeight="1" x14ac:dyDescent="0.25">
      <c r="A4" s="73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3" t="s">
        <v>0</v>
      </c>
    </row>
    <row r="6" spans="1:16" x14ac:dyDescent="0.25">
      <c r="A6" s="70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70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70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71" t="str">
        <f>т2!A9</f>
        <v>Наименование инвестиционного проекта: «Реконструкция ВЛ-0,4кВ №13-1 от ТП-13 по ул.Транспортная, г. Калининград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71" t="str">
        <f>т2!A10</f>
        <v>Идентификатор инвестиционного проекта: M 22-26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71" t="str">
        <f>т2!A11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70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71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70" t="s">
        <v>34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72" t="s">
        <v>9</v>
      </c>
      <c r="B15" s="72" t="s">
        <v>10</v>
      </c>
      <c r="C15" s="72" t="s">
        <v>11</v>
      </c>
      <c r="D15" s="72" t="s">
        <v>0</v>
      </c>
      <c r="E15" s="72" t="s">
        <v>0</v>
      </c>
      <c r="F15" s="72" t="s">
        <v>0</v>
      </c>
      <c r="G15" s="72" t="s">
        <v>0</v>
      </c>
      <c r="H15" s="72" t="s">
        <v>0</v>
      </c>
      <c r="I15" s="72" t="s">
        <v>0</v>
      </c>
      <c r="J15" s="72" t="s">
        <v>12</v>
      </c>
      <c r="K15" s="72" t="s">
        <v>0</v>
      </c>
      <c r="L15" s="72" t="s">
        <v>0</v>
      </c>
      <c r="M15" s="72" t="s">
        <v>0</v>
      </c>
      <c r="N15" s="72" t="s">
        <v>0</v>
      </c>
      <c r="O15" s="72" t="s">
        <v>0</v>
      </c>
      <c r="P15" s="72" t="s">
        <v>0</v>
      </c>
    </row>
    <row r="16" spans="1:16" ht="30" customHeight="1" x14ac:dyDescent="0.25">
      <c r="A16" s="72" t="s">
        <v>0</v>
      </c>
      <c r="B16" s="72" t="s">
        <v>0</v>
      </c>
      <c r="C16" s="72" t="s">
        <v>13</v>
      </c>
      <c r="D16" s="72" t="s">
        <v>0</v>
      </c>
      <c r="E16" s="72" t="s">
        <v>0</v>
      </c>
      <c r="F16" s="72" t="s">
        <v>0</v>
      </c>
      <c r="G16" s="72" t="s">
        <v>0</v>
      </c>
      <c r="H16" s="72" t="s">
        <v>0</v>
      </c>
      <c r="I16" s="72" t="s">
        <v>0</v>
      </c>
      <c r="J16" s="72" t="s">
        <v>46</v>
      </c>
      <c r="K16" s="72" t="s">
        <v>0</v>
      </c>
      <c r="L16" s="72" t="s">
        <v>0</v>
      </c>
      <c r="M16" s="72" t="s">
        <v>0</v>
      </c>
      <c r="N16" s="72" t="s">
        <v>0</v>
      </c>
      <c r="O16" s="72" t="s">
        <v>0</v>
      </c>
      <c r="P16" s="72" t="s">
        <v>0</v>
      </c>
    </row>
    <row r="17" spans="1:18" ht="30" customHeight="1" x14ac:dyDescent="0.25">
      <c r="A17" s="72" t="s">
        <v>0</v>
      </c>
      <c r="B17" s="72" t="s">
        <v>0</v>
      </c>
      <c r="C17" s="72" t="s">
        <v>14</v>
      </c>
      <c r="D17" s="72" t="s">
        <v>0</v>
      </c>
      <c r="E17" s="72" t="s">
        <v>0</v>
      </c>
      <c r="F17" s="72" t="s">
        <v>0</v>
      </c>
      <c r="G17" s="72" t="s">
        <v>15</v>
      </c>
      <c r="H17" s="72" t="s">
        <v>0</v>
      </c>
      <c r="I17" s="72" t="s">
        <v>0</v>
      </c>
      <c r="J17" s="72" t="s">
        <v>16</v>
      </c>
      <c r="K17" s="72" t="s">
        <v>0</v>
      </c>
      <c r="L17" s="72" t="s">
        <v>0</v>
      </c>
      <c r="M17" s="72" t="s">
        <v>0</v>
      </c>
      <c r="N17" s="72" t="s">
        <v>15</v>
      </c>
      <c r="O17" s="72" t="s">
        <v>0</v>
      </c>
      <c r="P17" s="72" t="s">
        <v>0</v>
      </c>
    </row>
    <row r="18" spans="1:18" ht="60" x14ac:dyDescent="0.25">
      <c r="A18" s="72" t="s">
        <v>0</v>
      </c>
      <c r="B18" s="72" t="s">
        <v>0</v>
      </c>
      <c r="C18" s="28" t="s">
        <v>17</v>
      </c>
      <c r="D18" s="28" t="s">
        <v>18</v>
      </c>
      <c r="E18" s="28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17</v>
      </c>
      <c r="K18" s="28" t="s">
        <v>18</v>
      </c>
      <c r="L18" s="28" t="s">
        <v>19</v>
      </c>
      <c r="M18" s="28" t="s">
        <v>20</v>
      </c>
      <c r="N18" s="28" t="s">
        <v>21</v>
      </c>
      <c r="O18" s="28" t="s">
        <v>22</v>
      </c>
      <c r="P18" s="28" t="s">
        <v>23</v>
      </c>
      <c r="Q18" s="28" t="s">
        <v>24</v>
      </c>
      <c r="R18" s="28" t="s">
        <v>25</v>
      </c>
    </row>
    <row r="19" spans="1:18" x14ac:dyDescent="0.25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</row>
    <row r="20" spans="1:18" ht="50.1" customHeight="1" x14ac:dyDescent="0.25">
      <c r="A20" s="29" t="s">
        <v>0</v>
      </c>
      <c r="B20" s="29" t="s">
        <v>26</v>
      </c>
      <c r="C20" s="29" t="s">
        <v>0</v>
      </c>
      <c r="D20" s="29" t="s">
        <v>0</v>
      </c>
      <c r="E20" s="30" t="s">
        <v>0</v>
      </c>
      <c r="F20" s="29" t="s">
        <v>0</v>
      </c>
      <c r="G20" s="29" t="s">
        <v>0</v>
      </c>
      <c r="H20" s="31" t="s">
        <v>0</v>
      </c>
      <c r="I20" s="31" t="s">
        <v>27</v>
      </c>
      <c r="J20" s="29" t="s">
        <v>0</v>
      </c>
      <c r="K20" s="29" t="s">
        <v>0</v>
      </c>
      <c r="L20" s="30" t="s">
        <v>0</v>
      </c>
      <c r="M20" s="29" t="s">
        <v>0</v>
      </c>
      <c r="N20" s="29" t="s">
        <v>0</v>
      </c>
      <c r="O20" s="31" t="s">
        <v>0</v>
      </c>
      <c r="P20" s="3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7" t="s">
        <v>1</v>
      </c>
      <c r="P1" s="57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7" t="s">
        <v>2</v>
      </c>
      <c r="P2" s="57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7" t="s">
        <v>3</v>
      </c>
      <c r="P3" s="57" t="s">
        <v>0</v>
      </c>
    </row>
    <row r="4" spans="1:16" ht="45" customHeight="1" x14ac:dyDescent="0.25">
      <c r="A4" s="58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3" t="s">
        <v>0</v>
      </c>
    </row>
    <row r="6" spans="1:16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2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5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4" t="str">
        <f>т2!A9</f>
        <v>Наименование инвестиционного проекта: «Реконструкция ВЛ-0,4кВ №13-1 от ТП-13 по ул.Транспортная, г. Калининград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4" t="str">
        <f>т2!A10</f>
        <v>Идентификатор инвестиционного проекта: M 22-26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4" t="str">
        <f>т2!A11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2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4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5" t="s">
        <v>35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6" t="s">
        <v>9</v>
      </c>
      <c r="B15" s="56" t="s">
        <v>10</v>
      </c>
      <c r="C15" s="56" t="s">
        <v>11</v>
      </c>
      <c r="D15" s="56" t="s">
        <v>0</v>
      </c>
      <c r="E15" s="56" t="s">
        <v>0</v>
      </c>
      <c r="F15" s="56" t="s">
        <v>0</v>
      </c>
      <c r="G15" s="56" t="s">
        <v>0</v>
      </c>
      <c r="H15" s="56" t="s">
        <v>0</v>
      </c>
      <c r="I15" s="56" t="s">
        <v>0</v>
      </c>
      <c r="J15" s="56" t="s">
        <v>12</v>
      </c>
      <c r="K15" s="56" t="s">
        <v>0</v>
      </c>
      <c r="L15" s="56" t="s">
        <v>0</v>
      </c>
      <c r="M15" s="56" t="s">
        <v>0</v>
      </c>
      <c r="N15" s="56" t="s">
        <v>0</v>
      </c>
      <c r="O15" s="56" t="s">
        <v>0</v>
      </c>
      <c r="P15" s="56" t="s">
        <v>0</v>
      </c>
    </row>
    <row r="16" spans="1:16" ht="30" customHeight="1" x14ac:dyDescent="0.25">
      <c r="A16" s="56" t="s">
        <v>0</v>
      </c>
      <c r="B16" s="56" t="s">
        <v>0</v>
      </c>
      <c r="C16" s="56" t="s">
        <v>13</v>
      </c>
      <c r="D16" s="56" t="s">
        <v>0</v>
      </c>
      <c r="E16" s="56" t="s">
        <v>0</v>
      </c>
      <c r="F16" s="56" t="s">
        <v>0</v>
      </c>
      <c r="G16" s="56" t="s">
        <v>0</v>
      </c>
      <c r="H16" s="56" t="s">
        <v>0</v>
      </c>
      <c r="I16" s="56" t="s">
        <v>0</v>
      </c>
      <c r="J16" s="56" t="s">
        <v>46</v>
      </c>
      <c r="K16" s="56" t="s">
        <v>0</v>
      </c>
      <c r="L16" s="56" t="s">
        <v>0</v>
      </c>
      <c r="M16" s="56" t="s">
        <v>0</v>
      </c>
      <c r="N16" s="56" t="s">
        <v>0</v>
      </c>
      <c r="O16" s="56" t="s">
        <v>0</v>
      </c>
      <c r="P16" s="56" t="s">
        <v>0</v>
      </c>
    </row>
    <row r="17" spans="1:18" ht="30" customHeight="1" x14ac:dyDescent="0.25">
      <c r="A17" s="56" t="s">
        <v>0</v>
      </c>
      <c r="B17" s="56" t="s">
        <v>0</v>
      </c>
      <c r="C17" s="56" t="s">
        <v>14</v>
      </c>
      <c r="D17" s="56" t="s">
        <v>0</v>
      </c>
      <c r="E17" s="56" t="s">
        <v>0</v>
      </c>
      <c r="F17" s="56" t="s">
        <v>0</v>
      </c>
      <c r="G17" s="56" t="s">
        <v>15</v>
      </c>
      <c r="H17" s="56" t="s">
        <v>0</v>
      </c>
      <c r="I17" s="56" t="s">
        <v>0</v>
      </c>
      <c r="J17" s="56" t="s">
        <v>16</v>
      </c>
      <c r="K17" s="56" t="s">
        <v>0</v>
      </c>
      <c r="L17" s="56" t="s">
        <v>0</v>
      </c>
      <c r="M17" s="56" t="s">
        <v>0</v>
      </c>
      <c r="N17" s="56" t="s">
        <v>15</v>
      </c>
      <c r="O17" s="56" t="s">
        <v>0</v>
      </c>
      <c r="P17" s="56" t="s">
        <v>0</v>
      </c>
    </row>
    <row r="18" spans="1:18" ht="63" x14ac:dyDescent="0.25">
      <c r="A18" s="56" t="s">
        <v>0</v>
      </c>
      <c r="B18" s="56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0"/>
  <sheetViews>
    <sheetView tabSelected="1" showOutlineSymbols="0" showWhiteSpace="0" workbookViewId="0">
      <selection activeCell="D17" sqref="D17:F17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1.5" style="3" customWidth="1"/>
    <col min="4" max="4" width="7" style="3" customWidth="1"/>
    <col min="5" max="5" width="4.25" style="3" customWidth="1"/>
    <col min="6" max="6" width="5.25" style="3" customWidth="1"/>
    <col min="7" max="7" width="12.25" style="3" customWidth="1"/>
    <col min="8" max="10" width="9.125" style="4" hidden="1" customWidth="1"/>
    <col min="11" max="11" width="9.5" style="3" hidden="1" customWidth="1"/>
    <col min="12" max="30" width="9" style="3" hidden="1" customWidth="1"/>
    <col min="31" max="31" width="9" style="3" customWidth="1"/>
    <col min="32" max="16384" width="9" style="3"/>
  </cols>
  <sheetData>
    <row r="1" spans="1:27" ht="45.75" customHeight="1" x14ac:dyDescent="0.25">
      <c r="A1" s="78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78"/>
      <c r="C1" s="78"/>
      <c r="D1" s="78"/>
      <c r="E1" s="78"/>
      <c r="F1" s="78"/>
    </row>
    <row r="2" spans="1:27" ht="27.75" customHeight="1" x14ac:dyDescent="0.25">
      <c r="A2" s="79" t="str">
        <f>т1!A6</f>
        <v>Инвестиционная программа Акционерного общества "Западная энергетическая компания"</v>
      </c>
      <c r="B2" s="79"/>
      <c r="C2" s="79"/>
      <c r="D2" s="79"/>
      <c r="E2" s="79"/>
      <c r="F2" s="79"/>
    </row>
    <row r="3" spans="1:27" x14ac:dyDescent="0.25">
      <c r="A3" s="80" t="str">
        <f>т1!A7</f>
        <v>полное наименование субъекта электроэнергетики</v>
      </c>
      <c r="B3" s="80"/>
      <c r="C3" s="80"/>
      <c r="D3" s="80"/>
      <c r="E3" s="80"/>
      <c r="F3" s="80"/>
    </row>
    <row r="4" spans="1:27" x14ac:dyDescent="0.25">
      <c r="A4" s="81" t="str">
        <f>т1!A8</f>
        <v>Год раскрытия информации: 2023</v>
      </c>
      <c r="B4" s="81"/>
      <c r="C4" s="81"/>
      <c r="D4" s="81"/>
      <c r="E4" s="81"/>
      <c r="F4" s="81"/>
    </row>
    <row r="5" spans="1:27" ht="60" customHeight="1" x14ac:dyDescent="0.25">
      <c r="A5" s="79" t="str">
        <f>т1!A9</f>
        <v>Наименование инвестиционного проекта: «Реконструкция ВЛ-0,4кВ №13-1 от ТП-13 по ул.Транспортная, г. Калининград</v>
      </c>
      <c r="B5" s="79"/>
      <c r="C5" s="79"/>
      <c r="D5" s="79"/>
      <c r="E5" s="79"/>
      <c r="F5" s="79"/>
    </row>
    <row r="6" spans="1:27" x14ac:dyDescent="0.25">
      <c r="A6" s="81" t="str">
        <f>т1!A10</f>
        <v>Идентификатор инвестиционного проекта: M 22-26</v>
      </c>
      <c r="B6" s="81"/>
      <c r="C6" s="81"/>
      <c r="D6" s="81"/>
      <c r="E6" s="81"/>
      <c r="F6" s="81"/>
    </row>
    <row r="7" spans="1:27" ht="14.25" customHeight="1" x14ac:dyDescent="0.25">
      <c r="A7" s="78"/>
      <c r="B7" s="78"/>
      <c r="C7" s="78"/>
      <c r="D7" s="78"/>
      <c r="E7" s="78"/>
      <c r="F7" s="78"/>
    </row>
    <row r="8" spans="1:27" ht="36.75" customHeight="1" x14ac:dyDescent="0.25">
      <c r="A8" s="78" t="str">
        <f>т1!A11</f>
        <v>Утвержденные плановые значения показателей приведены в соответствии с приказом СГРЦТ Калининградской области №66-02э/22от 10.10.2022</v>
      </c>
      <c r="B8" s="78"/>
      <c r="C8" s="78"/>
      <c r="D8" s="78"/>
      <c r="E8" s="78"/>
      <c r="F8" s="78"/>
    </row>
    <row r="9" spans="1:27" ht="14.25" customHeight="1" x14ac:dyDescent="0.25">
      <c r="A9" s="83" t="str">
        <f>т1!A12</f>
        <v>реквизиты решения органа исполнительной власти, утвердившего инвестиционную программу</v>
      </c>
      <c r="B9" s="83"/>
      <c r="C9" s="83"/>
      <c r="D9" s="83"/>
      <c r="E9" s="83"/>
      <c r="F9" s="83"/>
    </row>
    <row r="10" spans="1:27" ht="27" customHeight="1" x14ac:dyDescent="0.25">
      <c r="A10" s="79" t="str">
        <f>т1!A13</f>
        <v>Субъекты Российской Федерации, на территории которых реализуется инвестиционный проект:  Калининградская обл.</v>
      </c>
      <c r="B10" s="79"/>
      <c r="C10" s="79"/>
      <c r="D10" s="79"/>
      <c r="E10" s="79"/>
      <c r="F10" s="79"/>
    </row>
    <row r="12" spans="1:27" ht="45.75" customHeight="1" x14ac:dyDescent="0.25">
      <c r="A12" s="82" t="s">
        <v>36</v>
      </c>
      <c r="B12" s="82"/>
      <c r="C12" s="82"/>
      <c r="D12" s="82"/>
      <c r="E12" s="82"/>
      <c r="F12" s="82"/>
    </row>
    <row r="13" spans="1:27" ht="65.25" customHeight="1" x14ac:dyDescent="0.25">
      <c r="A13" s="5" t="s">
        <v>9</v>
      </c>
      <c r="B13" s="32" t="s">
        <v>37</v>
      </c>
      <c r="C13" s="33" t="s">
        <v>11</v>
      </c>
      <c r="D13" s="76" t="s">
        <v>126</v>
      </c>
      <c r="E13" s="76"/>
      <c r="F13" s="77"/>
      <c r="G13" s="20"/>
      <c r="H13" s="6"/>
      <c r="I13" s="6"/>
      <c r="J13" s="6"/>
    </row>
    <row r="14" spans="1:27" ht="94.5" x14ac:dyDescent="0.25">
      <c r="A14" s="5">
        <v>1</v>
      </c>
      <c r="B14" s="32" t="s">
        <v>38</v>
      </c>
      <c r="C14" s="33" t="s">
        <v>58</v>
      </c>
      <c r="D14" s="74">
        <f>т3!R24+т4!R42</f>
        <v>1378.9406100000001</v>
      </c>
      <c r="E14" s="74"/>
      <c r="F14" s="75"/>
      <c r="G14" s="21"/>
      <c r="H14" s="7"/>
      <c r="I14" s="7"/>
      <c r="J14" s="7"/>
      <c r="K14" s="8"/>
    </row>
    <row r="15" spans="1:27" ht="15.75" x14ac:dyDescent="0.25">
      <c r="A15" s="5">
        <v>2</v>
      </c>
      <c r="B15" s="32" t="s">
        <v>39</v>
      </c>
      <c r="C15" s="33" t="s">
        <v>58</v>
      </c>
      <c r="D15" s="74">
        <f>D14*20%</f>
        <v>275.78812200000004</v>
      </c>
      <c r="E15" s="74"/>
      <c r="F15" s="75"/>
      <c r="G15" s="21"/>
      <c r="H15" s="7"/>
      <c r="I15" s="9">
        <v>2015</v>
      </c>
      <c r="J15" s="9">
        <v>2016</v>
      </c>
      <c r="K15" s="10">
        <v>2017</v>
      </c>
      <c r="L15" s="1">
        <v>2018</v>
      </c>
      <c r="M15" s="1">
        <v>2019</v>
      </c>
      <c r="N15" s="1">
        <v>2020</v>
      </c>
      <c r="O15" s="1">
        <v>2021</v>
      </c>
      <c r="P15" s="10">
        <v>2022</v>
      </c>
      <c r="Q15" s="10">
        <v>2023</v>
      </c>
      <c r="R15" s="1">
        <v>2024</v>
      </c>
      <c r="S15" s="1">
        <v>2025</v>
      </c>
      <c r="T15" s="1">
        <v>2026</v>
      </c>
      <c r="U15" s="1">
        <v>2027</v>
      </c>
      <c r="V15" s="10">
        <v>2028</v>
      </c>
      <c r="W15" s="10">
        <v>2029</v>
      </c>
      <c r="X15" s="1">
        <v>2030</v>
      </c>
      <c r="Y15" s="10"/>
      <c r="Z15" s="10"/>
      <c r="AA15" s="1"/>
    </row>
    <row r="16" spans="1:27" ht="110.25" x14ac:dyDescent="0.25">
      <c r="A16" s="5">
        <v>3</v>
      </c>
      <c r="B16" s="32" t="s">
        <v>57</v>
      </c>
      <c r="C16" s="33" t="s">
        <v>58</v>
      </c>
      <c r="D16" s="74">
        <f>D15+D14</f>
        <v>1654.728732</v>
      </c>
      <c r="E16" s="74"/>
      <c r="F16" s="75"/>
      <c r="G16" s="21">
        <f>D16/1000</f>
        <v>1.6547287320000001</v>
      </c>
      <c r="H16" s="7">
        <f>D16/1000</f>
        <v>1.6547287320000001</v>
      </c>
      <c r="I16" s="11">
        <v>114.3</v>
      </c>
      <c r="J16" s="11">
        <v>106.3</v>
      </c>
      <c r="K16" s="12">
        <v>103.7</v>
      </c>
      <c r="L16" s="14">
        <v>105.3</v>
      </c>
      <c r="M16" s="14">
        <v>106.8</v>
      </c>
      <c r="N16" s="13">
        <v>105.6</v>
      </c>
      <c r="O16" s="13">
        <v>104.9</v>
      </c>
      <c r="P16" s="13">
        <v>113.9</v>
      </c>
      <c r="Q16" s="13">
        <v>105.9</v>
      </c>
      <c r="R16" s="42">
        <v>105.3</v>
      </c>
      <c r="S16" s="14">
        <v>104.8</v>
      </c>
      <c r="T16" s="14">
        <v>104.7</v>
      </c>
      <c r="U16" s="14">
        <v>104.7</v>
      </c>
      <c r="V16" s="14">
        <v>104.7</v>
      </c>
      <c r="W16" s="14">
        <v>104.7</v>
      </c>
      <c r="X16" s="14">
        <v>104.7</v>
      </c>
      <c r="Y16" s="14">
        <v>104.7</v>
      </c>
      <c r="Z16" s="14"/>
      <c r="AA16" s="14"/>
    </row>
    <row r="17" spans="1:29" ht="47.25" x14ac:dyDescent="0.25">
      <c r="A17" s="5">
        <v>4</v>
      </c>
      <c r="B17" s="32" t="s">
        <v>40</v>
      </c>
      <c r="C17" s="33" t="s">
        <v>58</v>
      </c>
      <c r="D17" s="74">
        <f>D18+(D16-D18)*((D21/D20*(L16+100)/200)+D22/D20*(M16+100)/200*L16/100+D23/D20*((N16+100)/200*M16/100*L16/100)+D24/D20*((O16+100)/200*N16/100*M16/100*L16/100)+D25/D20*((P16+100)/200*O16/100*N16/100*M16/100*L16/100)+D26/D20*((Q16+100)/200*P16/100*O16/100*N16/100*M16/100*L16/100))</f>
        <v>1707.0445773739557</v>
      </c>
      <c r="E17" s="74"/>
      <c r="F17" s="75"/>
      <c r="G17" s="21">
        <f>D17/1000</f>
        <v>1.7070445773739558</v>
      </c>
      <c r="H17" s="7">
        <f>D17/1000</f>
        <v>1.7070445773739558</v>
      </c>
      <c r="I17" s="7"/>
      <c r="J17" s="7"/>
      <c r="K17" s="15"/>
    </row>
    <row r="18" spans="1:29" ht="63" x14ac:dyDescent="0.25">
      <c r="A18" s="5">
        <v>5</v>
      </c>
      <c r="B18" s="32" t="s">
        <v>41</v>
      </c>
      <c r="C18" s="33" t="s">
        <v>58</v>
      </c>
      <c r="D18" s="74">
        <v>1497.319</v>
      </c>
      <c r="E18" s="74"/>
      <c r="F18" s="75"/>
      <c r="G18" s="21"/>
      <c r="H18" s="7"/>
      <c r="I18" s="7"/>
      <c r="J18" s="7"/>
    </row>
    <row r="19" spans="1:29" ht="47.25" x14ac:dyDescent="0.25">
      <c r="A19" s="5">
        <v>6</v>
      </c>
      <c r="B19" s="32" t="s">
        <v>42</v>
      </c>
      <c r="C19" s="33" t="s">
        <v>58</v>
      </c>
      <c r="D19" s="74">
        <f>D16-D18</f>
        <v>157.40973200000008</v>
      </c>
      <c r="E19" s="74"/>
      <c r="F19" s="75"/>
      <c r="G19" s="21"/>
      <c r="H19" s="7"/>
      <c r="I19" s="7"/>
      <c r="J19" s="7"/>
    </row>
    <row r="20" spans="1:29" ht="78.75" x14ac:dyDescent="0.25">
      <c r="A20" s="5">
        <v>7</v>
      </c>
      <c r="B20" s="32" t="s">
        <v>59</v>
      </c>
      <c r="C20" s="33" t="s">
        <v>58</v>
      </c>
      <c r="D20" s="74">
        <f>SUM(D21:F26)</f>
        <v>1497.319</v>
      </c>
      <c r="E20" s="74"/>
      <c r="F20" s="75"/>
      <c r="G20" s="21"/>
      <c r="H20" s="7"/>
      <c r="I20" s="7"/>
      <c r="J20" s="7"/>
    </row>
    <row r="21" spans="1:29" ht="15.75" x14ac:dyDescent="0.25">
      <c r="A21" s="5">
        <v>7.1</v>
      </c>
      <c r="B21" s="32" t="s">
        <v>55</v>
      </c>
      <c r="C21" s="33" t="s">
        <v>58</v>
      </c>
      <c r="D21" s="74">
        <v>0</v>
      </c>
      <c r="E21" s="74"/>
      <c r="F21" s="75"/>
      <c r="G21" s="21"/>
      <c r="H21" s="7"/>
      <c r="I21" s="7"/>
      <c r="J21" s="7"/>
    </row>
    <row r="22" spans="1:29" ht="15.75" x14ac:dyDescent="0.25">
      <c r="A22" s="5">
        <v>7.2</v>
      </c>
      <c r="B22" s="32" t="s">
        <v>54</v>
      </c>
      <c r="C22" s="33" t="s">
        <v>58</v>
      </c>
      <c r="D22" s="74">
        <v>0</v>
      </c>
      <c r="E22" s="74"/>
      <c r="F22" s="75"/>
      <c r="G22" s="21"/>
      <c r="H22" s="7"/>
      <c r="I22" s="7"/>
      <c r="J22" s="7"/>
      <c r="K22" s="16"/>
    </row>
    <row r="23" spans="1:29" ht="15.75" x14ac:dyDescent="0.25">
      <c r="A23" s="5">
        <v>7.3</v>
      </c>
      <c r="B23" s="32" t="s">
        <v>53</v>
      </c>
      <c r="C23" s="33" t="s">
        <v>58</v>
      </c>
      <c r="D23" s="74">
        <v>0</v>
      </c>
      <c r="E23" s="74"/>
      <c r="F23" s="75"/>
      <c r="G23" s="21"/>
      <c r="H23" s="7"/>
      <c r="I23" s="7"/>
      <c r="J23" s="7"/>
    </row>
    <row r="24" spans="1:29" ht="15.75" x14ac:dyDescent="0.25">
      <c r="A24" s="5">
        <v>7.4</v>
      </c>
      <c r="B24" s="32" t="s">
        <v>52</v>
      </c>
      <c r="C24" s="33" t="s">
        <v>58</v>
      </c>
      <c r="D24" s="74">
        <v>0</v>
      </c>
      <c r="E24" s="74"/>
      <c r="F24" s="75"/>
      <c r="G24" s="21"/>
      <c r="H24" s="7"/>
      <c r="I24" s="7"/>
      <c r="J24" s="7"/>
    </row>
    <row r="25" spans="1:29" ht="15.75" x14ac:dyDescent="0.25">
      <c r="A25" s="5">
        <v>7.5</v>
      </c>
      <c r="B25" s="32" t="s">
        <v>51</v>
      </c>
      <c r="C25" s="33" t="s">
        <v>58</v>
      </c>
      <c r="D25" s="74">
        <v>1497.319</v>
      </c>
      <c r="E25" s="74"/>
      <c r="F25" s="75"/>
      <c r="G25" s="21"/>
      <c r="H25" s="7"/>
      <c r="I25" s="7"/>
      <c r="J25" s="7"/>
      <c r="AC25" s="3">
        <v>14.5986826405416</v>
      </c>
    </row>
    <row r="26" spans="1:29" ht="15.75" x14ac:dyDescent="0.25">
      <c r="A26" s="5">
        <v>7.6</v>
      </c>
      <c r="B26" s="32" t="s">
        <v>50</v>
      </c>
      <c r="C26" s="33" t="s">
        <v>58</v>
      </c>
      <c r="D26" s="74">
        <v>0</v>
      </c>
      <c r="E26" s="74"/>
      <c r="F26" s="75"/>
      <c r="G26" s="21"/>
      <c r="H26" s="7"/>
      <c r="I26" s="7"/>
      <c r="J26" s="7"/>
      <c r="K26" s="17"/>
      <c r="AC26" s="3">
        <v>15.332716174810599</v>
      </c>
    </row>
    <row r="27" spans="1:29" ht="15.75" x14ac:dyDescent="0.25">
      <c r="A27" s="5">
        <v>7.7</v>
      </c>
      <c r="B27" s="32" t="s">
        <v>49</v>
      </c>
      <c r="C27" s="33" t="s">
        <v>58</v>
      </c>
      <c r="D27" s="18"/>
      <c r="E27" s="18"/>
      <c r="F27" s="19">
        <v>0</v>
      </c>
      <c r="G27" s="21"/>
      <c r="H27" s="7"/>
      <c r="I27" s="7"/>
      <c r="J27" s="7"/>
    </row>
    <row r="28" spans="1:29" ht="63" x14ac:dyDescent="0.25">
      <c r="A28" s="5">
        <v>8</v>
      </c>
      <c r="B28" s="32" t="s">
        <v>43</v>
      </c>
      <c r="C28" s="33" t="s">
        <v>58</v>
      </c>
      <c r="D28" s="74">
        <f>D17/1000</f>
        <v>1.7070445773739558</v>
      </c>
      <c r="E28" s="74"/>
      <c r="F28" s="75"/>
      <c r="G28" s="21"/>
      <c r="H28" s="7"/>
      <c r="I28" s="7"/>
      <c r="J28" s="7"/>
    </row>
    <row r="29" spans="1:29" ht="78.75" x14ac:dyDescent="0.25">
      <c r="A29" s="5">
        <v>9</v>
      </c>
      <c r="B29" s="32" t="s">
        <v>44</v>
      </c>
      <c r="C29" s="33" t="s">
        <v>58</v>
      </c>
      <c r="D29" s="74">
        <v>0</v>
      </c>
      <c r="E29" s="74"/>
      <c r="F29" s="75"/>
      <c r="G29" s="21"/>
    </row>
    <row r="30" spans="1:29" ht="31.5" x14ac:dyDescent="0.25">
      <c r="A30" s="5">
        <v>10</v>
      </c>
      <c r="B30" s="32" t="s">
        <v>45</v>
      </c>
      <c r="C30" s="33" t="s">
        <v>58</v>
      </c>
      <c r="D30" s="74">
        <f>(D29+D28)*1000</f>
        <v>1707.0445773739557</v>
      </c>
      <c r="E30" s="74"/>
      <c r="F30" s="75"/>
      <c r="G30" s="21"/>
      <c r="H30" s="50">
        <f>D30/1000</f>
        <v>1.7070445773739558</v>
      </c>
    </row>
  </sheetData>
  <mergeCells count="28">
    <mergeCell ref="A12:F12"/>
    <mergeCell ref="A6:F6"/>
    <mergeCell ref="A7:F7"/>
    <mergeCell ref="A8:F8"/>
    <mergeCell ref="A9:F9"/>
    <mergeCell ref="A10:F10"/>
    <mergeCell ref="A1:F1"/>
    <mergeCell ref="A2:F2"/>
    <mergeCell ref="A3:F3"/>
    <mergeCell ref="A4:F4"/>
    <mergeCell ref="A5:F5"/>
    <mergeCell ref="D25:F25"/>
    <mergeCell ref="D26:F26"/>
    <mergeCell ref="D28:F28"/>
    <mergeCell ref="D29:F29"/>
    <mergeCell ref="D30:F30"/>
    <mergeCell ref="D24:F24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2023-02-24T16:34:15Z</dcterms:modified>
</cp:coreProperties>
</file>