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1_после ОС_3 апреля\H0403_1153926028850_39\формы 1-21\"/>
    </mc:Choice>
  </mc:AlternateContent>
  <xr:revisionPtr revIDLastSave="0" documentId="13_ncr:1_{EAF8B36C-E016-4150-8CEA-AB4DC84D2F4E}" xr6:coauthVersionLast="47" xr6:coauthVersionMax="47" xr10:uidLastSave="{00000000-0000-0000-0000-000000000000}"/>
  <bookViews>
    <workbookView xWindow="510" yWindow="0" windowWidth="28290" windowHeight="15600" tabRatio="670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'20.1'!$A$18:$U$410</definedName>
    <definedName name="_xlnm._FilterDatabase" localSheetId="2" hidden="1">'20.3'!$A$17:$AD$66</definedName>
    <definedName name="_xlnm.Print_Titles" localSheetId="0">'20.1'!$17:$17</definedName>
    <definedName name="_xlnm.Print_Area" localSheetId="0">'20.1'!$A$5:$U$410</definedName>
    <definedName name="_xlnm.Print_Area" localSheetId="1">'20.2'!$A$1:$O$25</definedName>
    <definedName name="_xlnm.Print_Area" localSheetId="2">'20.3'!$A$1:$U$66</definedName>
    <definedName name="_xlnm.Print_Area" localSheetId="3">'20.4'!$A$1:$Q$18</definedName>
  </definedNames>
  <calcPr calcId="181029"/>
</workbook>
</file>

<file path=xl/calcChain.xml><?xml version="1.0" encoding="utf-8"?>
<calcChain xmlns="http://schemas.openxmlformats.org/spreadsheetml/2006/main">
  <c r="N45" i="31" l="1"/>
  <c r="N54" i="31"/>
  <c r="T410" i="28" l="1"/>
  <c r="T405" i="28" l="1"/>
  <c r="T401" i="28"/>
  <c r="T397" i="28"/>
  <c r="T393" i="28"/>
  <c r="T406" i="28" l="1"/>
  <c r="T375" i="28" l="1"/>
  <c r="R368" i="28" l="1"/>
  <c r="T368" i="28" s="1"/>
  <c r="T369" i="28"/>
  <c r="T367" i="28"/>
  <c r="T366" i="28"/>
  <c r="T370" i="28" l="1"/>
  <c r="T361" i="28"/>
  <c r="N60" i="31"/>
  <c r="T364" i="28"/>
  <c r="T363" i="28"/>
  <c r="T362" i="28"/>
  <c r="T365" i="28" l="1"/>
  <c r="T337" i="28" l="1"/>
  <c r="T338" i="28"/>
  <c r="T339" i="28"/>
  <c r="T340" i="28"/>
  <c r="T341" i="28"/>
  <c r="T336" i="28"/>
  <c r="T342" i="28" l="1"/>
  <c r="T334" i="28"/>
  <c r="T333" i="28"/>
  <c r="T335" i="28" l="1"/>
  <c r="T332" i="28"/>
  <c r="T359" i="28" l="1"/>
  <c r="T354" i="28"/>
  <c r="T355" i="28"/>
  <c r="T356" i="28"/>
  <c r="T357" i="28"/>
  <c r="T358" i="28"/>
  <c r="T351" i="28"/>
  <c r="T352" i="28"/>
  <c r="T353" i="28"/>
  <c r="T350" i="28"/>
  <c r="T328" i="28"/>
  <c r="T329" i="28"/>
  <c r="T330" i="28"/>
  <c r="T327" i="28"/>
  <c r="T326" i="28"/>
  <c r="T331" i="28" l="1"/>
  <c r="T360" i="28"/>
  <c r="N18" i="31"/>
  <c r="N19" i="31"/>
  <c r="N20" i="31"/>
  <c r="N21" i="31"/>
  <c r="N22" i="31"/>
  <c r="N23" i="31"/>
  <c r="N24" i="31"/>
  <c r="N25" i="31"/>
  <c r="N26" i="31"/>
  <c r="N27" i="31"/>
  <c r="N28" i="31"/>
  <c r="N29" i="31"/>
  <c r="N30" i="31"/>
  <c r="N31" i="31"/>
  <c r="N32" i="31"/>
  <c r="N33" i="31"/>
  <c r="N34" i="31"/>
  <c r="N35" i="31"/>
  <c r="N36" i="31"/>
  <c r="N37" i="31"/>
  <c r="N38" i="31"/>
  <c r="N39" i="31"/>
  <c r="N40" i="31"/>
  <c r="N41" i="31"/>
  <c r="N42" i="31"/>
  <c r="N46" i="31"/>
  <c r="N47" i="31"/>
  <c r="N48" i="31"/>
  <c r="N49" i="31"/>
  <c r="N50" i="31"/>
  <c r="N51" i="31"/>
  <c r="N52" i="31"/>
  <c r="N55" i="31"/>
  <c r="N56" i="31"/>
  <c r="N57" i="31"/>
  <c r="N58" i="31"/>
  <c r="N59" i="31"/>
  <c r="N61" i="31"/>
  <c r="N62" i="31"/>
  <c r="N63" i="31"/>
  <c r="N64" i="31"/>
  <c r="N65" i="31"/>
  <c r="L18" i="31"/>
  <c r="L19" i="31"/>
  <c r="L20" i="31"/>
  <c r="L21" i="31"/>
  <c r="L22" i="31"/>
  <c r="L23" i="31"/>
  <c r="L24" i="31"/>
  <c r="L25" i="31"/>
  <c r="L26" i="31"/>
  <c r="L27" i="31"/>
  <c r="L28" i="31"/>
  <c r="L29" i="31"/>
  <c r="L30" i="31"/>
  <c r="L31" i="31"/>
  <c r="L32" i="31"/>
  <c r="L33" i="31"/>
  <c r="L34" i="31"/>
  <c r="L35" i="31"/>
  <c r="L36" i="31"/>
  <c r="L37" i="31"/>
  <c r="L38" i="31"/>
  <c r="L39" i="31"/>
  <c r="L40" i="31"/>
  <c r="L41" i="31"/>
  <c r="L42" i="31"/>
  <c r="L45" i="31"/>
  <c r="L46" i="31"/>
  <c r="L47" i="31"/>
  <c r="L48" i="31"/>
  <c r="L49" i="31"/>
  <c r="L50" i="31"/>
  <c r="L51" i="31"/>
  <c r="L52" i="31"/>
  <c r="L54" i="31"/>
  <c r="L55" i="31"/>
  <c r="L56" i="31"/>
  <c r="L57" i="31"/>
  <c r="L58" i="31"/>
  <c r="L59" i="31"/>
  <c r="L60" i="31"/>
  <c r="L61" i="31"/>
  <c r="L62" i="31"/>
  <c r="L63" i="31"/>
  <c r="L64" i="31"/>
  <c r="L65" i="31"/>
  <c r="A7" i="32"/>
  <c r="D8" i="31"/>
  <c r="E8" i="30"/>
  <c r="T323" i="28"/>
  <c r="T317" i="28"/>
  <c r="T318" i="28"/>
  <c r="T319" i="28"/>
  <c r="T320" i="28"/>
  <c r="T321" i="28"/>
  <c r="T322" i="28"/>
  <c r="T316" i="28"/>
  <c r="T324" i="28" l="1"/>
  <c r="T307" i="28" l="1"/>
  <c r="T308" i="28"/>
  <c r="T309" i="28"/>
  <c r="T301" i="28"/>
  <c r="T302" i="28"/>
  <c r="T303" i="28"/>
  <c r="T304" i="28"/>
  <c r="T305" i="28"/>
  <c r="T306" i="28"/>
  <c r="T296" i="28"/>
  <c r="T297" i="28"/>
  <c r="T298" i="28"/>
  <c r="T299" i="28"/>
  <c r="T300" i="28"/>
  <c r="T295" i="28"/>
  <c r="T311" i="28"/>
  <c r="T313" i="28"/>
  <c r="T312" i="28"/>
  <c r="T310" i="28" l="1"/>
  <c r="T314" i="28"/>
  <c r="T315" i="28" l="1"/>
  <c r="T293" i="28"/>
  <c r="T291" i="28"/>
  <c r="T292" i="28"/>
  <c r="T290" i="28"/>
  <c r="T294" i="28" l="1"/>
  <c r="T287" i="28"/>
  <c r="T289" i="28" s="1"/>
  <c r="T284" i="28" l="1"/>
  <c r="T281" i="28"/>
  <c r="T282" i="28"/>
  <c r="T280" i="28"/>
  <c r="T285" i="28" l="1"/>
  <c r="T286" i="28" s="1"/>
  <c r="T276" i="28" l="1"/>
  <c r="T272" i="28" l="1"/>
  <c r="T265" i="28" l="1"/>
  <c r="T267" i="28" s="1"/>
  <c r="T255" i="28" l="1"/>
  <c r="T256" i="28"/>
  <c r="T252" i="28"/>
  <c r="T253" i="28"/>
  <c r="T251" i="28"/>
  <c r="T254" i="28"/>
  <c r="T257" i="28" l="1"/>
  <c r="T262" i="28"/>
  <c r="T247" i="28" l="1"/>
  <c r="D240" i="28" l="1"/>
  <c r="D232" i="28"/>
  <c r="D233" i="28"/>
  <c r="D234" i="28"/>
  <c r="D235" i="28"/>
  <c r="D236" i="28"/>
  <c r="D237" i="28"/>
  <c r="D238" i="28"/>
  <c r="D239" i="28"/>
  <c r="T242" i="28"/>
  <c r="T211" i="28" l="1"/>
  <c r="T209" i="28"/>
  <c r="T210" i="28"/>
  <c r="T208" i="28"/>
  <c r="T226" i="28" l="1"/>
  <c r="T206" i="28" l="1"/>
  <c r="T204" i="28"/>
  <c r="T205" i="28"/>
  <c r="T203" i="28"/>
  <c r="T207" i="28" l="1"/>
  <c r="R200" i="28" l="1"/>
  <c r="T201" i="28"/>
  <c r="T199" i="28" l="1"/>
  <c r="T200" i="28"/>
  <c r="T198" i="28"/>
  <c r="T202" i="28" l="1"/>
  <c r="T196" i="28"/>
  <c r="T195" i="28"/>
  <c r="T194" i="28"/>
  <c r="T197" i="28" l="1"/>
  <c r="T191" i="28"/>
  <c r="T189" i="28"/>
  <c r="T190" i="28"/>
  <c r="T188" i="28"/>
  <c r="T186" i="28"/>
  <c r="T185" i="28"/>
  <c r="T187" i="28" l="1"/>
  <c r="T192" i="28"/>
  <c r="T182" i="28"/>
  <c r="T181" i="28"/>
  <c r="T180" i="28"/>
  <c r="T178" i="28"/>
  <c r="T177" i="28"/>
  <c r="T176" i="28"/>
  <c r="T193" i="28" l="1"/>
  <c r="T183" i="28"/>
  <c r="T179" i="28"/>
  <c r="T173" i="28"/>
  <c r="T174" i="28"/>
  <c r="T172" i="28"/>
  <c r="T184" i="28" l="1"/>
  <c r="T175" i="28"/>
  <c r="T168" i="28" l="1"/>
  <c r="T169" i="28"/>
  <c r="T167" i="28"/>
  <c r="T164" i="28"/>
  <c r="T165" i="28"/>
  <c r="T163" i="28"/>
  <c r="T166" i="28" l="1"/>
  <c r="T170" i="28"/>
  <c r="T171" i="28" l="1"/>
  <c r="O141" i="28"/>
  <c r="O142" i="28"/>
  <c r="O143" i="28"/>
  <c r="O140" i="28"/>
  <c r="O150" i="28"/>
  <c r="O151" i="28"/>
  <c r="O152" i="28"/>
  <c r="O149" i="28"/>
  <c r="O161" i="28"/>
  <c r="O159" i="28"/>
  <c r="T159" i="28" s="1"/>
  <c r="O160" i="28"/>
  <c r="T160" i="28" s="1"/>
  <c r="O158" i="28"/>
  <c r="T158" i="28" s="1"/>
  <c r="T156" i="28"/>
  <c r="T155" i="28"/>
  <c r="T154" i="28"/>
  <c r="T157" i="28" l="1"/>
  <c r="T161" i="28"/>
  <c r="T162" i="28" l="1"/>
  <c r="T151" i="28"/>
  <c r="T150" i="28"/>
  <c r="T146" i="28"/>
  <c r="T147" i="28"/>
  <c r="T149" i="28"/>
  <c r="T145" i="28"/>
  <c r="T148" i="28" l="1"/>
  <c r="T152" i="28"/>
  <c r="T153" i="28" l="1"/>
  <c r="T141" i="28"/>
  <c r="T142" i="28"/>
  <c r="T140" i="28"/>
  <c r="T138" i="28"/>
  <c r="T137" i="28"/>
  <c r="T136" i="28"/>
  <c r="T143" i="28" l="1"/>
  <c r="T139" i="28"/>
  <c r="T134" i="28"/>
  <c r="T133" i="28"/>
  <c r="T144" i="28" l="1"/>
  <c r="T135" i="28"/>
  <c r="T131" i="28"/>
  <c r="T130" i="28"/>
  <c r="T132" i="28" l="1"/>
  <c r="T127" i="28" l="1"/>
  <c r="T126" i="28" l="1"/>
  <c r="T125" i="28"/>
  <c r="T123" i="28"/>
  <c r="T128" i="28" l="1"/>
  <c r="T122" i="28" l="1"/>
  <c r="T121" i="28"/>
  <c r="T124" i="28" l="1"/>
  <c r="T129" i="28" s="1"/>
  <c r="T118" i="28"/>
  <c r="T117" i="28"/>
  <c r="T116" i="28"/>
  <c r="T114" i="28"/>
  <c r="T113" i="28"/>
  <c r="T112" i="28"/>
  <c r="T115" i="28" l="1"/>
  <c r="T119" i="28"/>
  <c r="T103" i="28"/>
  <c r="T109" i="28"/>
  <c r="O108" i="28"/>
  <c r="T108" i="28" s="1"/>
  <c r="O107" i="28"/>
  <c r="T107" i="28" s="1"/>
  <c r="T120" i="28" l="1"/>
  <c r="T110" i="28"/>
  <c r="T105" i="28" l="1"/>
  <c r="T104" i="28"/>
  <c r="T102" i="28"/>
  <c r="T106" i="28" l="1"/>
  <c r="T111" i="28" s="1"/>
  <c r="T99" i="28" l="1"/>
  <c r="T97" i="28"/>
  <c r="T98" i="28"/>
  <c r="T95" i="28"/>
  <c r="T94" i="28"/>
  <c r="T93" i="28"/>
  <c r="T100" i="28" l="1"/>
  <c r="T96" i="28"/>
  <c r="T101" i="28" l="1"/>
  <c r="T90" i="28" l="1"/>
  <c r="T89" i="28"/>
  <c r="O88" i="28"/>
  <c r="T88" i="28" s="1"/>
  <c r="T86" i="28" l="1"/>
  <c r="T84" i="28"/>
  <c r="T85" i="28"/>
  <c r="T87" i="28" l="1"/>
  <c r="T91" i="28"/>
  <c r="T81" i="28"/>
  <c r="T80" i="28"/>
  <c r="T77" i="28"/>
  <c r="T76" i="28"/>
  <c r="T72" i="28"/>
  <c r="T73" i="28"/>
  <c r="T70" i="28"/>
  <c r="T71" i="28"/>
  <c r="T92" i="28" l="1"/>
  <c r="T82" i="28"/>
  <c r="T75" i="28"/>
  <c r="T83" i="28" l="1"/>
  <c r="T51" i="28"/>
</calcChain>
</file>

<file path=xl/sharedStrings.xml><?xml version="1.0" encoding="utf-8"?>
<sst xmlns="http://schemas.openxmlformats.org/spreadsheetml/2006/main" count="5466" uniqueCount="710">
  <si>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</si>
  <si>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</si>
  <si>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</si>
  <si>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</si>
  <si>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</si>
  <si>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</si>
  <si>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</si>
  <si>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</si>
  <si>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</si>
  <si>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</si>
  <si>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</si>
  <si>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</si>
  <si>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</si>
  <si>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</si>
  <si>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</si>
  <si>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</si>
  <si>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</si>
  <si>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</si>
  <si>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</si>
  <si>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</si>
  <si>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</si>
  <si>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</si>
  <si>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</si>
  <si>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</si>
  <si>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</si>
  <si>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</si>
  <si>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</si>
  <si>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</si>
  <si>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</si>
  <si>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</si>
  <si>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</si>
  <si>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</si>
  <si>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</si>
  <si>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</si>
  <si>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</si>
  <si>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</si>
  <si>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</si>
  <si>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</si>
  <si>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</si>
  <si>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15.1</t>
  </si>
  <si>
    <t>15.2</t>
  </si>
  <si>
    <t>15.3</t>
  </si>
  <si>
    <t>То же, в прогнозных ценах соответствующих лет, млн рублей 
(с НДС)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</si>
  <si>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</si>
  <si>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</si>
  <si>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</si>
  <si>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</si>
  <si>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</si>
  <si>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</si>
  <si>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</si>
  <si>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</si>
  <si>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</si>
  <si>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</si>
  <si>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</si>
  <si>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</si>
  <si>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1 ед.</t>
  </si>
  <si>
    <t>1 ед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</si>
  <si>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</si>
  <si>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</si>
  <si>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П6-10</t>
  </si>
  <si>
    <t>1 ячейка</t>
  </si>
  <si>
    <t xml:space="preserve">УНЦ подготовки и устройства территории ПС (ЗПС) </t>
  </si>
  <si>
    <t>1 км</t>
  </si>
  <si>
    <t>П6-06</t>
  </si>
  <si>
    <t xml:space="preserve">УНЦ ВЛ 0,4-750 кВ на строительно-монтажные работы без опор и провода </t>
  </si>
  <si>
    <t xml:space="preserve">УНЦ опор ВЛ 0,4-750 кВ </t>
  </si>
  <si>
    <t>УНЦ провода ВЛ 0,4-750 кВ сталеалюминиевого типа</t>
  </si>
  <si>
    <t>1 км по трассе</t>
  </si>
  <si>
    <t xml:space="preserve">УНЦ систем АСУТП и ТМ </t>
  </si>
  <si>
    <t>П2-02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</si>
  <si>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18</t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</si>
  <si>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</si>
  <si>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</si>
  <si>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</si>
  <si>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</si>
  <si>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</si>
  <si>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</si>
  <si>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</si>
  <si>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</si>
  <si>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</si>
  <si>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</si>
  <si>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</si>
  <si>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</si>
  <si>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</si>
  <si>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</si>
  <si>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</si>
  <si>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</si>
  <si>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</si>
  <si>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</si>
  <si>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</si>
  <si>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</si>
  <si>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П6-05</t>
  </si>
  <si>
    <t>Л1-02-1</t>
  </si>
  <si>
    <t>Л3-02-1</t>
  </si>
  <si>
    <t>Л1-01-1</t>
  </si>
  <si>
    <t xml:space="preserve">Итого объем финансовых потребностей, тыс рублей (без НДС) </t>
  </si>
  <si>
    <t xml:space="preserve">УНЦ ячейки выключателя НУ 110-750 кВ </t>
  </si>
  <si>
    <t>Б1-05</t>
  </si>
  <si>
    <t xml:space="preserve">УНЦ АСУТП присоединения </t>
  </si>
  <si>
    <t xml:space="preserve">УНЦ ИВКЭ </t>
  </si>
  <si>
    <t>И15-04</t>
  </si>
  <si>
    <t>Стационарная камера охранного (технологического) видеонаблюдения</t>
  </si>
  <si>
    <t>И15-05</t>
  </si>
  <si>
    <t>И15-08</t>
  </si>
  <si>
    <t>Система периметральной сигнализации</t>
  </si>
  <si>
    <t>И15-09</t>
  </si>
  <si>
    <t xml:space="preserve">УНЦ КЛ 6-500 кВ (с алюминиевой жилой) </t>
  </si>
  <si>
    <t>К1-05-2</t>
  </si>
  <si>
    <t>Б2-02-3</t>
  </si>
  <si>
    <t>Э3-07-2</t>
  </si>
  <si>
    <t>Э3-09-2</t>
  </si>
  <si>
    <t>В8-01-1</t>
  </si>
  <si>
    <t>К1-08-2</t>
  </si>
  <si>
    <t>Б2-02-4</t>
  </si>
  <si>
    <t>П6-07</t>
  </si>
  <si>
    <t>Б2-01-4</t>
  </si>
  <si>
    <t>П6-08</t>
  </si>
  <si>
    <t>К3-07-1</t>
  </si>
  <si>
    <t>одна цепь КЛ благоустройство по трассе без учета восстановления газонов</t>
  </si>
  <si>
    <t>Н1-05</t>
  </si>
  <si>
    <t>двухцепная, все типы опор за исключением многогранных</t>
  </si>
  <si>
    <t>Т5-12-1</t>
  </si>
  <si>
    <t xml:space="preserve">УНЦ ячейки реактора ДГР 6-35 кВ </t>
  </si>
  <si>
    <t>1 м2 здания</t>
  </si>
  <si>
    <t>1 м периметра ПС</t>
  </si>
  <si>
    <t>Ж1-01-3</t>
  </si>
  <si>
    <t>1ВЛ</t>
  </si>
  <si>
    <t>В1-01-1</t>
  </si>
  <si>
    <t>Т5-14-1</t>
  </si>
  <si>
    <t>Т5-17-1</t>
  </si>
  <si>
    <t>Л7-39-4</t>
  </si>
  <si>
    <t>Л7-34-4</t>
  </si>
  <si>
    <t>Л3-01-2</t>
  </si>
  <si>
    <t>К3-08-1</t>
  </si>
  <si>
    <t>Затраты на проектно-изыскательские работы для отдельных элементов электрических сетей</t>
  </si>
  <si>
    <t xml:space="preserve">Планируемый (фактический) срок ввода объекта в эксплуатацию, год </t>
  </si>
  <si>
    <t xml:space="preserve"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УНЦ </t>
  </si>
  <si>
    <t>А5-07</t>
  </si>
  <si>
    <t>УНЦ ИИК</t>
  </si>
  <si>
    <t>1 точка учета</t>
  </si>
  <si>
    <t>А1-01</t>
  </si>
  <si>
    <t>А1-02</t>
  </si>
  <si>
    <t>А2-01</t>
  </si>
  <si>
    <t>П6-09</t>
  </si>
  <si>
    <t>А5-04</t>
  </si>
  <si>
    <t>А5-06</t>
  </si>
  <si>
    <t>1 м периметра</t>
  </si>
  <si>
    <t>И15-10</t>
  </si>
  <si>
    <t>Н1-02</t>
  </si>
  <si>
    <r>
      <t xml:space="preserve">Величина затрат, тыс рублей (без НДС)
</t>
    </r>
    <r>
      <rPr>
        <b/>
        <sz val="11"/>
        <rFont val="Times New Roman"/>
        <family val="1"/>
        <charset val="204"/>
      </rPr>
      <t xml:space="preserve"> (ст.20=ст.14*ст.15*ст.18*ст.19)</t>
    </r>
  </si>
  <si>
    <t>Ограждение наружное</t>
  </si>
  <si>
    <t>У4-01</t>
  </si>
  <si>
    <t>РП</t>
  </si>
  <si>
    <t>ВЛ</t>
  </si>
  <si>
    <t>КЛ</t>
  </si>
  <si>
    <t>КТП</t>
  </si>
  <si>
    <t>ТП</t>
  </si>
  <si>
    <t>ПС</t>
  </si>
  <si>
    <t>1 точка наблюдения</t>
  </si>
  <si>
    <t>Удельный показатель ненормируемых затрат, тыс рублей (ст.13=ст.12/ст.9)</t>
  </si>
  <si>
    <t>Калининградская обл.</t>
  </si>
  <si>
    <t>УНЦ на устройство траншеи КЛ и восстановление благоустройства по трассе</t>
  </si>
  <si>
    <t>УНЦ КЛ 0,4 кВ</t>
  </si>
  <si>
    <t>ЗРУ</t>
  </si>
  <si>
    <t>УНЦ ячейки реактора ДГР 6-35 кВ</t>
  </si>
  <si>
    <t>Э3-08-2</t>
  </si>
  <si>
    <t>Л7-11-4</t>
  </si>
  <si>
    <t>Прибор учета трехфазный</t>
  </si>
  <si>
    <t>К1-06-2</t>
  </si>
  <si>
    <t>КВЛ</t>
  </si>
  <si>
    <t>В3-03-2</t>
  </si>
  <si>
    <t>Л7-06-3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</si>
  <si>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 год</t>
    </r>
  </si>
  <si>
    <t>С</t>
  </si>
  <si>
    <t>З</t>
  </si>
  <si>
    <t>П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</si>
  <si>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 год</t>
    </r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</si>
  <si>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</si>
  <si>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2023 год</t>
    </r>
  </si>
  <si>
    <t>Непревышение по УНЦ, млн рублей
(ст.12=ст.10-ст.11)</t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</si>
  <si>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>(с НДС) 
(ст.14=ст.7-ст.13)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</si>
  <si>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sz val="12"/>
        <rFont val="Times New Roman"/>
        <family val="1"/>
        <charset val="204"/>
      </rPr>
      <t>(ст.10=ст8+ст.9)</t>
    </r>
  </si>
  <si>
    <t>Инвестиционная программа  Акционерное общество  "Западная энергетическая компания"</t>
  </si>
  <si>
    <t>1.1.1.3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</si>
  <si>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</si>
  <si>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J 19-01 </t>
  </si>
  <si>
    <t>Строительство ПС 110 кВ  "Ялтинская" в г Калининград (с установкой 2-х трансформаторов 110/10 кВ и РУ 10 кВ), с заходами ВЛ 110 кВ , строительством двух КЛ 10 кВ протяженностью 1 км</t>
  </si>
  <si>
    <t>J 19-02</t>
  </si>
  <si>
    <t>Строительство сетей электроснабжения гостиничного комплекса г. Светлогорске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</si>
  <si>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</si>
  <si>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</si>
  <si>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</si>
  <si>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</si>
  <si>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</si>
  <si>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 г. Калининград ул. Флагманская </t>
  </si>
  <si>
    <t>L 21-08</t>
  </si>
  <si>
    <t>Электроснабжение многоквартирных ж/домов в г.Пионерском,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</si>
  <si>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</si>
  <si>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</si>
  <si>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</si>
  <si>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</si>
  <si>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</si>
  <si>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</si>
  <si>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</si>
  <si>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</si>
  <si>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</si>
  <si>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</si>
  <si>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</si>
  <si>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</si>
  <si>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</si>
  <si>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</si>
  <si>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</si>
  <si>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</si>
  <si>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</si>
  <si>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электроснабжения складского корпуса Театра оперы и балета ул. Ялтинская 66</t>
  </si>
  <si>
    <t>M 22-22</t>
  </si>
  <si>
    <t>Строительство  электроснабжения жд г.Пионерский, пос.Рыбное (МакроИнвест)</t>
  </si>
  <si>
    <t>L 21-17</t>
  </si>
  <si>
    <t>1.1.4.1</t>
  </si>
  <si>
    <t>Строительство КЛ-15кВ РП-1 - ТП-1 г. Пионерский - 0,6 км</t>
  </si>
  <si>
    <t>J 19-15</t>
  </si>
  <si>
    <t>Строительство ВЛЗ-15кВ от РП В-46 до ТП-5 пос. Северный , Багратионовского р-на -2,0км</t>
  </si>
  <si>
    <t>J 19-16</t>
  </si>
  <si>
    <t>Строительство КЛ-15кВ РП-1 - ТП-3 г. Пионерский  -1км</t>
  </si>
  <si>
    <t>J 19-14</t>
  </si>
  <si>
    <t>1.1.4.2</t>
  </si>
  <si>
    <t>Строительство 2-х линейных ячеек 110кВ на ПС Пионерская для ВЛ-110 кВ ПС Пионерская- ПС Куликово</t>
  </si>
  <si>
    <t>J 19-04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</si>
  <si>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</si>
  <si>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M 22-01</t>
  </si>
  <si>
    <t>1.2.1.2</t>
  </si>
  <si>
    <t>Реконструкция РП В-46 пос. Южный-1 Багратионовского р-на</t>
  </si>
  <si>
    <t>J 19-06</t>
  </si>
  <si>
    <t>Реконструкция ТП-2 пос. Южный-1, Багратионовского р-на</t>
  </si>
  <si>
    <t>J 19-07</t>
  </si>
  <si>
    <t>Реконструкция ТП-5 пос. Северный, Багратионовского р-на</t>
  </si>
  <si>
    <t>J 19-09</t>
  </si>
  <si>
    <t>Реконструкция ТП-4 пос. Северный, Багратионовского р-на</t>
  </si>
  <si>
    <t>J 19-08</t>
  </si>
  <si>
    <t>Реконструкция ТП-12 пос. Южный-1, Багратионовского р-на</t>
  </si>
  <si>
    <t>J 19-10</t>
  </si>
  <si>
    <t>Реконструкция ТП-13 пос. Южный, Багратионовского р-на</t>
  </si>
  <si>
    <t>J 19-11</t>
  </si>
  <si>
    <t>Реконструкция ТП-1 ул. Ялтинская,  г. Калининград</t>
  </si>
  <si>
    <t>J 19-05</t>
  </si>
  <si>
    <t>Реконструкция ТП-329-02 15/0,4кВ г. Зеленоградск, ул. Приморская 11</t>
  </si>
  <si>
    <t>L 21-01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</si>
  <si>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</si>
  <si>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</si>
  <si>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</si>
  <si>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</si>
  <si>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1.2.2.1</t>
  </si>
  <si>
    <t>Реконструкция КЛ-15кВ от ТП-2 пос. Южный до ТП-5 пос. Северный, Багратионовского р-на -1,920 км</t>
  </si>
  <si>
    <t>J 19-17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</si>
  <si>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</si>
  <si>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</si>
  <si>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Реконструкция ВЛ-0,4 кВ №13-1 от ТП-13 по ул.Транспортная, г. Калининград</t>
  </si>
  <si>
    <t>M 22-26</t>
  </si>
  <si>
    <t>1.2.3.1</t>
  </si>
  <si>
    <t>Установка систем коммерческого учета электроэнергии по сетям 0,4-0,2кВ от  ТП-1006, ТП-1015, ТП-810</t>
  </si>
  <si>
    <t>J 19-18</t>
  </si>
  <si>
    <t>Создание интеллектуальной системы учета электрической энергии</t>
  </si>
  <si>
    <t>K 20-01</t>
  </si>
  <si>
    <t>1.2.3.8</t>
  </si>
  <si>
    <t>Программное обеспечение АИСКУЭ для выхода на ОРЭМ</t>
  </si>
  <si>
    <t>L 21-23</t>
  </si>
  <si>
    <t>1.2.4.2</t>
  </si>
  <si>
    <t>Организация каналов  оперативной голосовой связи между Калининградской ТЭЦ-2 и ПС 110 кВ Луговая</t>
  </si>
  <si>
    <t>L 21-02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</si>
  <si>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</si>
  <si>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</si>
  <si>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</si>
  <si>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</si>
  <si>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1.4.</t>
  </si>
  <si>
    <t xml:space="preserve">Строительство ВЛ 0,4 кВ   13-03 от ТП-13 , протяженностью 450 м </t>
  </si>
  <si>
    <t>K 20-03</t>
  </si>
  <si>
    <t>Строительство 2-х КЛ-0,4кВ от ТП-12 до СП-0,4 (Новый), монтаж СП-0,4кВ п.Южный, Багратионовского р-на</t>
  </si>
  <si>
    <t>M 22-19</t>
  </si>
  <si>
    <t>Строительство ВЛ 0,4 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</si>
  <si>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</si>
  <si>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</si>
  <si>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</si>
  <si>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1.6</t>
  </si>
  <si>
    <t>Приобретение электросетевого комплекса ООО "Татэнерго"</t>
  </si>
  <si>
    <t>K-20-02</t>
  </si>
  <si>
    <t>Приобретение ТП 15/6/0,4кВ 2500/400кВА г. Светлый</t>
  </si>
  <si>
    <t>M 22-27</t>
  </si>
  <si>
    <t>Приобретение ВЛ-15кВ № 15-298 г. Светлый</t>
  </si>
  <si>
    <t>M 22-28</t>
  </si>
  <si>
    <t xml:space="preserve">УНЦ ячейки выключателя КРУ 6-35 кВ </t>
  </si>
  <si>
    <t>шт. ячеек</t>
  </si>
  <si>
    <t>В-01-1</t>
  </si>
  <si>
    <t>В-02-1</t>
  </si>
  <si>
    <t xml:space="preserve">УНЦ ячейки трансформатора 35-500 кВ </t>
  </si>
  <si>
    <t>ТДН-16000/110-У1</t>
  </si>
  <si>
    <t>Т4-07-2</t>
  </si>
  <si>
    <t>Площадь подготовки и устройства территории под элементы ПС (ЗПС) (м2)</t>
  </si>
  <si>
    <t>ВВ</t>
  </si>
  <si>
    <t>Т1</t>
  </si>
  <si>
    <t>Т2</t>
  </si>
  <si>
    <t>Основные здания (общеподстанционный пункт управления (ОПУ), закрытое распределительное устройство (ЗРУ), релейный щит (РЩ))</t>
  </si>
  <si>
    <t>Прочее</t>
  </si>
  <si>
    <t>Калининградская область</t>
  </si>
  <si>
    <t>здания ОПУ, ЗРУ, РЩ</t>
  </si>
  <si>
    <t>м2</t>
  </si>
  <si>
    <t>Б-1-05</t>
  </si>
  <si>
    <t>тыс. м2</t>
  </si>
  <si>
    <t>С-1</t>
  </si>
  <si>
    <t>С-1-02</t>
  </si>
  <si>
    <t>тыс. м3</t>
  </si>
  <si>
    <t>С-1-03</t>
  </si>
  <si>
    <t>С-1-04</t>
  </si>
  <si>
    <t>С-1-06</t>
  </si>
  <si>
    <t>Постоянная часть</t>
  </si>
  <si>
    <t>УНЦ зданий ЗРУ</t>
  </si>
  <si>
    <t>УНЦ зданий ОПУ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</si>
  <si>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</si>
  <si>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</si>
  <si>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</si>
  <si>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</si>
  <si>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</si>
  <si>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</si>
  <si>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>ОПУ</t>
  </si>
  <si>
    <t>единиц</t>
  </si>
  <si>
    <t>Таблица З1</t>
  </si>
  <si>
    <t>РУ</t>
  </si>
  <si>
    <t>таблица 33-01-1</t>
  </si>
  <si>
    <t>таблица 35-01-1</t>
  </si>
  <si>
    <t>Таблица А1 -05</t>
  </si>
  <si>
    <t>единица</t>
  </si>
  <si>
    <t>Таблица А2-02</t>
  </si>
  <si>
    <t>Таблица А3-02</t>
  </si>
  <si>
    <t>Таблица А4-01</t>
  </si>
  <si>
    <t>Таблица А4-02</t>
  </si>
  <si>
    <t>Таблица А6-02</t>
  </si>
  <si>
    <t>Таблица А8-05</t>
  </si>
  <si>
    <t>Проектные работы</t>
  </si>
  <si>
    <t xml:space="preserve">Итого объем финансовых потребностей,                   тыс рублей (без НДС) </t>
  </si>
  <si>
    <t>П-1-02</t>
  </si>
  <si>
    <t xml:space="preserve"> прочие элементы ПС</t>
  </si>
  <si>
    <t>приказ</t>
  </si>
  <si>
    <t>24/1-ЗЭК</t>
  </si>
  <si>
    <t>ВГТ110    In=1000А; I отк 40 кА</t>
  </si>
  <si>
    <t xml:space="preserve">SION, In=1000А; I отк=25 кА </t>
  </si>
  <si>
    <t>S участка в границах ГПЗУ 260650 м2</t>
  </si>
  <si>
    <t xml:space="preserve">УНЦ ОКГТ </t>
  </si>
  <si>
    <t>Стоимость разработки землеустроительной документации</t>
  </si>
  <si>
    <t>затраты на кадастровые работы</t>
  </si>
  <si>
    <t xml:space="preserve">двухцепная, все типы опор за исключением многогранных, сечение провода АС150, 1 провод в фазе </t>
  </si>
  <si>
    <t>2-х цепная, сечение фазного провода АС150, 1 провод в фазе</t>
  </si>
  <si>
    <t>24 ОВ, 83кН</t>
  </si>
  <si>
    <t>км (по трассе)</t>
  </si>
  <si>
    <t>Л1-04-2</t>
  </si>
  <si>
    <t>Л3-04-2</t>
  </si>
  <si>
    <t>Л5-04</t>
  </si>
  <si>
    <t>О1-02</t>
  </si>
  <si>
    <t xml:space="preserve"> км</t>
  </si>
  <si>
    <t>П8-10</t>
  </si>
  <si>
    <t>100 км</t>
  </si>
  <si>
    <t>П10-01</t>
  </si>
  <si>
    <t>Затраты на проектно-изыскательские работы</t>
  </si>
  <si>
    <t xml:space="preserve">протяженность 5 км  </t>
  </si>
  <si>
    <t>П-3-14</t>
  </si>
  <si>
    <t>Итого объем финансовых потребностей, тыс рублей (без НДС)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</si>
  <si>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</si>
  <si>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t xml:space="preserve">ВЛ, ПС </t>
  </si>
  <si>
    <t>3AP1FG-145/EK, отсутствие встроенных трансформаторов тока, I n=3150А I отк 40 кА</t>
  </si>
  <si>
    <t>ВВ/TEL-20-16/800 У2, отсутствие встроенных трансформаторов тока, 800 А</t>
  </si>
  <si>
    <t>В3-01-1  </t>
  </si>
  <si>
    <t>Подготовка и благоустройство территории ПС</t>
  </si>
  <si>
    <t>здания ОПУ</t>
  </si>
  <si>
    <t>здание ЗРУ</t>
  </si>
  <si>
    <t xml:space="preserve">Затраты на кадастровые работы </t>
  </si>
  <si>
    <t xml:space="preserve"> Затраты на инженерно-археологическим изысканиям </t>
  </si>
  <si>
    <t>Затраты на очистку местности от взрывоопасных предметов</t>
  </si>
  <si>
    <t>таблица 35-01-2</t>
  </si>
  <si>
    <t>га</t>
  </si>
  <si>
    <t>П11-01</t>
  </si>
  <si>
    <t>П7-01</t>
  </si>
  <si>
    <t>Б5-01</t>
  </si>
  <si>
    <t>18459 м2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</si>
  <si>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</si>
  <si>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</si>
  <si>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</si>
  <si>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</si>
  <si>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</si>
  <si>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</si>
  <si>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</si>
  <si>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</si>
  <si>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1.1.1.12</t>
  </si>
  <si>
    <t>1.1.1.13</t>
  </si>
  <si>
    <t>1.1.1.14</t>
  </si>
  <si>
    <t>1.1.1.15</t>
  </si>
  <si>
    <t>1.1.1.16</t>
  </si>
  <si>
    <t>1.1.1.17</t>
  </si>
  <si>
    <t>1.1.1.18</t>
  </si>
  <si>
    <t>1 ОПУ</t>
  </si>
  <si>
    <t>! ЗРУ</t>
  </si>
  <si>
    <t xml:space="preserve">1ПС </t>
  </si>
  <si>
    <t>2 присоединения 110 кВ</t>
  </si>
  <si>
    <t>18 присоединений 10 кВ</t>
  </si>
  <si>
    <t xml:space="preserve"> 2 системы</t>
  </si>
  <si>
    <t>1 ПС</t>
  </si>
  <si>
    <t xml:space="preserve">УНЦ здания ТП блочного типа </t>
  </si>
  <si>
    <t xml:space="preserve">Затраты на проектно-изыскательские работы </t>
  </si>
  <si>
    <t>1.1.1.0</t>
  </si>
  <si>
    <t>УНЦ ячейки трансформатора</t>
  </si>
  <si>
    <t>ТМ-1000 кВА</t>
  </si>
  <si>
    <t>Т5-19-1</t>
  </si>
  <si>
    <t xml:space="preserve">Э3-09-2 </t>
  </si>
  <si>
    <t xml:space="preserve">Э3-12-2 </t>
  </si>
  <si>
    <t>объект</t>
  </si>
  <si>
    <t>Итого объем финансовых потребностей,                 тыс рублей (без НДС)</t>
  </si>
  <si>
    <t>ТМ-2500 кВА</t>
  </si>
  <si>
    <t>Т5-24-1</t>
  </si>
  <si>
    <t>марка XRHAKXS(3 жил,500 мм2 алюминий)</t>
  </si>
  <si>
    <t>К-1-05-2</t>
  </si>
  <si>
    <t>К-1-11-2</t>
  </si>
  <si>
    <t>УНЦ на устройство траншеи КЛ и восстановление благоустройства</t>
  </si>
  <si>
    <t xml:space="preserve">2  цепей, прокладка в траншее с учетом восстановления газонов </t>
  </si>
  <si>
    <t>1 цепь, прокладка в траншее</t>
  </si>
  <si>
    <t>км</t>
  </si>
  <si>
    <t xml:space="preserve"> выполнение специального перехода методом горизонтально-направленного бурения</t>
  </si>
  <si>
    <t>П-5</t>
  </si>
  <si>
    <t>КЛ, ТП</t>
  </si>
  <si>
    <t>ТМ 15/0,4 кВ 630 кВА</t>
  </si>
  <si>
    <t>акт приемки законченного строительством объекта</t>
  </si>
  <si>
    <t>марка АПвПу2г 3 жил, 120 мм2 алюминий)</t>
  </si>
  <si>
    <t xml:space="preserve">Э3-08-2 </t>
  </si>
  <si>
    <t>КТП блочного типа сэндвич -панели 2*630/15/0,4 кВ</t>
  </si>
  <si>
    <t>марка XRHAKXS(3 жил, 240 мм2 алюминий)</t>
  </si>
  <si>
    <t>К-1-08-2</t>
  </si>
  <si>
    <t>ТП,КЛ</t>
  </si>
  <si>
    <t>ТМ 15/0,4 кВ 250 кВА</t>
  </si>
  <si>
    <t>КТП блочного типа сэндвич -панели</t>
  </si>
  <si>
    <t xml:space="preserve">Э3-06-2 </t>
  </si>
  <si>
    <t>УНЦ ячеек выключателей</t>
  </si>
  <si>
    <t>ВВ In=1000А; Iотк 20 кА</t>
  </si>
  <si>
    <t>ТМ 15/0,4 кВ 400 кВА</t>
  </si>
  <si>
    <t xml:space="preserve">Э3-07-2 </t>
  </si>
  <si>
    <t>КТП киоскового типа</t>
  </si>
  <si>
    <t xml:space="preserve">УНЦ здания ТП киоскового типа </t>
  </si>
  <si>
    <t>АПВПу2г 3х(1х240/50)</t>
  </si>
  <si>
    <t>ТП, КЛ</t>
  </si>
  <si>
    <t>ТМ 10/0,4 кВ 1000 кВА</t>
  </si>
  <si>
    <t>КТП блочного типа</t>
  </si>
  <si>
    <t>АПВПу2г    3*(1*120/50) 10кВ</t>
  </si>
  <si>
    <t>12-2023/ЗЭК от 01.02.2023</t>
  </si>
  <si>
    <t>догоговор подряда</t>
  </si>
  <si>
    <t>марка XRHAKXS(3 жил, 120 мм2 алюминий)</t>
  </si>
  <si>
    <t>05-08/21тп/128 от 07.07.2021</t>
  </si>
  <si>
    <t>05-08/21тп/128 от 07.07.2022</t>
  </si>
  <si>
    <t>05-08/21тп/128 от 07.07.2023</t>
  </si>
  <si>
    <t>договор</t>
  </si>
  <si>
    <t>К-3-10-1</t>
  </si>
  <si>
    <t>03-08/18тп</t>
  </si>
  <si>
    <t>14-03/21тп от 19.05.2021</t>
  </si>
  <si>
    <t>УНЦ здания РП (СП, РТП, ТП) блочного типа 6-20 кВ</t>
  </si>
  <si>
    <t>Э4-01</t>
  </si>
  <si>
    <t>14-03/21тп от 19.05.2022</t>
  </si>
  <si>
    <t>14-03/21тп от 19.05.2023</t>
  </si>
  <si>
    <t>здание РП на 7 ячеек</t>
  </si>
  <si>
    <t>марка XRHAKXS(3 жил, 150 мм2 алюминий)</t>
  </si>
  <si>
    <t>К-1-06-2</t>
  </si>
  <si>
    <t>РП, КЛ</t>
  </si>
  <si>
    <t>14-03/21тп от 19.05.2024</t>
  </si>
  <si>
    <t xml:space="preserve">51-07/21тп </t>
  </si>
  <si>
    <t>марка XRHAKXS(3 жил, 240мм2 алюминий)</t>
  </si>
  <si>
    <t xml:space="preserve">82-09/21тп </t>
  </si>
  <si>
    <t>КТП,КЛ</t>
  </si>
  <si>
    <t>К 1-08-2</t>
  </si>
  <si>
    <t>К 1-06-2</t>
  </si>
  <si>
    <t>марка АПВП у2Г 3 х 150/35  мм2 алюминий</t>
  </si>
  <si>
    <t>75-08/21ТП от 04.10.2021</t>
  </si>
  <si>
    <t>ТМГ-6/0,4кВ 1600кВА</t>
  </si>
  <si>
    <t>РТП</t>
  </si>
  <si>
    <t>Т5-22-1</t>
  </si>
  <si>
    <t xml:space="preserve">Э3-11-2 </t>
  </si>
  <si>
    <t xml:space="preserve">здания ТП блочного типа </t>
  </si>
  <si>
    <t>АПВПу2г    3*(1*240/50)  6 кВ (3 жил, 240 мм2 алюминий)</t>
  </si>
  <si>
    <t>К-1-08-1</t>
  </si>
  <si>
    <t>75-08/21ТП от 04.10.2022</t>
  </si>
  <si>
    <t>АПВПу2Г 3х150/35 20 кВ</t>
  </si>
  <si>
    <t>4 трубы, диаметром 90-140 мм</t>
  </si>
  <si>
    <t>1 труба, диаметром 160-300 мм</t>
  </si>
  <si>
    <t>КЛ, КТП</t>
  </si>
  <si>
    <t xml:space="preserve"> УНЦ выполнения специального перехода методом горизонтально-направленного бурения</t>
  </si>
  <si>
    <t>К-1-01-2</t>
  </si>
  <si>
    <t>Б2-02 - 2</t>
  </si>
  <si>
    <t>одноцепная, СИП-3, сеч 120 мм,</t>
  </si>
  <si>
    <t xml:space="preserve">УНЦ провода СИП ВЛ 0,4-35 кВ </t>
  </si>
  <si>
    <t>ВЛЗ</t>
  </si>
  <si>
    <t>П-3-02</t>
  </si>
  <si>
    <t>протяженность 2 км</t>
  </si>
  <si>
    <t xml:space="preserve">одноцепная протяженность 1 км </t>
  </si>
  <si>
    <t>восстановление дорожного покрытия тротуара, одно- цепная, прокладка в траншее</t>
  </si>
  <si>
    <t>Б 4-02</t>
  </si>
  <si>
    <t>Б2-02 - 1</t>
  </si>
  <si>
    <t>УНЦ на восстановление дорожного покрытия тротуара, одно- цепная, прокладка в траншее</t>
  </si>
  <si>
    <t>УНЦ на благоустройство одной цепи КЛ  по трассе без учета восстановления газонов</t>
  </si>
  <si>
    <t>ТМГ-15/0,4кВ 400кВА</t>
  </si>
  <si>
    <t>Р1-05-1</t>
  </si>
  <si>
    <t>Противотаранное устройство</t>
  </si>
  <si>
    <t>Откатные ворота</t>
  </si>
  <si>
    <t>УНЦ здания КПП</t>
  </si>
  <si>
    <t>АРМ персонала комплекта безопасности</t>
  </si>
  <si>
    <t>Поворотная камера</t>
  </si>
  <si>
    <t xml:space="preserve">Система охранного освещения </t>
  </si>
  <si>
    <t>УЗ-01</t>
  </si>
  <si>
    <t>УЗ-02</t>
  </si>
  <si>
    <t>1 м</t>
  </si>
  <si>
    <t>37-01</t>
  </si>
  <si>
    <t>И15--03</t>
  </si>
  <si>
    <t>И15-010</t>
  </si>
  <si>
    <t xml:space="preserve">затраты на проектно-изыскательские работы для ячейки выключателя 110 кВ </t>
  </si>
  <si>
    <t>1 от 30.12.2021</t>
  </si>
  <si>
    <t>РЗДПОМ15/400</t>
  </si>
  <si>
    <t>УНЦ трансформатора</t>
  </si>
  <si>
    <t>УНЦ выключателя</t>
  </si>
  <si>
    <t>3AP1FG-145/EK,       In=3150А; I отк 40 кА</t>
  </si>
  <si>
    <t xml:space="preserve">ВВ/TEL-20-16/800 У2, In=800А; I отк=20 кА </t>
  </si>
  <si>
    <t>ТДН-10000/110-У1</t>
  </si>
  <si>
    <t>ASR1.0P/840, 840 кВА</t>
  </si>
  <si>
    <t>ТМ 15/0,4 кВ, 100 кВА</t>
  </si>
  <si>
    <t>Т4-06-2</t>
  </si>
  <si>
    <t>Р1-15-1</t>
  </si>
  <si>
    <t>Т5-10 - 1</t>
  </si>
  <si>
    <t>УНЦ ВЧ связи</t>
  </si>
  <si>
    <t>УНЦ ПА, УПАСК по ВОЛС</t>
  </si>
  <si>
    <t xml:space="preserve">система охранного освещения </t>
  </si>
  <si>
    <t>Затраты на проектные работы ПС 110/15 кВ</t>
  </si>
  <si>
    <t>1 единица</t>
  </si>
  <si>
    <t xml:space="preserve">АСУТП 14 присоединения </t>
  </si>
  <si>
    <t>УНЦ АСУТП 3 присоединений 110 кВ</t>
  </si>
  <si>
    <t>Система пожарной и охранной сигнализации S= 1097,78v2</t>
  </si>
  <si>
    <t>Система периметральной сигнализации 170м</t>
  </si>
  <si>
    <t>подготовка территории 933 м2</t>
  </si>
  <si>
    <t>50/14ТЗ от 30.12.2021</t>
  </si>
  <si>
    <t>УНЦ здания РП на 9 ячеек</t>
  </si>
  <si>
    <t>ВВ In=1250А; Iотк 31,5 кА</t>
  </si>
  <si>
    <t>Трансформатор 15/0,4кВ 100кВА</t>
  </si>
  <si>
    <t>здания РП на 9 ячеек</t>
  </si>
  <si>
    <t>В3-02-3</t>
  </si>
  <si>
    <t>Т5-10-1</t>
  </si>
  <si>
    <t>5 ячеек 15 кВ</t>
  </si>
  <si>
    <t>ВМ</t>
  </si>
  <si>
    <t>Т</t>
  </si>
  <si>
    <t>Трансформатор 15/0,4кВ 400кВА</t>
  </si>
  <si>
    <t>исключен</t>
  </si>
  <si>
    <t>ТМГ-15/6кВ 800кВА</t>
  </si>
  <si>
    <t>ВВ In=1250А; Iотк 20 кА</t>
  </si>
  <si>
    <t>ТМ 6/0,4кВ 250кВА</t>
  </si>
  <si>
    <t>В8-01-2</t>
  </si>
  <si>
    <t>Т5-18-1</t>
  </si>
  <si>
    <t>УНЦ здания РП</t>
  </si>
  <si>
    <t>здание</t>
  </si>
  <si>
    <t>УНЦ здания РП на 28 ячеек</t>
  </si>
  <si>
    <t>1 единица на 7 ячеек выключателей</t>
  </si>
  <si>
    <t>В8-07-3</t>
  </si>
  <si>
    <t>тип ( блочный), количество трансформаторов (2),номинальная мощность</t>
  </si>
  <si>
    <t>ВВ In=4000А; Iотк 31,5 кА</t>
  </si>
  <si>
    <t>Трансформатор 15/0,4кВ 1,25МВА</t>
  </si>
  <si>
    <t>Т5-21-1</t>
  </si>
  <si>
    <t>Б2-02-2</t>
  </si>
  <si>
    <t>АПвВПу2г -20  сеч.240 мм2</t>
  </si>
  <si>
    <t>Трансформатор 15/0,4кВ 630 кВА</t>
  </si>
  <si>
    <t>УНЦ КТП блочного типа</t>
  </si>
  <si>
    <t>УНЦ КЛ 15 кВ</t>
  </si>
  <si>
    <t>УНЦ выполнения специального перехода КЛ методом горизонтально-направленного бурения (ГНБ)</t>
  </si>
  <si>
    <t>Затраты на проектно-изыскательские работы  по КЛ</t>
  </si>
  <si>
    <t xml:space="preserve"> устройство траншеи КЛ и восстановление благоустройства по трассе</t>
  </si>
  <si>
    <t>П 5</t>
  </si>
  <si>
    <t>Б 2-02-1</t>
  </si>
  <si>
    <t>шт</t>
  </si>
  <si>
    <t>К5-01</t>
  </si>
  <si>
    <t>М 2-02-2</t>
  </si>
  <si>
    <t>Л3 -02-1</t>
  </si>
  <si>
    <t>Л7-04-4</t>
  </si>
  <si>
    <t>Л7-03-4</t>
  </si>
  <si>
    <t>Б7-03</t>
  </si>
  <si>
    <t>100м</t>
  </si>
  <si>
    <t>М4</t>
  </si>
  <si>
    <t>Б6-01</t>
  </si>
  <si>
    <t>П 3-02</t>
  </si>
  <si>
    <t>СВ 110-5-IV(B30 F200 W-8)</t>
  </si>
  <si>
    <t>СИП 3 1*70</t>
  </si>
  <si>
    <t>СИП 3 1*50</t>
  </si>
  <si>
    <t xml:space="preserve">УНЦ на установку страховочных пакетов при прокладке КЛ 6-500 кВ </t>
  </si>
  <si>
    <t>УНЦ на демонтаж ВЛ 15 кВ</t>
  </si>
  <si>
    <t>УНЦ ВЛ 15 кВ  на СМР без опор и провода</t>
  </si>
  <si>
    <t xml:space="preserve">УНЦ опор ВЛ 15 кВ </t>
  </si>
  <si>
    <t xml:space="preserve">УНЦ провода СИП ВЛ 15 кВ </t>
  </si>
  <si>
    <t xml:space="preserve">УНЦ на вырубку(расширение, расчистку) просеки ВЛ </t>
  </si>
  <si>
    <t>УНЦ на трелевку хлыстов древесины при вырубке(расширении) просеки ВЛ</t>
  </si>
  <si>
    <t>УНЦ переходных пунктов ВЛ-КЛ</t>
  </si>
  <si>
    <t>УНЦ затраты на очистку участков местности от взрывоопасных предметов при строительстве ВЛ(КЛ)</t>
  </si>
  <si>
    <t>Затраты на проектно-изыскательские работы  по ВЛ</t>
  </si>
  <si>
    <t>АПвВПу2г -203Х120/25-20</t>
  </si>
  <si>
    <t>проектно- изыскательские работы</t>
  </si>
  <si>
    <t>УНЦ на демонтаж ВЛ 0,4 кВ</t>
  </si>
  <si>
    <t>УНЦ ВЛ 0,4кВ  на СМР без опор и провода</t>
  </si>
  <si>
    <t xml:space="preserve">УНЦ опор ВЛ 0,4 кВ </t>
  </si>
  <si>
    <t xml:space="preserve">УНЦ провода СИП ВЛ 0,4 кВ </t>
  </si>
  <si>
    <t>М 2-01-2</t>
  </si>
  <si>
    <t>Л3 -01-1</t>
  </si>
  <si>
    <t>Л7-32-4</t>
  </si>
  <si>
    <t>СИП-4 4х95</t>
  </si>
  <si>
    <t>СИП-4 4х25</t>
  </si>
  <si>
    <t>СИП-4 4х16</t>
  </si>
  <si>
    <t>СИП-4 2х16</t>
  </si>
  <si>
    <t>П 3-01</t>
  </si>
  <si>
    <t>ВЛ 0,4 кВ протяженностью 0,573 км</t>
  </si>
  <si>
    <t>проектно-изыскательские работы</t>
  </si>
  <si>
    <t>31.12.2020 31.12.2021 09.12.2022</t>
  </si>
  <si>
    <t>633 приборов учета однофазных</t>
  </si>
  <si>
    <t>А5-02</t>
  </si>
  <si>
    <t>Прибор учета трехфазный 15</t>
  </si>
  <si>
    <t>ИВКЭ для ТП</t>
  </si>
  <si>
    <t>Сервер АСУТП и ТМ (ССПТИ)</t>
  </si>
  <si>
    <t>от 6 до 10,9</t>
  </si>
  <si>
    <t>УНЦ</t>
  </si>
  <si>
    <t>Л7-39-04</t>
  </si>
  <si>
    <t>Л11-01</t>
  </si>
  <si>
    <t xml:space="preserve">СМР без опор и провода </t>
  </si>
  <si>
    <t>УНЦ опор</t>
  </si>
  <si>
    <t>стоимость провода</t>
  </si>
  <si>
    <t xml:space="preserve"> УНЦ арматуры, крепления, защиты от перенапряжений</t>
  </si>
  <si>
    <t>УНЦ провода</t>
  </si>
  <si>
    <t xml:space="preserve">УНЦ СМР без опор и провода </t>
  </si>
  <si>
    <t>1-но цепная, СИП-4, сеч 95 мм,</t>
  </si>
  <si>
    <t xml:space="preserve">Устройство защиты от перенапряжений </t>
  </si>
  <si>
    <t xml:space="preserve">Устройство защиты опор от наезда транспорта </t>
  </si>
  <si>
    <t>Прибор учета однофазный</t>
  </si>
  <si>
    <t>опор</t>
  </si>
  <si>
    <t>М1-04</t>
  </si>
  <si>
    <t>П30-1</t>
  </si>
  <si>
    <t>расчистка кустарников и мелколесья, вырубку деревьев с диаметром ствола до 11см, 12см и более</t>
  </si>
  <si>
    <t>Счетчик электрической энергии трехфазный, класс точности 1, НЕВА МТ 314 1.0 AR E4ВSR26</t>
  </si>
  <si>
    <t>Счетчик электрической энергии однофазный, класс точности 1, НЕВА МТ 314 1.0 AR E4ВSR27</t>
  </si>
  <si>
    <t>УНЦ сервер АСУТП и ТМ (ССПТИ)</t>
  </si>
  <si>
    <t>И1 4-05</t>
  </si>
  <si>
    <t>П6-01</t>
  </si>
  <si>
    <t>аппаратура громкоговорящей и радиопоисковой связи</t>
  </si>
  <si>
    <t xml:space="preserve">УНЦ систем ПА, УПАСК </t>
  </si>
  <si>
    <t>1объект</t>
  </si>
  <si>
    <t>В составе шкафа контроллеров ПС</t>
  </si>
  <si>
    <t>ТИ (аналоговые сигналы 140/8. дискретные сигналы 150/21</t>
  </si>
  <si>
    <t>Шкаф проммежуточных клемм ШПК</t>
  </si>
  <si>
    <t>А4- 02</t>
  </si>
  <si>
    <t>А8-06</t>
  </si>
  <si>
    <t>ТИ (аналоговые сигналы 150/8. дискретные сигналы 160/21</t>
  </si>
  <si>
    <t>распоряжение</t>
  </si>
  <si>
    <t>02/06/21 от 04.06.2021</t>
  </si>
  <si>
    <t>01/06/21 от 04.06.2021</t>
  </si>
  <si>
    <t>П-5-01</t>
  </si>
  <si>
    <t>АПвБШп алюминий 4 жил,  сеч 150 мм2</t>
  </si>
  <si>
    <t>2 цепи, прокладка в траншее с учетом восстановления газонов</t>
  </si>
  <si>
    <t>УНЦ затрат на РП</t>
  </si>
  <si>
    <t>Л7-11-04</t>
  </si>
  <si>
    <t>1-но цепная, СИП-4, сеч 16 мм,</t>
  </si>
  <si>
    <t>нет распоряжения на ТХ</t>
  </si>
  <si>
    <t xml:space="preserve">отчет о оценке </t>
  </si>
  <si>
    <t>320-11/19</t>
  </si>
  <si>
    <t>нет КС14</t>
  </si>
  <si>
    <t>выключатель  колонковый 110 кВ LTB 145 I n 2000A, Iотк 40 кВА</t>
  </si>
  <si>
    <t xml:space="preserve"> VD4/P I n 630 A, Iотк 20 кВА</t>
  </si>
  <si>
    <t xml:space="preserve"> VD4/P I n 1600A, Iотк 20 кВА</t>
  </si>
  <si>
    <t>РДПОМ 480/10У1</t>
  </si>
  <si>
    <t>описание прочих элементов ПС</t>
  </si>
  <si>
    <t>общее описание</t>
  </si>
  <si>
    <t>В3-03-1</t>
  </si>
  <si>
    <t>Т-4-07-2</t>
  </si>
  <si>
    <t>Р1-01-05</t>
  </si>
  <si>
    <t>С-1-03-2</t>
  </si>
  <si>
    <t>2- цепная, сечение АС185, 1 провод в фазе</t>
  </si>
  <si>
    <t>Л5-05</t>
  </si>
  <si>
    <t>Силовой трансформатор, автотрансформатор
35-750 кВ</t>
  </si>
  <si>
    <t>Площадь подготовки и устройства территории под элементы ПС (ЗПС) (м2) Основные здания (общеподстанционный пункт управления (ОПУ), закрытое распределительное устройство (ЗРУ), релейный щит (РЩ))</t>
  </si>
  <si>
    <t>Площадь подготовки и устройства территории под элементы ПС (ЗПС) (м2) Прочее</t>
  </si>
  <si>
    <t>XRUHAKXS 3(1x150/50)</t>
  </si>
  <si>
    <t>XRUHAKXS 3(1x240/70)</t>
  </si>
  <si>
    <t>проектные работы</t>
  </si>
  <si>
    <t>УНЦ КЛ 10 кВ с алюминевой жилой</t>
  </si>
  <si>
    <t>тип ( блочный), количество трансформаторов (2), номинальная мощность 630 кВА</t>
  </si>
  <si>
    <t>тип ( блочный), количество трансформаторов (2), номинальная мощность 400 кВА</t>
  </si>
  <si>
    <t>тип ( блочный), количество трансформаторов (2), номинальная мощность 1000 кВА</t>
  </si>
  <si>
    <t>КТП 1,3</t>
  </si>
  <si>
    <t>КТП 2</t>
  </si>
  <si>
    <t>КТП 11, РТП 2</t>
  </si>
  <si>
    <t>УНЦ комплектные трансформаторные подстанции (КТП) 10(6) кВ</t>
  </si>
  <si>
    <t>110/10</t>
  </si>
  <si>
    <t>Выписка из ЕГРН 39-18-010030-62  ТП г. Светлый</t>
  </si>
  <si>
    <t xml:space="preserve"> 39-18-010030-62 </t>
  </si>
  <si>
    <t>Э1-12-1</t>
  </si>
  <si>
    <t>тип (киосковый), количество трансформаторов (1), номинальная мощность 2500 кВА</t>
  </si>
  <si>
    <t>Л5-02</t>
  </si>
  <si>
    <t>1- цепная, сечение АС185, 1 провод в фазе</t>
  </si>
  <si>
    <t>1- цепная, сечение АС95, 1 провод в фазе</t>
  </si>
  <si>
    <t>Выписка из ЕГРН -ЛЭП 3918000000287 от 02.11.22</t>
  </si>
  <si>
    <t>от 02.11.22</t>
  </si>
  <si>
    <t>Выписка из ЕГРН -ЛЭП 3918000000287 от 02.11.23</t>
  </si>
  <si>
    <t xml:space="preserve">в текущих ценах, млн рублей (без НДС) (данные формы 20.1) </t>
  </si>
  <si>
    <t>нет рапоряжения ТХ</t>
  </si>
  <si>
    <t>№Р-05-02/20 от 04.02.2020</t>
  </si>
  <si>
    <t>№Р-06-02/20 от 30.01.2020</t>
  </si>
  <si>
    <t>№Р-04-01/2020 от 29.01.2020</t>
  </si>
  <si>
    <t>техническое задание</t>
  </si>
  <si>
    <t>№Р-01-01-20 от 30.01.2020</t>
  </si>
  <si>
    <t>№Р-02-01/20 от 27.01.2020</t>
  </si>
  <si>
    <t>№Р-01-01/20 от 27.01.2020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</si>
</sst>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_-* #,##0.00&quot;р.&quot;_-;\-* #,##0.00&quot;р.&quot;_-;_-* &quot;-&quot;??&quot;р.&quot;_-;_-@_-"/>
    <numFmt numFmtId="171" formatCode="0.000000000"/>
    <numFmt numFmtId="172" formatCode="_-* #,##0_р_._-;\-* #,##0_р_._-;_-* &quot;-&quot;_р_._-;_-@_-"/>
    <numFmt numFmtId="173" formatCode="#,##0.00_ ;\-#,##0.00\ "/>
    <numFmt numFmtId="174" formatCode="#,##0.000_ ;\-#,##0.000\ "/>
    <numFmt numFmtId="175" formatCode="#,##0.0000_ ;\-#,##0.0000\ "/>
    <numFmt numFmtId="176" formatCode="#\ ##0.00"/>
  </numFmts>
  <fonts count="6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77">
    <xf numFmtId="0" fontId="0" fillId="0" borderId="0"/>
    <xf numFmtId="0" fontId="7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8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9" applyNumberFormat="0" applyFon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7" fillId="0" borderId="0"/>
    <xf numFmtId="0" fontId="28" fillId="0" borderId="0"/>
    <xf numFmtId="0" fontId="28" fillId="0" borderId="0"/>
    <xf numFmtId="165" fontId="7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29" fillId="0" borderId="0"/>
    <xf numFmtId="164" fontId="8" fillId="0" borderId="0" applyFont="0" applyFill="0" applyBorder="0" applyAlignment="0" applyProtection="0"/>
    <xf numFmtId="0" fontId="6" fillId="0" borderId="0"/>
    <xf numFmtId="0" fontId="5" fillId="0" borderId="0"/>
    <xf numFmtId="0" fontId="29" fillId="0" borderId="0"/>
    <xf numFmtId="0" fontId="35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6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0" fontId="8" fillId="0" borderId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8" fillId="0" borderId="0"/>
    <xf numFmtId="0" fontId="39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8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6" fillId="0" borderId="0"/>
    <xf numFmtId="0" fontId="53" fillId="0" borderId="0"/>
    <xf numFmtId="0" fontId="54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5" fillId="0" borderId="0"/>
    <xf numFmtId="0" fontId="56" fillId="0" borderId="0"/>
    <xf numFmtId="0" fontId="57" fillId="0" borderId="0"/>
  </cellStyleXfs>
  <cellXfs count="146">
    <xf numFmtId="0" fontId="0" fillId="0" borderId="0" xfId="0"/>
    <xf numFmtId="0" fontId="8" fillId="0" borderId="0" xfId="2"/>
    <xf numFmtId="49" fontId="8" fillId="0" borderId="0" xfId="2" applyNumberFormat="1" applyAlignment="1">
      <alignment horizontal="center"/>
    </xf>
    <xf numFmtId="0" fontId="8" fillId="0" borderId="0" xfId="2" applyAlignment="1">
      <alignment vertical="center"/>
    </xf>
    <xf numFmtId="0" fontId="8" fillId="0" borderId="0" xfId="2" applyAlignment="1">
      <alignment horizontal="center" vertical="center" wrapText="1"/>
    </xf>
    <xf numFmtId="49" fontId="8" fillId="0" borderId="0" xfId="2" applyNumberFormat="1"/>
    <xf numFmtId="0" fontId="32" fillId="0" borderId="0" xfId="2" applyFont="1" applyAlignment="1">
      <alignment vertical="center"/>
    </xf>
    <xf numFmtId="0" fontId="31" fillId="0" borderId="0" xfId="55" applyFont="1" applyAlignment="1">
      <alignment vertical="top"/>
    </xf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21" xfId="0" applyFont="1" applyBorder="1"/>
    <xf numFmtId="49" fontId="47" fillId="0" borderId="0" xfId="0" applyNumberFormat="1" applyFont="1"/>
    <xf numFmtId="0" fontId="48" fillId="0" borderId="0" xfId="0" applyFont="1"/>
    <xf numFmtId="0" fontId="45" fillId="0" borderId="0" xfId="0" applyFont="1"/>
    <xf numFmtId="168" fontId="8" fillId="0" borderId="0" xfId="0" applyNumberFormat="1" applyFont="1" applyAlignment="1">
      <alignment horizontal="center" wrapText="1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5" fillId="0" borderId="16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50" fillId="0" borderId="0" xfId="0" applyFont="1"/>
    <xf numFmtId="0" fontId="8" fillId="0" borderId="20" xfId="2" applyBorder="1" applyAlignment="1">
      <alignment horizontal="center" vertical="center" wrapText="1"/>
    </xf>
    <xf numFmtId="0" fontId="8" fillId="0" borderId="32" xfId="2" applyBorder="1" applyAlignment="1">
      <alignment horizontal="center" vertical="center" wrapText="1"/>
    </xf>
    <xf numFmtId="49" fontId="8" fillId="0" borderId="31" xfId="2" applyNumberFormat="1" applyBorder="1" applyAlignment="1">
      <alignment horizontal="center" vertical="center" wrapText="1"/>
    </xf>
    <xf numFmtId="0" fontId="8" fillId="0" borderId="0" xfId="2" applyAlignment="1">
      <alignment vertical="center" wrapText="1"/>
    </xf>
    <xf numFmtId="49" fontId="40" fillId="0" borderId="0" xfId="0" applyNumberFormat="1" applyFont="1" applyAlignment="1">
      <alignment horizontal="left" vertical="center"/>
    </xf>
    <xf numFmtId="0" fontId="8" fillId="0" borderId="31" xfId="0" applyFont="1" applyBorder="1" applyAlignment="1">
      <alignment horizontal="center" vertical="center" wrapText="1"/>
    </xf>
    <xf numFmtId="0" fontId="33" fillId="0" borderId="0" xfId="2" applyFont="1" applyAlignment="1">
      <alignment vertical="center" wrapText="1"/>
    </xf>
    <xf numFmtId="0" fontId="8" fillId="0" borderId="31" xfId="0" applyFont="1" applyBorder="1" applyAlignment="1">
      <alignment horizontal="center" vertical="center"/>
    </xf>
    <xf numFmtId="14" fontId="8" fillId="0" borderId="31" xfId="2" quotePrefix="1" applyNumberFormat="1" applyBorder="1" applyAlignment="1">
      <alignment horizontal="center" vertical="center" wrapText="1"/>
    </xf>
    <xf numFmtId="0" fontId="8" fillId="0" borderId="31" xfId="2" applyBorder="1" applyAlignment="1">
      <alignment horizontal="left" vertical="center"/>
    </xf>
    <xf numFmtId="0" fontId="8" fillId="0" borderId="31" xfId="0" applyFont="1" applyBorder="1" applyAlignment="1">
      <alignment horizontal="left" vertical="top"/>
    </xf>
    <xf numFmtId="0" fontId="51" fillId="0" borderId="31" xfId="0" applyFont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4" fontId="8" fillId="0" borderId="31" xfId="0" applyNumberFormat="1" applyFont="1" applyBorder="1" applyAlignment="1">
      <alignment horizontal="center" vertical="center"/>
    </xf>
    <xf numFmtId="0" fontId="34" fillId="0" borderId="31" xfId="0" applyFont="1" applyBorder="1"/>
    <xf numFmtId="0" fontId="8" fillId="0" borderId="31" xfId="0" applyFont="1" applyBorder="1" applyAlignment="1">
      <alignment vertical="center" wrapText="1"/>
    </xf>
    <xf numFmtId="0" fontId="8" fillId="0" borderId="31" xfId="2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1" fontId="8" fillId="0" borderId="31" xfId="0" applyNumberFormat="1" applyFont="1" applyBorder="1" applyAlignment="1">
      <alignment horizontal="center" wrapText="1"/>
    </xf>
    <xf numFmtId="0" fontId="33" fillId="0" borderId="0" xfId="2" applyFont="1" applyAlignment="1">
      <alignment horizontal="center" vertical="center" wrapText="1"/>
    </xf>
    <xf numFmtId="0" fontId="31" fillId="0" borderId="0" xfId="55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58" fillId="0" borderId="16" xfId="0" applyFont="1" applyBorder="1" applyAlignment="1">
      <alignment horizontal="center" vertical="center" wrapText="1"/>
    </xf>
    <xf numFmtId="2" fontId="33" fillId="0" borderId="31" xfId="0" applyNumberFormat="1" applyFont="1" applyBorder="1" applyAlignment="1">
      <alignment horizontal="center" vertical="center" wrapText="1"/>
    </xf>
    <xf numFmtId="173" fontId="33" fillId="0" borderId="31" xfId="0" applyNumberFormat="1" applyFont="1" applyBorder="1" applyAlignment="1">
      <alignment horizontal="center" vertical="center" wrapText="1"/>
    </xf>
    <xf numFmtId="174" fontId="33" fillId="0" borderId="31" xfId="0" applyNumberFormat="1" applyFont="1" applyBorder="1" applyAlignment="1">
      <alignment horizontal="center" vertical="center" wrapText="1"/>
    </xf>
    <xf numFmtId="175" fontId="33" fillId="0" borderId="31" xfId="0" applyNumberFormat="1" applyFont="1" applyBorder="1" applyAlignment="1">
      <alignment horizontal="center" vertical="center" wrapText="1"/>
    </xf>
    <xf numFmtId="173" fontId="33" fillId="0" borderId="31" xfId="39" applyNumberFormat="1" applyFont="1" applyBorder="1" applyAlignment="1">
      <alignment horizontal="center" vertical="center" wrapText="1"/>
    </xf>
    <xf numFmtId="0" fontId="59" fillId="0" borderId="0" xfId="0" applyFont="1" applyAlignment="1">
      <alignment horizontal="center" vertical="center" wrapText="1"/>
    </xf>
    <xf numFmtId="0" fontId="59" fillId="0" borderId="0" xfId="0" applyFont="1" applyAlignment="1">
      <alignment horizontal="left" vertical="center" wrapText="1"/>
    </xf>
    <xf numFmtId="49" fontId="8" fillId="0" borderId="0" xfId="2" applyNumberFormat="1" applyAlignment="1">
      <alignment horizontal="center" vertical="center"/>
    </xf>
    <xf numFmtId="49" fontId="8" fillId="0" borderId="0" xfId="2" applyNumberFormat="1" applyAlignment="1">
      <alignment vertical="center"/>
    </xf>
    <xf numFmtId="0" fontId="8" fillId="0" borderId="16" xfId="2" applyBorder="1" applyAlignment="1">
      <alignment horizontal="center" vertical="center" wrapText="1"/>
    </xf>
    <xf numFmtId="16" fontId="8" fillId="0" borderId="16" xfId="2" quotePrefix="1" applyNumberFormat="1" applyBorder="1" applyAlignment="1">
      <alignment horizontal="center" vertical="center" wrapText="1"/>
    </xf>
    <xf numFmtId="16" fontId="8" fillId="0" borderId="27" xfId="2" quotePrefix="1" applyNumberFormat="1" applyBorder="1" applyAlignment="1">
      <alignment horizontal="center" vertical="center" wrapText="1"/>
    </xf>
    <xf numFmtId="16" fontId="8" fillId="0" borderId="30" xfId="2" quotePrefix="1" applyNumberFormat="1" applyBorder="1" applyAlignment="1">
      <alignment horizontal="center" vertical="center" wrapText="1"/>
    </xf>
    <xf numFmtId="0" fontId="8" fillId="0" borderId="31" xfId="2" applyBorder="1" applyAlignment="1">
      <alignment horizontal="center" vertical="center" wrapText="1"/>
    </xf>
    <xf numFmtId="0" fontId="8" fillId="0" borderId="31" xfId="2" applyBorder="1" applyAlignment="1">
      <alignment horizontal="left" vertical="center" wrapText="1"/>
    </xf>
    <xf numFmtId="2" fontId="8" fillId="0" borderId="31" xfId="2" applyNumberFormat="1" applyBorder="1" applyAlignment="1">
      <alignment horizontal="center" vertical="center" wrapText="1"/>
    </xf>
    <xf numFmtId="16" fontId="8" fillId="0" borderId="31" xfId="2" quotePrefix="1" applyNumberFormat="1" applyBorder="1" applyAlignment="1">
      <alignment horizontal="center" vertical="center" wrapText="1"/>
    </xf>
    <xf numFmtId="0" fontId="33" fillId="0" borderId="0" xfId="39" applyFont="1" applyAlignment="1">
      <alignment horizontal="right" vertical="center"/>
    </xf>
    <xf numFmtId="0" fontId="33" fillId="0" borderId="0" xfId="39" applyFont="1" applyAlignment="1">
      <alignment horizontal="right"/>
    </xf>
    <xf numFmtId="0" fontId="33" fillId="0" borderId="0" xfId="2" applyFont="1" applyAlignment="1">
      <alignment vertical="center"/>
    </xf>
    <xf numFmtId="0" fontId="30" fillId="0" borderId="0" xfId="2" applyFont="1" applyAlignment="1">
      <alignment horizontal="center"/>
    </xf>
    <xf numFmtId="0" fontId="30" fillId="0" borderId="0" xfId="2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31" fillId="0" borderId="31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3" fontId="31" fillId="0" borderId="31" xfId="2" applyNumberFormat="1" applyFont="1" applyBorder="1" applyAlignment="1">
      <alignment horizontal="center" vertical="center" wrapText="1"/>
    </xf>
    <xf numFmtId="0" fontId="52" fillId="0" borderId="0" xfId="2" applyFont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 shrinkToFit="1"/>
    </xf>
    <xf numFmtId="0" fontId="33" fillId="0" borderId="31" xfId="0" applyFont="1" applyBorder="1" applyAlignment="1">
      <alignment vertical="center" wrapText="1" shrinkToFit="1"/>
    </xf>
    <xf numFmtId="0" fontId="8" fillId="0" borderId="31" xfId="0" applyFont="1" applyBorder="1" applyAlignment="1">
      <alignment horizontal="center" vertical="center" wrapText="1" shrinkToFit="1"/>
    </xf>
    <xf numFmtId="172" fontId="8" fillId="0" borderId="31" xfId="0" applyNumberFormat="1" applyFont="1" applyBorder="1" applyAlignment="1">
      <alignment horizontal="center" vertical="center" wrapText="1"/>
    </xf>
    <xf numFmtId="3" fontId="8" fillId="0" borderId="31" xfId="0" applyNumberFormat="1" applyFont="1" applyBorder="1" applyAlignment="1">
      <alignment horizontal="center" vertical="center" wrapText="1"/>
    </xf>
    <xf numFmtId="4" fontId="8" fillId="0" borderId="31" xfId="0" applyNumberFormat="1" applyFont="1" applyBorder="1" applyAlignment="1">
      <alignment horizontal="center" vertical="center" wrapText="1"/>
    </xf>
    <xf numFmtId="49" fontId="8" fillId="0" borderId="31" xfId="0" applyNumberFormat="1" applyFont="1" applyBorder="1" applyAlignment="1">
      <alignment horizontal="center" vertical="center"/>
    </xf>
    <xf numFmtId="172" fontId="8" fillId="0" borderId="31" xfId="0" applyNumberFormat="1" applyFont="1" applyBorder="1" applyAlignment="1">
      <alignment horizontal="center" vertical="center"/>
    </xf>
    <xf numFmtId="3" fontId="8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left" vertical="center" wrapText="1"/>
    </xf>
    <xf numFmtId="3" fontId="32" fillId="0" borderId="31" xfId="0" applyNumberFormat="1" applyFont="1" applyBorder="1" applyAlignment="1">
      <alignment horizontal="center" vertical="center" wrapText="1"/>
    </xf>
    <xf numFmtId="4" fontId="32" fillId="0" borderId="31" xfId="0" applyNumberFormat="1" applyFont="1" applyBorder="1" applyAlignment="1">
      <alignment horizontal="center" vertical="center" wrapText="1"/>
    </xf>
    <xf numFmtId="4" fontId="32" fillId="0" borderId="31" xfId="2" applyNumberFormat="1" applyFont="1" applyBorder="1" applyAlignment="1">
      <alignment horizontal="center" vertical="center" wrapText="1"/>
    </xf>
    <xf numFmtId="0" fontId="8" fillId="0" borderId="31" xfId="54" applyFont="1" applyBorder="1" applyAlignment="1">
      <alignment horizontal="center" vertical="center" wrapText="1"/>
    </xf>
    <xf numFmtId="3" fontId="32" fillId="0" borderId="31" xfId="0" applyNumberFormat="1" applyFont="1" applyBorder="1" applyAlignment="1">
      <alignment horizontal="center" vertical="center"/>
    </xf>
    <xf numFmtId="4" fontId="61" fillId="0" borderId="31" xfId="2" applyNumberFormat="1" applyFont="1" applyBorder="1" applyAlignment="1">
      <alignment horizontal="center" vertical="center" wrapText="1"/>
    </xf>
    <xf numFmtId="4" fontId="33" fillId="0" borderId="31" xfId="0" applyNumberFormat="1" applyFont="1" applyBorder="1" applyAlignment="1">
      <alignment horizontal="center" vertical="center" wrapText="1"/>
    </xf>
    <xf numFmtId="4" fontId="30" fillId="0" borderId="31" xfId="2" applyNumberFormat="1" applyFont="1" applyBorder="1" applyAlignment="1">
      <alignment horizontal="center" vertical="center" wrapText="1"/>
    </xf>
    <xf numFmtId="2" fontId="8" fillId="0" borderId="31" xfId="0" applyNumberFormat="1" applyFont="1" applyBorder="1" applyAlignment="1">
      <alignment horizontal="center" vertical="center" wrapText="1"/>
    </xf>
    <xf numFmtId="3" fontId="30" fillId="0" borderId="31" xfId="0" applyNumberFormat="1" applyFont="1" applyBorder="1" applyAlignment="1">
      <alignment horizontal="center" vertical="center" wrapText="1"/>
    </xf>
    <xf numFmtId="3" fontId="33" fillId="0" borderId="31" xfId="0" applyNumberFormat="1" applyFont="1" applyBorder="1" applyAlignment="1">
      <alignment horizontal="center" vertical="center" wrapText="1"/>
    </xf>
    <xf numFmtId="3" fontId="30" fillId="0" borderId="31" xfId="2" applyNumberFormat="1" applyFont="1" applyBorder="1" applyAlignment="1">
      <alignment horizontal="center" vertical="center" wrapText="1"/>
    </xf>
    <xf numFmtId="2" fontId="33" fillId="0" borderId="31" xfId="2" applyNumberFormat="1" applyFont="1" applyBorder="1" applyAlignment="1">
      <alignment horizontal="center" vertical="center" wrapText="1"/>
    </xf>
    <xf numFmtId="4" fontId="33" fillId="0" borderId="31" xfId="2" applyNumberFormat="1" applyFont="1" applyBorder="1" applyAlignment="1">
      <alignment horizontal="center" vertical="center" wrapText="1"/>
    </xf>
    <xf numFmtId="0" fontId="33" fillId="0" borderId="31" xfId="2" applyFont="1" applyBorder="1" applyAlignment="1">
      <alignment horizontal="center" vertical="center" wrapText="1"/>
    </xf>
    <xf numFmtId="0" fontId="61" fillId="0" borderId="31" xfId="2" applyFont="1" applyBorder="1" applyAlignment="1">
      <alignment horizontal="center" vertical="center" wrapText="1"/>
    </xf>
    <xf numFmtId="2" fontId="61" fillId="0" borderId="31" xfId="2" applyNumberFormat="1" applyFont="1" applyBorder="1" applyAlignment="1">
      <alignment horizontal="center" vertical="center" wrapText="1"/>
    </xf>
    <xf numFmtId="0" fontId="8" fillId="0" borderId="31" xfId="54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 wrapText="1"/>
    </xf>
    <xf numFmtId="3" fontId="33" fillId="0" borderId="31" xfId="2" applyNumberFormat="1" applyFont="1" applyBorder="1" applyAlignment="1">
      <alignment horizontal="center" vertical="center" wrapText="1"/>
    </xf>
    <xf numFmtId="172" fontId="8" fillId="0" borderId="31" xfId="0" applyNumberFormat="1" applyFont="1" applyBorder="1" applyAlignment="1">
      <alignment horizontal="center" vertical="center" wrapText="1" shrinkToFit="1"/>
    </xf>
    <xf numFmtId="0" fontId="8" fillId="0" borderId="23" xfId="251" applyFont="1" applyBorder="1" applyAlignment="1">
      <alignment horizontal="center" vertical="center" wrapText="1"/>
    </xf>
    <xf numFmtId="0" fontId="8" fillId="0" borderId="31" xfId="251" applyFont="1" applyBorder="1" applyAlignment="1">
      <alignment horizontal="center" vertical="center" wrapText="1"/>
    </xf>
    <xf numFmtId="2" fontId="8" fillId="0" borderId="23" xfId="251" applyNumberFormat="1" applyFont="1" applyBorder="1" applyAlignment="1">
      <alignment horizontal="center" vertical="center"/>
    </xf>
    <xf numFmtId="1" fontId="8" fillId="0" borderId="23" xfId="251" applyNumberFormat="1" applyFont="1" applyBorder="1" applyAlignment="1">
      <alignment horizontal="center" vertical="center" wrapText="1"/>
    </xf>
    <xf numFmtId="176" fontId="8" fillId="0" borderId="23" xfId="251" applyNumberFormat="1" applyFont="1" applyBorder="1" applyAlignment="1">
      <alignment horizontal="center" vertical="center"/>
    </xf>
    <xf numFmtId="16" fontId="8" fillId="0" borderId="31" xfId="0" applyNumberFormat="1" applyFont="1" applyBorder="1" applyAlignment="1">
      <alignment horizontal="center" vertical="center" wrapText="1"/>
    </xf>
    <xf numFmtId="49" fontId="8" fillId="0" borderId="0" xfId="2" applyNumberFormat="1" applyAlignment="1">
      <alignment horizontal="center" vertical="top"/>
    </xf>
    <xf numFmtId="0" fontId="8" fillId="0" borderId="0" xfId="2" applyAlignment="1">
      <alignment wrapText="1"/>
    </xf>
    <xf numFmtId="0" fontId="8" fillId="0" borderId="0" xfId="2" applyAlignment="1">
      <alignment horizontal="center" wrapText="1"/>
    </xf>
    <xf numFmtId="0" fontId="8" fillId="0" borderId="0" xfId="2" applyAlignment="1">
      <alignment horizontal="center"/>
    </xf>
    <xf numFmtId="0" fontId="8" fillId="0" borderId="0" xfId="2" applyAlignment="1">
      <alignment horizontal="center" vertical="center"/>
    </xf>
    <xf numFmtId="0" fontId="8" fillId="0" borderId="0" xfId="2" applyAlignment="1">
      <alignment vertical="top"/>
    </xf>
    <xf numFmtId="0" fontId="8" fillId="0" borderId="1" xfId="2" applyBorder="1" applyAlignment="1">
      <alignment horizontal="center" vertical="center" wrapText="1"/>
    </xf>
    <xf numFmtId="4" fontId="8" fillId="0" borderId="31" xfId="2" applyNumberFormat="1" applyBorder="1" applyAlignment="1">
      <alignment horizontal="center" vertical="center" wrapText="1"/>
    </xf>
    <xf numFmtId="14" fontId="8" fillId="0" borderId="31" xfId="2" applyNumberFormat="1" applyBorder="1" applyAlignment="1">
      <alignment horizontal="center" vertical="center" wrapText="1"/>
    </xf>
    <xf numFmtId="3" fontId="8" fillId="0" borderId="31" xfId="2" applyNumberFormat="1" applyBorder="1" applyAlignment="1">
      <alignment horizontal="center" vertical="center" wrapText="1"/>
    </xf>
    <xf numFmtId="1" fontId="8" fillId="0" borderId="31" xfId="2" applyNumberFormat="1" applyBorder="1" applyAlignment="1">
      <alignment horizontal="center" vertical="center" wrapText="1"/>
    </xf>
    <xf numFmtId="0" fontId="8" fillId="0" borderId="31" xfId="39" applyBorder="1" applyAlignment="1">
      <alignment horizontal="center" vertical="center" wrapText="1"/>
    </xf>
    <xf numFmtId="169" fontId="8" fillId="0" borderId="31" xfId="2" applyNumberFormat="1" applyBorder="1" applyAlignment="1">
      <alignment horizontal="center" vertical="center" wrapText="1"/>
    </xf>
    <xf numFmtId="49" fontId="8" fillId="0" borderId="0" xfId="2" applyNumberFormat="1" applyAlignment="1">
      <alignment horizontal="center" vertical="center" wrapText="1"/>
    </xf>
    <xf numFmtId="49" fontId="8" fillId="0" borderId="0" xfId="2" applyNumberFormat="1" applyAlignment="1">
      <alignment horizontal="left" vertical="center" wrapText="1"/>
    </xf>
    <xf numFmtId="0" fontId="31" fillId="0" borderId="31" xfId="2" applyFont="1" applyBorder="1" applyAlignment="1">
      <alignment horizontal="center" vertical="center" wrapText="1"/>
    </xf>
    <xf numFmtId="0" fontId="31" fillId="0" borderId="24" xfId="2" applyFont="1" applyBorder="1" applyAlignment="1">
      <alignment horizontal="center" vertical="center" wrapText="1"/>
    </xf>
    <xf numFmtId="0" fontId="31" fillId="0" borderId="11" xfId="2" applyFont="1" applyBorder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30" fillId="0" borderId="0" xfId="2" applyFont="1" applyAlignment="1">
      <alignment horizontal="center" wrapText="1"/>
    </xf>
    <xf numFmtId="0" fontId="30" fillId="0" borderId="0" xfId="2" applyFont="1" applyAlignment="1">
      <alignment horizontal="center"/>
    </xf>
    <xf numFmtId="0" fontId="31" fillId="0" borderId="27" xfId="2" applyFont="1" applyBorder="1" applyAlignment="1">
      <alignment horizontal="center" vertical="center" wrapText="1"/>
    </xf>
    <xf numFmtId="0" fontId="31" fillId="0" borderId="22" xfId="2" applyFont="1" applyBorder="1" applyAlignment="1">
      <alignment horizontal="center" vertical="center" wrapText="1"/>
    </xf>
    <xf numFmtId="0" fontId="33" fillId="0" borderId="0" xfId="2" applyFont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6" xfId="2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49" fontId="45" fillId="0" borderId="23" xfId="0" applyNumberFormat="1" applyFont="1" applyBorder="1" applyAlignment="1">
      <alignment horizontal="center" vertical="center" wrapText="1"/>
    </xf>
  </cellXfs>
  <cellStyles count="27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Денежный 2" xfId="262" xr:uid="{00000000-0005-0000-0000-000024000000}"/>
    <cellStyle name="Заголовок 1 2" xfId="30" xr:uid="{00000000-0005-0000-0000-000025000000}"/>
    <cellStyle name="Заголовок 2 2" xfId="31" xr:uid="{00000000-0005-0000-0000-000026000000}"/>
    <cellStyle name="Заголовок 3 2" xfId="32" xr:uid="{00000000-0005-0000-0000-000027000000}"/>
    <cellStyle name="Заголовок 4 2" xfId="33" xr:uid="{00000000-0005-0000-0000-000028000000}"/>
    <cellStyle name="Итог 2" xfId="34" xr:uid="{00000000-0005-0000-0000-000029000000}"/>
    <cellStyle name="Итог 2 2" xfId="79" xr:uid="{00000000-0005-0000-0000-00002A000000}"/>
    <cellStyle name="Итог 3" xfId="64" xr:uid="{00000000-0005-0000-0000-00002B000000}"/>
    <cellStyle name="Итог 4" xfId="254" xr:uid="{00000000-0005-0000-0000-00002C000000}"/>
    <cellStyle name="Контрольная ячейка 2" xfId="35" xr:uid="{00000000-0005-0000-0000-00002D000000}"/>
    <cellStyle name="Название 2" xfId="36" xr:uid="{00000000-0005-0000-0000-00002E000000}"/>
    <cellStyle name="Нейтральный 2" xfId="37" xr:uid="{00000000-0005-0000-0000-00002F000000}"/>
    <cellStyle name="Обычный" xfId="0" builtinId="0"/>
    <cellStyle name="Обычный 10" xfId="60" xr:uid="{00000000-0005-0000-0000-000031000000}"/>
    <cellStyle name="Обычный 11" xfId="252" xr:uid="{00000000-0005-0000-0000-000032000000}"/>
    <cellStyle name="Обычный 12" xfId="260" xr:uid="{00000000-0005-0000-0000-000033000000}"/>
    <cellStyle name="Обычный 12 2" xfId="49" xr:uid="{00000000-0005-0000-0000-000034000000}"/>
    <cellStyle name="Обычный 13" xfId="261" xr:uid="{00000000-0005-0000-0000-000035000000}"/>
    <cellStyle name="Обычный 14" xfId="2" xr:uid="{00000000-0005-0000-0000-000036000000}"/>
    <cellStyle name="Обычный 15" xfId="265" xr:uid="{00000000-0005-0000-0000-000037000000}"/>
    <cellStyle name="Обычный 16" xfId="266" xr:uid="{00000000-0005-0000-0000-000038000000}"/>
    <cellStyle name="Обычный 17" xfId="268" xr:uid="{00000000-0005-0000-0000-000039000000}"/>
    <cellStyle name="Обычный 18" xfId="267" xr:uid="{00000000-0005-0000-0000-00003A000000}"/>
    <cellStyle name="Обычный 19" xfId="272" xr:uid="{00000000-0005-0000-0000-00003B000000}"/>
    <cellStyle name="Обычный 2" xfId="38" xr:uid="{00000000-0005-0000-0000-00003C000000}"/>
    <cellStyle name="Обычный 2 2" xfId="264" xr:uid="{00000000-0005-0000-0000-00003D000000}"/>
    <cellStyle name="Обычный 2 26 2" xfId="87" xr:uid="{00000000-0005-0000-0000-00003E000000}"/>
    <cellStyle name="Обычный 20" xfId="273" xr:uid="{00000000-0005-0000-0000-00003F000000}"/>
    <cellStyle name="Обычный 21" xfId="269" xr:uid="{00000000-0005-0000-0000-000040000000}"/>
    <cellStyle name="Обычный 22" xfId="271" xr:uid="{00000000-0005-0000-0000-000041000000}"/>
    <cellStyle name="Обычный 23" xfId="270" xr:uid="{00000000-0005-0000-0000-000042000000}"/>
    <cellStyle name="Обычный 24" xfId="274" xr:uid="{00000000-0005-0000-0000-000043000000}"/>
    <cellStyle name="Обычный 25" xfId="275" xr:uid="{00000000-0005-0000-0000-000044000000}"/>
    <cellStyle name="Обычный 26" xfId="276" xr:uid="{00000000-0005-0000-0000-000045000000}"/>
    <cellStyle name="Обычный 3" xfId="39" xr:uid="{00000000-0005-0000-0000-000046000000}"/>
    <cellStyle name="Обычный 3 2" xfId="59" xr:uid="{00000000-0005-0000-0000-000047000000}"/>
    <cellStyle name="Обычный 3 2 2" xfId="72" xr:uid="{00000000-0005-0000-0000-000048000000}"/>
    <cellStyle name="Обычный 3 2 2 2" xfId="50" xr:uid="{00000000-0005-0000-0000-000049000000}"/>
    <cellStyle name="Обычный 3 21" xfId="82" xr:uid="{00000000-0005-0000-0000-00004A000000}"/>
    <cellStyle name="Обычный 4" xfId="46" xr:uid="{00000000-0005-0000-0000-00004B000000}"/>
    <cellStyle name="Обычный 4 2" xfId="71" xr:uid="{00000000-0005-0000-0000-00004C000000}"/>
    <cellStyle name="Обычный 4 3" xfId="263" xr:uid="{00000000-0005-0000-0000-00004D000000}"/>
    <cellStyle name="Обычный 5" xfId="47" xr:uid="{00000000-0005-0000-0000-00004E000000}"/>
    <cellStyle name="Обычный 6" xfId="48" xr:uid="{00000000-0005-0000-0000-00004F000000}"/>
    <cellStyle name="Обычный 6 10" xfId="256" xr:uid="{00000000-0005-0000-0000-000050000000}"/>
    <cellStyle name="Обычный 6 2" xfId="54" xr:uid="{00000000-0005-0000-0000-000051000000}"/>
    <cellStyle name="Обычный 6 2 10" xfId="69" xr:uid="{00000000-0005-0000-0000-000052000000}"/>
    <cellStyle name="Обычный 6 2 11" xfId="259" xr:uid="{00000000-0005-0000-0000-000053000000}"/>
    <cellStyle name="Обычный 6 2 2" xfId="1" xr:uid="{00000000-0005-0000-0000-000054000000}"/>
    <cellStyle name="Обычный 6 2 2 2" xfId="89" xr:uid="{00000000-0005-0000-0000-000055000000}"/>
    <cellStyle name="Обычный 6 2 2 2 2" xfId="106" xr:uid="{00000000-0005-0000-0000-000056000000}"/>
    <cellStyle name="Обычный 6 2 2 2 2 2" xfId="110" xr:uid="{00000000-0005-0000-0000-000057000000}"/>
    <cellStyle name="Обычный 6 2 2 2 2 2 2" xfId="111" xr:uid="{00000000-0005-0000-0000-000058000000}"/>
    <cellStyle name="Обычный 6 2 2 2 2 2 3" xfId="112" xr:uid="{00000000-0005-0000-0000-000059000000}"/>
    <cellStyle name="Обычный 6 2 2 2 2 3" xfId="113" xr:uid="{00000000-0005-0000-0000-00005A000000}"/>
    <cellStyle name="Обычный 6 2 2 2 2 4" xfId="114" xr:uid="{00000000-0005-0000-0000-00005B000000}"/>
    <cellStyle name="Обычный 6 2 2 2 3" xfId="108" xr:uid="{00000000-0005-0000-0000-00005C000000}"/>
    <cellStyle name="Обычный 6 2 2 2 3 2" xfId="115" xr:uid="{00000000-0005-0000-0000-00005D000000}"/>
    <cellStyle name="Обычный 6 2 2 2 3 3" xfId="116" xr:uid="{00000000-0005-0000-0000-00005E000000}"/>
    <cellStyle name="Обычный 6 2 2 2 4" xfId="117" xr:uid="{00000000-0005-0000-0000-00005F000000}"/>
    <cellStyle name="Обычный 6 2 2 2 5" xfId="118" xr:uid="{00000000-0005-0000-0000-000060000000}"/>
    <cellStyle name="Обычный 6 2 2 3" xfId="101" xr:uid="{00000000-0005-0000-0000-000061000000}"/>
    <cellStyle name="Обычный 6 2 2 3 2" xfId="119" xr:uid="{00000000-0005-0000-0000-000062000000}"/>
    <cellStyle name="Обычный 6 2 2 3 2 2" xfId="120" xr:uid="{00000000-0005-0000-0000-000063000000}"/>
    <cellStyle name="Обычный 6 2 2 3 2 3" xfId="121" xr:uid="{00000000-0005-0000-0000-000064000000}"/>
    <cellStyle name="Обычный 6 2 2 3 3" xfId="122" xr:uid="{00000000-0005-0000-0000-000065000000}"/>
    <cellStyle name="Обычный 6 2 2 3 4" xfId="123" xr:uid="{00000000-0005-0000-0000-000066000000}"/>
    <cellStyle name="Обычный 6 2 2 4" xfId="94" xr:uid="{00000000-0005-0000-0000-000067000000}"/>
    <cellStyle name="Обычный 6 2 2 4 2" xfId="124" xr:uid="{00000000-0005-0000-0000-000068000000}"/>
    <cellStyle name="Обычный 6 2 2 4 2 2" xfId="125" xr:uid="{00000000-0005-0000-0000-000069000000}"/>
    <cellStyle name="Обычный 6 2 2 4 2 3" xfId="126" xr:uid="{00000000-0005-0000-0000-00006A000000}"/>
    <cellStyle name="Обычный 6 2 2 4 3" xfId="127" xr:uid="{00000000-0005-0000-0000-00006B000000}"/>
    <cellStyle name="Обычный 6 2 2 4 4" xfId="128" xr:uid="{00000000-0005-0000-0000-00006C000000}"/>
    <cellStyle name="Обычный 6 2 2 5" xfId="129" xr:uid="{00000000-0005-0000-0000-00006D000000}"/>
    <cellStyle name="Обычный 6 2 2 5 2" xfId="130" xr:uid="{00000000-0005-0000-0000-00006E000000}"/>
    <cellStyle name="Обычный 6 2 2 5 3" xfId="131" xr:uid="{00000000-0005-0000-0000-00006F000000}"/>
    <cellStyle name="Обычный 6 2 2 6" xfId="132" xr:uid="{00000000-0005-0000-0000-000070000000}"/>
    <cellStyle name="Обычный 6 2 2 7" xfId="133" xr:uid="{00000000-0005-0000-0000-000071000000}"/>
    <cellStyle name="Обычный 6 2 2 8" xfId="134" xr:uid="{00000000-0005-0000-0000-000072000000}"/>
    <cellStyle name="Обычный 6 2 2 9" xfId="70" xr:uid="{00000000-0005-0000-0000-000073000000}"/>
    <cellStyle name="Обычный 6 2 3" xfId="57" xr:uid="{00000000-0005-0000-0000-000074000000}"/>
    <cellStyle name="Обычный 6 2 3 2" xfId="88" xr:uid="{00000000-0005-0000-0000-000075000000}"/>
    <cellStyle name="Обычный 6 2 3 2 2" xfId="105" xr:uid="{00000000-0005-0000-0000-000076000000}"/>
    <cellStyle name="Обычный 6 2 3 2 2 2" xfId="135" xr:uid="{00000000-0005-0000-0000-000077000000}"/>
    <cellStyle name="Обычный 6 2 3 2 2 2 2" xfId="136" xr:uid="{00000000-0005-0000-0000-000078000000}"/>
    <cellStyle name="Обычный 6 2 3 2 2 2 3" xfId="137" xr:uid="{00000000-0005-0000-0000-000079000000}"/>
    <cellStyle name="Обычный 6 2 3 2 2 3" xfId="138" xr:uid="{00000000-0005-0000-0000-00007A000000}"/>
    <cellStyle name="Обычный 6 2 3 2 2 4" xfId="139" xr:uid="{00000000-0005-0000-0000-00007B000000}"/>
    <cellStyle name="Обычный 6 2 3 2 3" xfId="107" xr:uid="{00000000-0005-0000-0000-00007C000000}"/>
    <cellStyle name="Обычный 6 2 3 2 3 2" xfId="140" xr:uid="{00000000-0005-0000-0000-00007D000000}"/>
    <cellStyle name="Обычный 6 2 3 2 3 3" xfId="141" xr:uid="{00000000-0005-0000-0000-00007E000000}"/>
    <cellStyle name="Обычный 6 2 3 2 4" xfId="142" xr:uid="{00000000-0005-0000-0000-00007F000000}"/>
    <cellStyle name="Обычный 6 2 3 2 5" xfId="143" xr:uid="{00000000-0005-0000-0000-000080000000}"/>
    <cellStyle name="Обычный 6 2 3 3" xfId="103" xr:uid="{00000000-0005-0000-0000-000081000000}"/>
    <cellStyle name="Обычный 6 2 3 3 2" xfId="144" xr:uid="{00000000-0005-0000-0000-000082000000}"/>
    <cellStyle name="Обычный 6 2 3 3 2 2" xfId="145" xr:uid="{00000000-0005-0000-0000-000083000000}"/>
    <cellStyle name="Обычный 6 2 3 3 2 3" xfId="146" xr:uid="{00000000-0005-0000-0000-000084000000}"/>
    <cellStyle name="Обычный 6 2 3 3 3" xfId="147" xr:uid="{00000000-0005-0000-0000-000085000000}"/>
    <cellStyle name="Обычный 6 2 3 3 4" xfId="148" xr:uid="{00000000-0005-0000-0000-000086000000}"/>
    <cellStyle name="Обычный 6 2 3 4" xfId="96" xr:uid="{00000000-0005-0000-0000-000087000000}"/>
    <cellStyle name="Обычный 6 2 3 4 2" xfId="149" xr:uid="{00000000-0005-0000-0000-000088000000}"/>
    <cellStyle name="Обычный 6 2 3 4 2 2" xfId="150" xr:uid="{00000000-0005-0000-0000-000089000000}"/>
    <cellStyle name="Обычный 6 2 3 4 2 3" xfId="151" xr:uid="{00000000-0005-0000-0000-00008A000000}"/>
    <cellStyle name="Обычный 6 2 3 4 3" xfId="152" xr:uid="{00000000-0005-0000-0000-00008B000000}"/>
    <cellStyle name="Обычный 6 2 3 4 4" xfId="153" xr:uid="{00000000-0005-0000-0000-00008C000000}"/>
    <cellStyle name="Обычный 6 2 3 5" xfId="154" xr:uid="{00000000-0005-0000-0000-00008D000000}"/>
    <cellStyle name="Обычный 6 2 3 5 2" xfId="155" xr:uid="{00000000-0005-0000-0000-00008E000000}"/>
    <cellStyle name="Обычный 6 2 3 5 3" xfId="156" xr:uid="{00000000-0005-0000-0000-00008F000000}"/>
    <cellStyle name="Обычный 6 2 3 6" xfId="157" xr:uid="{00000000-0005-0000-0000-000090000000}"/>
    <cellStyle name="Обычный 6 2 3 7" xfId="158" xr:uid="{00000000-0005-0000-0000-000091000000}"/>
    <cellStyle name="Обычный 6 2 3 8" xfId="159" xr:uid="{00000000-0005-0000-0000-000092000000}"/>
    <cellStyle name="Обычный 6 2 3 9" xfId="81" xr:uid="{00000000-0005-0000-0000-000093000000}"/>
    <cellStyle name="Обычный 6 2 4" xfId="58" xr:uid="{00000000-0005-0000-0000-000094000000}"/>
    <cellStyle name="Обычный 6 2 4 2" xfId="160" xr:uid="{00000000-0005-0000-0000-000095000000}"/>
    <cellStyle name="Обычный 6 2 4 2 2" xfId="161" xr:uid="{00000000-0005-0000-0000-000096000000}"/>
    <cellStyle name="Обычный 6 2 4 2 3" xfId="162" xr:uid="{00000000-0005-0000-0000-000097000000}"/>
    <cellStyle name="Обычный 6 2 4 3" xfId="163" xr:uid="{00000000-0005-0000-0000-000098000000}"/>
    <cellStyle name="Обычный 6 2 4 4" xfId="164" xr:uid="{00000000-0005-0000-0000-000099000000}"/>
    <cellStyle name="Обычный 6 2 4 5" xfId="100" xr:uid="{00000000-0005-0000-0000-00009A000000}"/>
    <cellStyle name="Обычный 6 2 5" xfId="93" xr:uid="{00000000-0005-0000-0000-00009B000000}"/>
    <cellStyle name="Обычный 6 2 5 2" xfId="165" xr:uid="{00000000-0005-0000-0000-00009C000000}"/>
    <cellStyle name="Обычный 6 2 5 2 2" xfId="166" xr:uid="{00000000-0005-0000-0000-00009D000000}"/>
    <cellStyle name="Обычный 6 2 5 2 3" xfId="167" xr:uid="{00000000-0005-0000-0000-00009E000000}"/>
    <cellStyle name="Обычный 6 2 5 3" xfId="168" xr:uid="{00000000-0005-0000-0000-00009F000000}"/>
    <cellStyle name="Обычный 6 2 5 4" xfId="169" xr:uid="{00000000-0005-0000-0000-0000A0000000}"/>
    <cellStyle name="Обычный 6 2 6" xfId="170" xr:uid="{00000000-0005-0000-0000-0000A1000000}"/>
    <cellStyle name="Обычный 6 2 6 2" xfId="171" xr:uid="{00000000-0005-0000-0000-0000A2000000}"/>
    <cellStyle name="Обычный 6 2 6 3" xfId="172" xr:uid="{00000000-0005-0000-0000-0000A3000000}"/>
    <cellStyle name="Обычный 6 2 7" xfId="173" xr:uid="{00000000-0005-0000-0000-0000A4000000}"/>
    <cellStyle name="Обычный 6 2 8" xfId="174" xr:uid="{00000000-0005-0000-0000-0000A5000000}"/>
    <cellStyle name="Обычный 6 2 9" xfId="175" xr:uid="{00000000-0005-0000-0000-0000A6000000}"/>
    <cellStyle name="Обычный 6 3" xfId="97" xr:uid="{00000000-0005-0000-0000-0000A7000000}"/>
    <cellStyle name="Обычный 6 3 2" xfId="176" xr:uid="{00000000-0005-0000-0000-0000A8000000}"/>
    <cellStyle name="Обычный 6 3 2 2" xfId="177" xr:uid="{00000000-0005-0000-0000-0000A9000000}"/>
    <cellStyle name="Обычный 6 3 2 3" xfId="178" xr:uid="{00000000-0005-0000-0000-0000AA000000}"/>
    <cellStyle name="Обычный 6 3 3" xfId="179" xr:uid="{00000000-0005-0000-0000-0000AB000000}"/>
    <cellStyle name="Обычный 6 3 4" xfId="180" xr:uid="{00000000-0005-0000-0000-0000AC000000}"/>
    <cellStyle name="Обычный 6 4" xfId="90" xr:uid="{00000000-0005-0000-0000-0000AD000000}"/>
    <cellStyle name="Обычный 6 4 2" xfId="181" xr:uid="{00000000-0005-0000-0000-0000AE000000}"/>
    <cellStyle name="Обычный 6 4 2 2" xfId="182" xr:uid="{00000000-0005-0000-0000-0000AF000000}"/>
    <cellStyle name="Обычный 6 4 2 3" xfId="183" xr:uid="{00000000-0005-0000-0000-0000B0000000}"/>
    <cellStyle name="Обычный 6 4 3" xfId="184" xr:uid="{00000000-0005-0000-0000-0000B1000000}"/>
    <cellStyle name="Обычный 6 4 4" xfId="185" xr:uid="{00000000-0005-0000-0000-0000B2000000}"/>
    <cellStyle name="Обычный 6 5" xfId="186" xr:uid="{00000000-0005-0000-0000-0000B3000000}"/>
    <cellStyle name="Обычный 6 5 2" xfId="187" xr:uid="{00000000-0005-0000-0000-0000B4000000}"/>
    <cellStyle name="Обычный 6 5 3" xfId="188" xr:uid="{00000000-0005-0000-0000-0000B5000000}"/>
    <cellStyle name="Обычный 6 6" xfId="189" xr:uid="{00000000-0005-0000-0000-0000B6000000}"/>
    <cellStyle name="Обычный 6 7" xfId="190" xr:uid="{00000000-0005-0000-0000-0000B7000000}"/>
    <cellStyle name="Обычный 6 8" xfId="191" xr:uid="{00000000-0005-0000-0000-0000B8000000}"/>
    <cellStyle name="Обычный 6 9" xfId="66" xr:uid="{00000000-0005-0000-0000-0000B9000000}"/>
    <cellStyle name="Обычный 7" xfId="55" xr:uid="{00000000-0005-0000-0000-0000BA000000}"/>
    <cellStyle name="Обычный 7 2" xfId="74" xr:uid="{00000000-0005-0000-0000-0000BB000000}"/>
    <cellStyle name="Обычный 7 2 2" xfId="102" xr:uid="{00000000-0005-0000-0000-0000BC000000}"/>
    <cellStyle name="Обычный 7 2 2 2" xfId="192" xr:uid="{00000000-0005-0000-0000-0000BD000000}"/>
    <cellStyle name="Обычный 7 2 2 2 2" xfId="193" xr:uid="{00000000-0005-0000-0000-0000BE000000}"/>
    <cellStyle name="Обычный 7 2 2 2 3" xfId="194" xr:uid="{00000000-0005-0000-0000-0000BF000000}"/>
    <cellStyle name="Обычный 7 2 2 3" xfId="195" xr:uid="{00000000-0005-0000-0000-0000C0000000}"/>
    <cellStyle name="Обычный 7 2 2 4" xfId="196" xr:uid="{00000000-0005-0000-0000-0000C1000000}"/>
    <cellStyle name="Обычный 7 2 3" xfId="95" xr:uid="{00000000-0005-0000-0000-0000C2000000}"/>
    <cellStyle name="Обычный 7 2 3 2" xfId="197" xr:uid="{00000000-0005-0000-0000-0000C3000000}"/>
    <cellStyle name="Обычный 7 2 3 2 2" xfId="198" xr:uid="{00000000-0005-0000-0000-0000C4000000}"/>
    <cellStyle name="Обычный 7 2 3 2 3" xfId="199" xr:uid="{00000000-0005-0000-0000-0000C5000000}"/>
    <cellStyle name="Обычный 7 2 3 3" xfId="200" xr:uid="{00000000-0005-0000-0000-0000C6000000}"/>
    <cellStyle name="Обычный 7 2 3 4" xfId="201" xr:uid="{00000000-0005-0000-0000-0000C7000000}"/>
    <cellStyle name="Обычный 7 2 4" xfId="202" xr:uid="{00000000-0005-0000-0000-0000C8000000}"/>
    <cellStyle name="Обычный 7 2 4 2" xfId="203" xr:uid="{00000000-0005-0000-0000-0000C9000000}"/>
    <cellStyle name="Обычный 7 2 4 3" xfId="204" xr:uid="{00000000-0005-0000-0000-0000CA000000}"/>
    <cellStyle name="Обычный 7 2 5" xfId="205" xr:uid="{00000000-0005-0000-0000-0000CB000000}"/>
    <cellStyle name="Обычный 7 2 6" xfId="206" xr:uid="{00000000-0005-0000-0000-0000CC000000}"/>
    <cellStyle name="Обычный 7 2 7" xfId="207" xr:uid="{00000000-0005-0000-0000-0000CD000000}"/>
    <cellStyle name="Обычный 8" xfId="73" xr:uid="{00000000-0005-0000-0000-0000CE000000}"/>
    <cellStyle name="Обычный 9" xfId="86" xr:uid="{00000000-0005-0000-0000-0000CF000000}"/>
    <cellStyle name="Обычный 9 2" xfId="104" xr:uid="{00000000-0005-0000-0000-0000D0000000}"/>
    <cellStyle name="Обычный 9 2 2" xfId="208" xr:uid="{00000000-0005-0000-0000-0000D1000000}"/>
    <cellStyle name="Обычный 9 2 2 2" xfId="209" xr:uid="{00000000-0005-0000-0000-0000D2000000}"/>
    <cellStyle name="Обычный 9 2 2 3" xfId="210" xr:uid="{00000000-0005-0000-0000-0000D3000000}"/>
    <cellStyle name="Обычный 9 2 2 4" xfId="211" xr:uid="{00000000-0005-0000-0000-0000D4000000}"/>
    <cellStyle name="Обычный 9 2 3" xfId="212" xr:uid="{00000000-0005-0000-0000-0000D5000000}"/>
    <cellStyle name="Обычный 9 2 4" xfId="213" xr:uid="{00000000-0005-0000-0000-0000D6000000}"/>
    <cellStyle name="Обычный 9 3" xfId="109" xr:uid="{00000000-0005-0000-0000-0000D7000000}"/>
    <cellStyle name="Обычный 9 3 2" xfId="214" xr:uid="{00000000-0005-0000-0000-0000D8000000}"/>
    <cellStyle name="Обычный 9 3 3" xfId="215" xr:uid="{00000000-0005-0000-0000-0000D9000000}"/>
    <cellStyle name="Обычный 9 3 4" xfId="216" xr:uid="{00000000-0005-0000-0000-0000DA000000}"/>
    <cellStyle name="Обычный 9 4" xfId="217" xr:uid="{00000000-0005-0000-0000-0000DB000000}"/>
    <cellStyle name="Обычный 9 5" xfId="218" xr:uid="{00000000-0005-0000-0000-0000DC000000}"/>
    <cellStyle name="Плохой 2" xfId="40" xr:uid="{00000000-0005-0000-0000-0000DD000000}"/>
    <cellStyle name="Пояснение 2" xfId="41" xr:uid="{00000000-0005-0000-0000-0000DE000000}"/>
    <cellStyle name="Примечание 2" xfId="42" xr:uid="{00000000-0005-0000-0000-0000DF000000}"/>
    <cellStyle name="Примечание 2 2" xfId="80" xr:uid="{00000000-0005-0000-0000-0000E0000000}"/>
    <cellStyle name="Примечание 3" xfId="65" xr:uid="{00000000-0005-0000-0000-0000E1000000}"/>
    <cellStyle name="Примечание 4" xfId="255" xr:uid="{00000000-0005-0000-0000-0000E2000000}"/>
    <cellStyle name="Процентный 2" xfId="83" xr:uid="{00000000-0005-0000-0000-0000E3000000}"/>
    <cellStyle name="Процентный 3" xfId="84" xr:uid="{00000000-0005-0000-0000-0000E4000000}"/>
    <cellStyle name="Связанная ячейка 2" xfId="43" xr:uid="{00000000-0005-0000-0000-0000E5000000}"/>
    <cellStyle name="Стиль 1" xfId="85" xr:uid="{00000000-0005-0000-0000-0000E6000000}"/>
    <cellStyle name="Текст предупреждения 2" xfId="44" xr:uid="{00000000-0005-0000-0000-0000E7000000}"/>
    <cellStyle name="Финансовый 2" xfId="51" xr:uid="{00000000-0005-0000-0000-0000E8000000}"/>
    <cellStyle name="Финансовый 2 2" xfId="98" xr:uid="{00000000-0005-0000-0000-0000E9000000}"/>
    <cellStyle name="Финансовый 2 2 2" xfId="219" xr:uid="{00000000-0005-0000-0000-0000EA000000}"/>
    <cellStyle name="Финансовый 2 2 2 2" xfId="220" xr:uid="{00000000-0005-0000-0000-0000EB000000}"/>
    <cellStyle name="Финансовый 2 2 2 2 2" xfId="52" xr:uid="{00000000-0005-0000-0000-0000EC000000}"/>
    <cellStyle name="Финансовый 2 2 2 3" xfId="221" xr:uid="{00000000-0005-0000-0000-0000ED000000}"/>
    <cellStyle name="Финансовый 2 2 3" xfId="222" xr:uid="{00000000-0005-0000-0000-0000EE000000}"/>
    <cellStyle name="Финансовый 2 2 4" xfId="223" xr:uid="{00000000-0005-0000-0000-0000EF000000}"/>
    <cellStyle name="Финансовый 2 3" xfId="91" xr:uid="{00000000-0005-0000-0000-0000F0000000}"/>
    <cellStyle name="Финансовый 2 3 2" xfId="224" xr:uid="{00000000-0005-0000-0000-0000F1000000}"/>
    <cellStyle name="Финансовый 2 3 2 2" xfId="225" xr:uid="{00000000-0005-0000-0000-0000F2000000}"/>
    <cellStyle name="Финансовый 2 3 2 3" xfId="226" xr:uid="{00000000-0005-0000-0000-0000F3000000}"/>
    <cellStyle name="Финансовый 2 3 3" xfId="227" xr:uid="{00000000-0005-0000-0000-0000F4000000}"/>
    <cellStyle name="Финансовый 2 3 4" xfId="228" xr:uid="{00000000-0005-0000-0000-0000F5000000}"/>
    <cellStyle name="Финансовый 2 4" xfId="229" xr:uid="{00000000-0005-0000-0000-0000F6000000}"/>
    <cellStyle name="Финансовый 2 4 2" xfId="230" xr:uid="{00000000-0005-0000-0000-0000F7000000}"/>
    <cellStyle name="Финансовый 2 4 3" xfId="231" xr:uid="{00000000-0005-0000-0000-0000F8000000}"/>
    <cellStyle name="Финансовый 2 5" xfId="232" xr:uid="{00000000-0005-0000-0000-0000F9000000}"/>
    <cellStyle name="Финансовый 2 6" xfId="233" xr:uid="{00000000-0005-0000-0000-0000FA000000}"/>
    <cellStyle name="Финансовый 2 7" xfId="234" xr:uid="{00000000-0005-0000-0000-0000FB000000}"/>
    <cellStyle name="Финансовый 2 8" xfId="67" xr:uid="{00000000-0005-0000-0000-0000FC000000}"/>
    <cellStyle name="Финансовый 2 9" xfId="257" xr:uid="{00000000-0005-0000-0000-0000FD000000}"/>
    <cellStyle name="Финансовый 3" xfId="53" xr:uid="{00000000-0005-0000-0000-0000FE000000}"/>
    <cellStyle name="Финансовый 3 2" xfId="99" xr:uid="{00000000-0005-0000-0000-0000FF000000}"/>
    <cellStyle name="Финансовый 3 2 2" xfId="235" xr:uid="{00000000-0005-0000-0000-000000010000}"/>
    <cellStyle name="Финансовый 3 2 2 2" xfId="236" xr:uid="{00000000-0005-0000-0000-000001010000}"/>
    <cellStyle name="Финансовый 3 2 2 3" xfId="237" xr:uid="{00000000-0005-0000-0000-000002010000}"/>
    <cellStyle name="Финансовый 3 2 3" xfId="238" xr:uid="{00000000-0005-0000-0000-000003010000}"/>
    <cellStyle name="Финансовый 3 2 4" xfId="239" xr:uid="{00000000-0005-0000-0000-000004010000}"/>
    <cellStyle name="Финансовый 3 3" xfId="92" xr:uid="{00000000-0005-0000-0000-000005010000}"/>
    <cellStyle name="Финансовый 3 3 2" xfId="240" xr:uid="{00000000-0005-0000-0000-000006010000}"/>
    <cellStyle name="Финансовый 3 3 2 2" xfId="241" xr:uid="{00000000-0005-0000-0000-000007010000}"/>
    <cellStyle name="Финансовый 3 3 2 3" xfId="242" xr:uid="{00000000-0005-0000-0000-000008010000}"/>
    <cellStyle name="Финансовый 3 3 3" xfId="243" xr:uid="{00000000-0005-0000-0000-000009010000}"/>
    <cellStyle name="Финансовый 3 3 4" xfId="244" xr:uid="{00000000-0005-0000-0000-00000A010000}"/>
    <cellStyle name="Финансовый 3 4" xfId="245" xr:uid="{00000000-0005-0000-0000-00000B010000}"/>
    <cellStyle name="Финансовый 3 4 2" xfId="246" xr:uid="{00000000-0005-0000-0000-00000C010000}"/>
    <cellStyle name="Финансовый 3 4 3" xfId="247" xr:uid="{00000000-0005-0000-0000-00000D010000}"/>
    <cellStyle name="Финансовый 3 5" xfId="248" xr:uid="{00000000-0005-0000-0000-00000E010000}"/>
    <cellStyle name="Финансовый 3 6" xfId="249" xr:uid="{00000000-0005-0000-0000-00000F010000}"/>
    <cellStyle name="Финансовый 3 7" xfId="250" xr:uid="{00000000-0005-0000-0000-000010010000}"/>
    <cellStyle name="Финансовый 3 8" xfId="68" xr:uid="{00000000-0005-0000-0000-000011010000}"/>
    <cellStyle name="Финансовый 3 9" xfId="258" xr:uid="{00000000-0005-0000-0000-000012010000}"/>
    <cellStyle name="Финансовый 4" xfId="56" xr:uid="{00000000-0005-0000-0000-000013010000}"/>
    <cellStyle name="Хороший 2" xfId="45" xr:uid="{00000000-0005-0000-0000-000014010000}"/>
  </cellStyles>
  <dxfs count="0"/>
  <tableStyles count="0" defaultTableStyle="TableStyleMedium9" defaultPivotStyle="PivotStyleLight16"/>
  <colors>
    <mruColors>
      <color rgb="FFFFCCFF"/>
      <color rgb="FFF4F8D4"/>
      <color rgb="FFB3EBFF"/>
      <color rgb="FFFFD9FF"/>
      <color rgb="FF9BFFEC"/>
      <color rgb="FF00FFCC"/>
      <color rgb="FF79FFE5"/>
      <color rgb="FF0000FF"/>
      <color rgb="FFFFFF99"/>
      <color rgb="FFFF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Y410"/>
  <sheetViews>
    <sheetView tabSelected="1" zoomScale="60" zoomScaleNormal="60" zoomScaleSheetLayoutView="80" workbookViewId="0">
      <pane xSplit="3" ySplit="17" topLeftCell="D27" activePane="bottomRight" state="frozen"/>
      <selection activeCell="A4" sqref="A4"/>
      <selection pane="topRight" activeCell="D4" sqref="D4"/>
      <selection pane="bottomLeft" activeCell="A18" sqref="A18"/>
      <selection pane="bottomRight" activeCell="I19" sqref="I19"/>
    </sheetView>
  </sheetViews>
  <sheetFormatPr defaultColWidth="9.140625" defaultRowHeight="15.75" x14ac:dyDescent="0.25"/>
  <cols>
    <col min="1" max="1" width="12.5703125" style="125" customWidth="1"/>
    <col min="2" max="2" width="81" style="126" customWidth="1"/>
    <col min="3" max="3" width="18.42578125" style="125" customWidth="1"/>
    <col min="4" max="4" width="50.85546875" style="4" customWidth="1"/>
    <col min="5" max="9" width="13.42578125" style="4" customWidth="1"/>
    <col min="10" max="10" width="49.140625" style="4" customWidth="1"/>
    <col min="11" max="11" width="27.42578125" style="4" customWidth="1"/>
    <col min="12" max="12" width="27.7109375" style="4" customWidth="1"/>
    <col min="13" max="13" width="18.140625" style="4" customWidth="1"/>
    <col min="14" max="14" width="10" style="4" customWidth="1"/>
    <col min="15" max="15" width="22.85546875" style="4" customWidth="1"/>
    <col min="16" max="16" width="12.85546875" style="4" customWidth="1"/>
    <col min="17" max="17" width="19.85546875" style="4" customWidth="1"/>
    <col min="18" max="18" width="18.85546875" style="4" customWidth="1"/>
    <col min="19" max="19" width="12.85546875" style="4" customWidth="1"/>
    <col min="20" max="20" width="21.5703125" style="4" customWidth="1"/>
    <col min="21" max="21" width="26.7109375" style="4" customWidth="1"/>
    <col min="22" max="16384" width="9.140625" style="4"/>
  </cols>
  <sheetData>
    <row r="1" spans="1:25" s="1" customFormat="1" ht="21" customHeight="1" x14ac:dyDescent="0.25">
      <c r="A1" s="53"/>
      <c r="B1" s="112"/>
      <c r="C1" s="53"/>
      <c r="D1" s="113"/>
      <c r="E1" s="113"/>
      <c r="F1" s="113"/>
      <c r="G1" s="113"/>
      <c r="H1" s="113"/>
      <c r="I1" s="114"/>
      <c r="J1" s="113"/>
      <c r="K1" s="114"/>
      <c r="L1" s="114"/>
      <c r="M1" s="114"/>
      <c r="N1" s="114"/>
      <c r="O1" s="114"/>
      <c r="P1" s="115"/>
      <c r="Q1" s="115"/>
      <c r="R1" s="115"/>
      <c r="S1" s="115"/>
      <c r="T1" s="115"/>
      <c r="U1" s="63" t="s">
        <v>22</v>
      </c>
    </row>
    <row r="2" spans="1:25" s="1" customFormat="1" ht="21" customHeight="1" x14ac:dyDescent="0.3">
      <c r="A2" s="53"/>
      <c r="B2" s="112"/>
      <c r="C2" s="53"/>
      <c r="D2" s="113"/>
      <c r="E2" s="113"/>
      <c r="F2" s="113"/>
      <c r="G2" s="113"/>
      <c r="H2" s="113"/>
      <c r="I2" s="114"/>
      <c r="J2" s="113"/>
      <c r="K2" s="114"/>
      <c r="L2" s="114"/>
      <c r="M2" s="114"/>
      <c r="N2" s="114"/>
      <c r="O2" s="114"/>
      <c r="P2" s="115"/>
      <c r="Q2" s="115"/>
      <c r="R2" s="115"/>
      <c r="S2" s="115"/>
      <c r="T2" s="115"/>
      <c r="U2" s="64" t="s">
        <v>6</v>
      </c>
    </row>
    <row r="3" spans="1:25" s="1" customFormat="1" ht="21" customHeight="1" x14ac:dyDescent="0.3">
      <c r="A3" s="53"/>
      <c r="B3" s="112"/>
      <c r="C3" s="53"/>
      <c r="D3" s="113"/>
      <c r="E3" s="113"/>
      <c r="F3" s="113"/>
      <c r="G3" s="113"/>
      <c r="H3" s="113"/>
      <c r="I3" s="114"/>
      <c r="J3" s="113"/>
      <c r="K3" s="114"/>
      <c r="L3" s="114"/>
      <c r="M3" s="114"/>
      <c r="N3" s="114"/>
      <c r="O3" s="114"/>
      <c r="P3" s="115"/>
      <c r="Q3" s="115"/>
      <c r="R3" s="115"/>
      <c r="S3" s="115"/>
      <c r="T3" s="115"/>
      <c r="U3" s="64" t="s">
        <v>45</v>
      </c>
    </row>
    <row r="4" spans="1:25" s="1" customFormat="1" ht="21" customHeight="1" x14ac:dyDescent="0.3">
      <c r="A4" s="53"/>
      <c r="B4" s="112"/>
      <c r="C4" s="53"/>
      <c r="D4" s="113"/>
      <c r="E4" s="113"/>
      <c r="F4" s="113"/>
      <c r="G4" s="113"/>
      <c r="H4" s="113"/>
      <c r="I4" s="114"/>
      <c r="J4" s="113"/>
      <c r="K4" s="114"/>
      <c r="L4" s="114"/>
      <c r="M4" s="114"/>
      <c r="N4" s="114"/>
      <c r="O4" s="114"/>
      <c r="P4" s="115"/>
      <c r="Q4" s="115"/>
      <c r="R4" s="115"/>
      <c r="S4" s="115"/>
      <c r="T4" s="115"/>
      <c r="U4" s="64"/>
    </row>
    <row r="5" spans="1:25" s="1" customFormat="1" ht="21" customHeight="1" x14ac:dyDescent="0.3">
      <c r="A5" s="130" t="s">
        <v>136</v>
      </c>
      <c r="B5" s="131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4"/>
      <c r="V5" s="65"/>
      <c r="W5" s="65"/>
      <c r="X5" s="65"/>
      <c r="Y5" s="65"/>
    </row>
    <row r="6" spans="1:25" s="1" customFormat="1" ht="21" customHeight="1" x14ac:dyDescent="0.25">
      <c r="A6" s="135" t="s">
        <v>30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40"/>
      <c r="V6" s="65"/>
      <c r="W6" s="65"/>
      <c r="X6" s="65"/>
      <c r="Y6" s="65"/>
    </row>
    <row r="7" spans="1:25" s="1" customFormat="1" ht="21" customHeight="1" x14ac:dyDescent="0.3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66"/>
      <c r="V7" s="67"/>
      <c r="W7" s="67"/>
      <c r="X7" s="67"/>
      <c r="Y7" s="67"/>
    </row>
    <row r="8" spans="1:25" s="1" customFormat="1" ht="21" customHeight="1" x14ac:dyDescent="0.25">
      <c r="A8" s="116"/>
      <c r="B8" s="117"/>
      <c r="C8" s="3"/>
      <c r="E8" s="3" t="s">
        <v>182</v>
      </c>
      <c r="F8" s="3"/>
      <c r="G8" s="3"/>
      <c r="H8" s="3"/>
      <c r="I8" s="5"/>
      <c r="J8" s="5"/>
      <c r="M8" s="114"/>
      <c r="N8" s="114"/>
      <c r="O8" s="114"/>
      <c r="P8" s="115"/>
      <c r="Q8" s="115"/>
      <c r="R8" s="115"/>
      <c r="S8" s="5"/>
      <c r="T8" s="5"/>
    </row>
    <row r="9" spans="1:25" s="1" customFormat="1" ht="21" customHeight="1" x14ac:dyDescent="0.25">
      <c r="A9" s="116"/>
      <c r="B9" s="117"/>
      <c r="C9" s="3"/>
      <c r="E9" s="7" t="s">
        <v>11</v>
      </c>
      <c r="F9" s="7"/>
      <c r="G9" s="7"/>
      <c r="H9" s="7"/>
      <c r="I9" s="7"/>
      <c r="J9" s="7"/>
      <c r="M9" s="114"/>
      <c r="N9" s="114"/>
      <c r="O9" s="114"/>
      <c r="P9" s="115"/>
      <c r="Q9" s="115"/>
      <c r="R9" s="115"/>
      <c r="S9" s="7"/>
      <c r="T9" s="7"/>
    </row>
    <row r="10" spans="1:25" s="1" customFormat="1" ht="21" customHeight="1" x14ac:dyDescent="0.25">
      <c r="A10" s="116"/>
      <c r="B10" s="117"/>
      <c r="C10" s="3"/>
      <c r="E10" s="2"/>
      <c r="F10" s="2"/>
      <c r="G10" s="2"/>
      <c r="H10" s="2"/>
      <c r="I10" s="5"/>
      <c r="J10" s="5"/>
      <c r="M10" s="114"/>
      <c r="N10" s="114"/>
      <c r="O10" s="114"/>
      <c r="P10" s="115"/>
      <c r="Q10" s="115"/>
      <c r="R10" s="115"/>
      <c r="S10" s="5"/>
      <c r="T10" s="5"/>
    </row>
    <row r="11" spans="1:25" s="1" customFormat="1" ht="21" customHeight="1" x14ac:dyDescent="0.25">
      <c r="A11" s="116"/>
      <c r="B11" s="117"/>
      <c r="C11" s="3"/>
      <c r="E11" s="3" t="s">
        <v>172</v>
      </c>
      <c r="F11" s="3"/>
      <c r="G11" s="3"/>
      <c r="H11" s="3"/>
    </row>
    <row r="12" spans="1:25" s="70" customFormat="1" ht="21" customHeight="1" x14ac:dyDescent="0.25">
      <c r="A12" s="38"/>
      <c r="B12" s="68"/>
      <c r="C12" s="69"/>
    </row>
    <row r="13" spans="1:25" s="70" customFormat="1" ht="21" customHeight="1" x14ac:dyDescent="0.25">
      <c r="A13" s="38"/>
      <c r="B13" s="68"/>
      <c r="C13" s="69"/>
      <c r="E13" s="23"/>
      <c r="F13" s="23"/>
      <c r="G13" s="23"/>
      <c r="H13" s="23"/>
    </row>
    <row r="14" spans="1:25" s="70" customFormat="1" ht="21" customHeight="1" x14ac:dyDescent="0.25">
      <c r="A14" s="38"/>
      <c r="B14" s="68"/>
      <c r="C14" s="69"/>
      <c r="E14" s="23"/>
      <c r="F14" s="23"/>
      <c r="G14" s="23"/>
      <c r="H14" s="23"/>
    </row>
    <row r="15" spans="1:25" s="72" customFormat="1" ht="28.5" customHeight="1" x14ac:dyDescent="0.25">
      <c r="A15" s="128" t="s">
        <v>23</v>
      </c>
      <c r="B15" s="128" t="s">
        <v>13</v>
      </c>
      <c r="C15" s="128" t="s">
        <v>12</v>
      </c>
      <c r="D15" s="128" t="s">
        <v>17</v>
      </c>
      <c r="E15" s="127" t="s">
        <v>20</v>
      </c>
      <c r="F15" s="128" t="s">
        <v>47</v>
      </c>
      <c r="G15" s="128" t="s">
        <v>43</v>
      </c>
      <c r="H15" s="128" t="s">
        <v>135</v>
      </c>
      <c r="I15" s="133" t="s">
        <v>10</v>
      </c>
      <c r="J15" s="134"/>
      <c r="K15" s="134"/>
      <c r="L15" s="134"/>
      <c r="M15" s="134"/>
      <c r="N15" s="127" t="s">
        <v>4</v>
      </c>
      <c r="O15" s="127"/>
      <c r="P15" s="127"/>
      <c r="Q15" s="127"/>
      <c r="R15" s="127"/>
      <c r="S15" s="127"/>
      <c r="T15" s="127"/>
      <c r="U15" s="127" t="s">
        <v>16</v>
      </c>
    </row>
    <row r="16" spans="1:25" s="74" customFormat="1" ht="116.25" customHeight="1" x14ac:dyDescent="0.25">
      <c r="A16" s="129"/>
      <c r="B16" s="129"/>
      <c r="C16" s="129"/>
      <c r="D16" s="129"/>
      <c r="E16" s="127"/>
      <c r="F16" s="129"/>
      <c r="G16" s="129"/>
      <c r="H16" s="129"/>
      <c r="I16" s="71" t="s">
        <v>2</v>
      </c>
      <c r="J16" s="71" t="s">
        <v>5</v>
      </c>
      <c r="K16" s="71" t="s">
        <v>28</v>
      </c>
      <c r="L16" s="71" t="s">
        <v>25</v>
      </c>
      <c r="M16" s="73" t="s">
        <v>44</v>
      </c>
      <c r="N16" s="71" t="s">
        <v>26</v>
      </c>
      <c r="O16" s="71" t="s">
        <v>0</v>
      </c>
      <c r="P16" s="71" t="s">
        <v>18</v>
      </c>
      <c r="Q16" s="71" t="s">
        <v>3</v>
      </c>
      <c r="R16" s="71" t="s">
        <v>9</v>
      </c>
      <c r="S16" s="71" t="s">
        <v>21</v>
      </c>
      <c r="T16" s="73" t="s">
        <v>149</v>
      </c>
      <c r="U16" s="127"/>
    </row>
    <row r="17" spans="1:21" ht="15.75" customHeight="1" x14ac:dyDescent="0.25">
      <c r="A17" s="118">
        <v>1</v>
      </c>
      <c r="B17" s="118">
        <v>2</v>
      </c>
      <c r="C17" s="118">
        <v>3</v>
      </c>
      <c r="D17" s="118">
        <v>4</v>
      </c>
      <c r="E17" s="118">
        <v>5</v>
      </c>
      <c r="F17" s="118">
        <v>6</v>
      </c>
      <c r="G17" s="118">
        <v>7</v>
      </c>
      <c r="H17" s="118">
        <v>8</v>
      </c>
      <c r="I17" s="118">
        <v>9</v>
      </c>
      <c r="J17" s="118">
        <v>10</v>
      </c>
      <c r="K17" s="118">
        <v>11</v>
      </c>
      <c r="L17" s="118">
        <v>12</v>
      </c>
      <c r="M17" s="118">
        <v>13</v>
      </c>
      <c r="N17" s="118">
        <v>14</v>
      </c>
      <c r="O17" s="118">
        <v>15</v>
      </c>
      <c r="P17" s="118">
        <v>16</v>
      </c>
      <c r="Q17" s="118">
        <v>17</v>
      </c>
      <c r="R17" s="118">
        <v>18</v>
      </c>
      <c r="S17" s="118">
        <v>19</v>
      </c>
      <c r="T17" s="118">
        <v>20</v>
      </c>
      <c r="U17" s="118">
        <v>21</v>
      </c>
    </row>
    <row r="18" spans="1:21" ht="90" customHeight="1" x14ac:dyDescent="0.25">
      <c r="A18" s="75" t="s">
        <v>183</v>
      </c>
      <c r="B18" s="76" t="s">
        <v>184</v>
      </c>
      <c r="C18" s="77" t="s">
        <v>185</v>
      </c>
      <c r="D18" s="59" t="s">
        <v>96</v>
      </c>
      <c r="E18" s="59" t="s">
        <v>297</v>
      </c>
      <c r="F18" s="59" t="s">
        <v>7</v>
      </c>
      <c r="G18" s="59" t="s">
        <v>174</v>
      </c>
      <c r="H18" s="59">
        <v>2021</v>
      </c>
      <c r="I18" s="59">
        <v>110</v>
      </c>
      <c r="J18" s="59" t="s">
        <v>342</v>
      </c>
      <c r="K18" s="59" t="s">
        <v>340</v>
      </c>
      <c r="L18" s="59" t="s">
        <v>341</v>
      </c>
      <c r="M18" s="59" t="s">
        <v>160</v>
      </c>
      <c r="N18" s="59">
        <v>1</v>
      </c>
      <c r="O18" s="59">
        <v>2</v>
      </c>
      <c r="P18" s="59" t="s">
        <v>290</v>
      </c>
      <c r="Q18" s="59" t="s">
        <v>291</v>
      </c>
      <c r="R18" s="59">
        <v>23135</v>
      </c>
      <c r="S18" s="59">
        <v>1.1000000000000001</v>
      </c>
      <c r="T18" s="119">
        <v>50897.000000000007</v>
      </c>
      <c r="U18" s="59"/>
    </row>
    <row r="19" spans="1:21" ht="90" customHeight="1" x14ac:dyDescent="0.25">
      <c r="A19" s="75" t="s">
        <v>183</v>
      </c>
      <c r="B19" s="76" t="s">
        <v>184</v>
      </c>
      <c r="C19" s="77" t="s">
        <v>185</v>
      </c>
      <c r="D19" s="59" t="s">
        <v>289</v>
      </c>
      <c r="E19" s="59" t="s">
        <v>297</v>
      </c>
      <c r="F19" s="59" t="s">
        <v>7</v>
      </c>
      <c r="G19" s="59" t="s">
        <v>174</v>
      </c>
      <c r="H19" s="59">
        <v>2021</v>
      </c>
      <c r="I19" s="59">
        <v>15</v>
      </c>
      <c r="J19" s="59" t="s">
        <v>343</v>
      </c>
      <c r="K19" s="59" t="s">
        <v>340</v>
      </c>
      <c r="L19" s="59" t="s">
        <v>341</v>
      </c>
      <c r="M19" s="59" t="s">
        <v>160</v>
      </c>
      <c r="N19" s="59">
        <v>1</v>
      </c>
      <c r="O19" s="59">
        <v>18</v>
      </c>
      <c r="P19" s="59" t="s">
        <v>290</v>
      </c>
      <c r="Q19" s="59" t="s">
        <v>292</v>
      </c>
      <c r="R19" s="59">
        <v>2619</v>
      </c>
      <c r="S19" s="59">
        <v>1.1000000000000001</v>
      </c>
      <c r="T19" s="119">
        <v>51856.200000000004</v>
      </c>
      <c r="U19" s="59"/>
    </row>
    <row r="20" spans="1:21" ht="90" customHeight="1" x14ac:dyDescent="0.25">
      <c r="A20" s="75" t="s">
        <v>183</v>
      </c>
      <c r="B20" s="76" t="s">
        <v>184</v>
      </c>
      <c r="C20" s="77" t="s">
        <v>185</v>
      </c>
      <c r="D20" s="59" t="s">
        <v>293</v>
      </c>
      <c r="E20" s="59" t="s">
        <v>298</v>
      </c>
      <c r="F20" s="59" t="s">
        <v>7</v>
      </c>
      <c r="G20" s="59" t="s">
        <v>174</v>
      </c>
      <c r="H20" s="59">
        <v>2021</v>
      </c>
      <c r="I20" s="59">
        <v>110</v>
      </c>
      <c r="J20" s="59" t="s">
        <v>294</v>
      </c>
      <c r="K20" s="59" t="s">
        <v>340</v>
      </c>
      <c r="L20" s="59" t="s">
        <v>341</v>
      </c>
      <c r="M20" s="59" t="s">
        <v>160</v>
      </c>
      <c r="N20" s="59">
        <v>1</v>
      </c>
      <c r="O20" s="59">
        <v>1</v>
      </c>
      <c r="P20" s="59" t="s">
        <v>290</v>
      </c>
      <c r="Q20" s="78" t="s">
        <v>295</v>
      </c>
      <c r="R20" s="79">
        <v>36657</v>
      </c>
      <c r="S20" s="80">
        <v>1.05</v>
      </c>
      <c r="T20" s="79">
        <v>38489.85</v>
      </c>
      <c r="U20" s="59"/>
    </row>
    <row r="21" spans="1:21" ht="90" customHeight="1" x14ac:dyDescent="0.25">
      <c r="A21" s="75" t="s">
        <v>183</v>
      </c>
      <c r="B21" s="76" t="s">
        <v>184</v>
      </c>
      <c r="C21" s="77" t="s">
        <v>185</v>
      </c>
      <c r="D21" s="59" t="s">
        <v>293</v>
      </c>
      <c r="E21" s="59" t="s">
        <v>299</v>
      </c>
      <c r="F21" s="59" t="s">
        <v>7</v>
      </c>
      <c r="G21" s="59" t="s">
        <v>174</v>
      </c>
      <c r="H21" s="59">
        <v>2021</v>
      </c>
      <c r="I21" s="59">
        <v>110</v>
      </c>
      <c r="J21" s="59" t="s">
        <v>294</v>
      </c>
      <c r="K21" s="59" t="s">
        <v>340</v>
      </c>
      <c r="L21" s="59" t="s">
        <v>341</v>
      </c>
      <c r="M21" s="59" t="s">
        <v>160</v>
      </c>
      <c r="N21" s="59">
        <v>1</v>
      </c>
      <c r="O21" s="59">
        <v>1</v>
      </c>
      <c r="P21" s="59" t="s">
        <v>290</v>
      </c>
      <c r="Q21" s="78" t="s">
        <v>295</v>
      </c>
      <c r="R21" s="79">
        <v>36657</v>
      </c>
      <c r="S21" s="80">
        <v>1.05</v>
      </c>
      <c r="T21" s="79">
        <v>38489.85</v>
      </c>
      <c r="U21" s="59"/>
    </row>
    <row r="22" spans="1:21" ht="72" customHeight="1" x14ac:dyDescent="0.25">
      <c r="A22" s="75" t="s">
        <v>183</v>
      </c>
      <c r="B22" s="76" t="s">
        <v>184</v>
      </c>
      <c r="C22" s="81" t="s">
        <v>185</v>
      </c>
      <c r="D22" s="35" t="s">
        <v>61</v>
      </c>
      <c r="E22" s="59" t="s">
        <v>157</v>
      </c>
      <c r="F22" s="59" t="s">
        <v>7</v>
      </c>
      <c r="G22" s="59" t="s">
        <v>174</v>
      </c>
      <c r="H22" s="59">
        <v>2021</v>
      </c>
      <c r="I22" s="59">
        <v>110</v>
      </c>
      <c r="J22" s="59" t="s">
        <v>302</v>
      </c>
      <c r="K22" s="59" t="s">
        <v>340</v>
      </c>
      <c r="L22" s="59" t="s">
        <v>341</v>
      </c>
      <c r="M22" s="59" t="s">
        <v>160</v>
      </c>
      <c r="N22" s="59">
        <v>1</v>
      </c>
      <c r="O22" s="80">
        <v>4230</v>
      </c>
      <c r="P22" s="80" t="s">
        <v>304</v>
      </c>
      <c r="Q22" s="82" t="s">
        <v>305</v>
      </c>
      <c r="R22" s="80">
        <v>3.02</v>
      </c>
      <c r="S22" s="80">
        <v>1</v>
      </c>
      <c r="T22" s="79">
        <v>12774.6</v>
      </c>
      <c r="U22" s="59"/>
    </row>
    <row r="23" spans="1:21" ht="72" customHeight="1" x14ac:dyDescent="0.25">
      <c r="A23" s="75" t="s">
        <v>183</v>
      </c>
      <c r="B23" s="76" t="s">
        <v>184</v>
      </c>
      <c r="C23" s="81" t="s">
        <v>185</v>
      </c>
      <c r="D23" s="35" t="s">
        <v>296</v>
      </c>
      <c r="E23" s="59" t="s">
        <v>157</v>
      </c>
      <c r="F23" s="59" t="s">
        <v>7</v>
      </c>
      <c r="G23" s="59" t="s">
        <v>174</v>
      </c>
      <c r="H23" s="59">
        <v>2021</v>
      </c>
      <c r="I23" s="59">
        <v>110</v>
      </c>
      <c r="J23" s="59">
        <v>4230</v>
      </c>
      <c r="K23" s="59" t="s">
        <v>340</v>
      </c>
      <c r="L23" s="59" t="s">
        <v>341</v>
      </c>
      <c r="M23" s="59" t="s">
        <v>160</v>
      </c>
      <c r="N23" s="59">
        <v>1</v>
      </c>
      <c r="O23" s="80">
        <v>22.497</v>
      </c>
      <c r="P23" s="80" t="s">
        <v>306</v>
      </c>
      <c r="Q23" s="82" t="s">
        <v>307</v>
      </c>
      <c r="R23" s="27">
        <v>4230</v>
      </c>
      <c r="S23" s="80">
        <v>1</v>
      </c>
      <c r="T23" s="27"/>
      <c r="U23" s="59"/>
    </row>
    <row r="24" spans="1:21" ht="72" customHeight="1" x14ac:dyDescent="0.25">
      <c r="A24" s="75" t="s">
        <v>183</v>
      </c>
      <c r="B24" s="76" t="s">
        <v>184</v>
      </c>
      <c r="C24" s="81" t="s">
        <v>185</v>
      </c>
      <c r="D24" s="35" t="s">
        <v>296</v>
      </c>
      <c r="E24" s="59" t="s">
        <v>157</v>
      </c>
      <c r="F24" s="59" t="s">
        <v>7</v>
      </c>
      <c r="G24" s="59" t="s">
        <v>174</v>
      </c>
      <c r="H24" s="59">
        <v>2021</v>
      </c>
      <c r="I24" s="59">
        <v>110</v>
      </c>
      <c r="J24" s="59" t="s">
        <v>342</v>
      </c>
      <c r="K24" s="59" t="s">
        <v>340</v>
      </c>
      <c r="L24" s="59" t="s">
        <v>341</v>
      </c>
      <c r="M24" s="59" t="s">
        <v>160</v>
      </c>
      <c r="N24" s="59">
        <v>1</v>
      </c>
      <c r="O24" s="80">
        <v>2</v>
      </c>
      <c r="P24" s="80" t="s">
        <v>306</v>
      </c>
      <c r="Q24" s="82" t="s">
        <v>308</v>
      </c>
      <c r="R24" s="27">
        <v>68</v>
      </c>
      <c r="S24" s="80">
        <v>1</v>
      </c>
      <c r="T24" s="83"/>
      <c r="U24" s="59"/>
    </row>
    <row r="25" spans="1:21" ht="72" customHeight="1" x14ac:dyDescent="0.25">
      <c r="A25" s="75" t="s">
        <v>183</v>
      </c>
      <c r="B25" s="76" t="s">
        <v>184</v>
      </c>
      <c r="C25" s="81" t="s">
        <v>185</v>
      </c>
      <c r="D25" s="35" t="s">
        <v>296</v>
      </c>
      <c r="E25" s="59" t="s">
        <v>157</v>
      </c>
      <c r="F25" s="59" t="s">
        <v>7</v>
      </c>
      <c r="G25" s="59" t="s">
        <v>174</v>
      </c>
      <c r="H25" s="59">
        <v>2021</v>
      </c>
      <c r="I25" s="59">
        <v>110</v>
      </c>
      <c r="J25" s="59" t="s">
        <v>343</v>
      </c>
      <c r="K25" s="59" t="s">
        <v>340</v>
      </c>
      <c r="L25" s="59" t="s">
        <v>341</v>
      </c>
      <c r="M25" s="59" t="s">
        <v>160</v>
      </c>
      <c r="N25" s="59">
        <v>1</v>
      </c>
      <c r="O25" s="80">
        <v>18</v>
      </c>
      <c r="P25" s="80" t="s">
        <v>309</v>
      </c>
      <c r="Q25" s="82" t="s">
        <v>308</v>
      </c>
      <c r="R25" s="27">
        <v>833</v>
      </c>
      <c r="S25" s="80">
        <v>1</v>
      </c>
      <c r="T25" s="27"/>
      <c r="U25" s="59"/>
    </row>
    <row r="26" spans="1:21" ht="72" customHeight="1" x14ac:dyDescent="0.25">
      <c r="A26" s="75" t="s">
        <v>183</v>
      </c>
      <c r="B26" s="76" t="s">
        <v>184</v>
      </c>
      <c r="C26" s="81" t="s">
        <v>185</v>
      </c>
      <c r="D26" s="35" t="s">
        <v>296</v>
      </c>
      <c r="E26" s="59" t="s">
        <v>157</v>
      </c>
      <c r="F26" s="59" t="s">
        <v>7</v>
      </c>
      <c r="G26" s="59" t="s">
        <v>174</v>
      </c>
      <c r="H26" s="59">
        <v>2021</v>
      </c>
      <c r="I26" s="59">
        <v>110</v>
      </c>
      <c r="J26" s="59" t="s">
        <v>294</v>
      </c>
      <c r="K26" s="59" t="s">
        <v>340</v>
      </c>
      <c r="L26" s="59" t="s">
        <v>341</v>
      </c>
      <c r="M26" s="59" t="s">
        <v>160</v>
      </c>
      <c r="N26" s="59">
        <v>1</v>
      </c>
      <c r="O26" s="80">
        <v>1</v>
      </c>
      <c r="P26" s="80" t="s">
        <v>306</v>
      </c>
      <c r="Q26" s="82" t="s">
        <v>310</v>
      </c>
      <c r="R26" s="83">
        <v>100</v>
      </c>
      <c r="S26" s="80">
        <v>1</v>
      </c>
      <c r="T26" s="83"/>
      <c r="U26" s="59"/>
    </row>
    <row r="27" spans="1:21" ht="72" customHeight="1" x14ac:dyDescent="0.25">
      <c r="A27" s="75" t="s">
        <v>183</v>
      </c>
      <c r="B27" s="76" t="s">
        <v>184</v>
      </c>
      <c r="C27" s="81" t="s">
        <v>185</v>
      </c>
      <c r="D27" s="35" t="s">
        <v>296</v>
      </c>
      <c r="E27" s="59" t="s">
        <v>157</v>
      </c>
      <c r="F27" s="59" t="s">
        <v>7</v>
      </c>
      <c r="G27" s="59" t="s">
        <v>174</v>
      </c>
      <c r="H27" s="59">
        <v>2021</v>
      </c>
      <c r="I27" s="59">
        <v>110</v>
      </c>
      <c r="J27" s="59" t="s">
        <v>294</v>
      </c>
      <c r="K27" s="59" t="s">
        <v>340</v>
      </c>
      <c r="L27" s="59" t="s">
        <v>341</v>
      </c>
      <c r="M27" s="59" t="s">
        <v>160</v>
      </c>
      <c r="N27" s="59">
        <v>1</v>
      </c>
      <c r="O27" s="80">
        <v>1</v>
      </c>
      <c r="P27" s="80" t="s">
        <v>306</v>
      </c>
      <c r="Q27" s="82" t="s">
        <v>310</v>
      </c>
      <c r="R27" s="83">
        <v>100</v>
      </c>
      <c r="S27" s="80">
        <v>1</v>
      </c>
      <c r="T27" s="83"/>
      <c r="U27" s="59"/>
    </row>
    <row r="28" spans="1:21" ht="72" customHeight="1" x14ac:dyDescent="0.25">
      <c r="A28" s="75" t="s">
        <v>183</v>
      </c>
      <c r="B28" s="76" t="s">
        <v>184</v>
      </c>
      <c r="C28" s="81" t="s">
        <v>185</v>
      </c>
      <c r="D28" s="35" t="s">
        <v>296</v>
      </c>
      <c r="E28" s="59" t="s">
        <v>157</v>
      </c>
      <c r="F28" s="59" t="s">
        <v>7</v>
      </c>
      <c r="G28" s="59" t="s">
        <v>174</v>
      </c>
      <c r="H28" s="59">
        <v>2021</v>
      </c>
      <c r="I28" s="59">
        <v>110</v>
      </c>
      <c r="J28" s="59" t="s">
        <v>7</v>
      </c>
      <c r="K28" s="59" t="s">
        <v>340</v>
      </c>
      <c r="L28" s="59" t="s">
        <v>341</v>
      </c>
      <c r="M28" s="59" t="s">
        <v>160</v>
      </c>
      <c r="N28" s="59">
        <v>1</v>
      </c>
      <c r="O28" s="80"/>
      <c r="P28" s="80" t="s">
        <v>306</v>
      </c>
      <c r="Q28" s="82" t="s">
        <v>310</v>
      </c>
      <c r="R28" s="27">
        <v>317</v>
      </c>
      <c r="S28" s="80">
        <v>1</v>
      </c>
      <c r="T28" s="27"/>
      <c r="U28" s="59"/>
    </row>
    <row r="29" spans="1:21" ht="72" customHeight="1" x14ac:dyDescent="0.25">
      <c r="A29" s="75" t="s">
        <v>183</v>
      </c>
      <c r="B29" s="76" t="s">
        <v>184</v>
      </c>
      <c r="C29" s="81" t="s">
        <v>185</v>
      </c>
      <c r="D29" s="35" t="s">
        <v>296</v>
      </c>
      <c r="E29" s="59" t="s">
        <v>157</v>
      </c>
      <c r="F29" s="59" t="s">
        <v>7</v>
      </c>
      <c r="G29" s="59" t="s">
        <v>174</v>
      </c>
      <c r="H29" s="59">
        <v>2021</v>
      </c>
      <c r="I29" s="59">
        <v>110</v>
      </c>
      <c r="J29" s="59" t="s">
        <v>7</v>
      </c>
      <c r="K29" s="59" t="s">
        <v>340</v>
      </c>
      <c r="L29" s="59" t="s">
        <v>341</v>
      </c>
      <c r="M29" s="59" t="s">
        <v>160</v>
      </c>
      <c r="N29" s="59">
        <v>1</v>
      </c>
      <c r="O29" s="80"/>
      <c r="P29" s="80" t="s">
        <v>306</v>
      </c>
      <c r="Q29" s="82" t="s">
        <v>310</v>
      </c>
      <c r="R29" s="27">
        <v>317</v>
      </c>
      <c r="S29" s="80">
        <v>1</v>
      </c>
      <c r="T29" s="27"/>
      <c r="U29" s="59"/>
    </row>
    <row r="30" spans="1:21" ht="72" customHeight="1" x14ac:dyDescent="0.25">
      <c r="A30" s="75" t="s">
        <v>183</v>
      </c>
      <c r="B30" s="76" t="s">
        <v>184</v>
      </c>
      <c r="C30" s="81" t="s">
        <v>185</v>
      </c>
      <c r="D30" s="35" t="s">
        <v>300</v>
      </c>
      <c r="E30" s="59" t="s">
        <v>157</v>
      </c>
      <c r="F30" s="59" t="s">
        <v>7</v>
      </c>
      <c r="G30" s="59" t="s">
        <v>174</v>
      </c>
      <c r="H30" s="59">
        <v>2021</v>
      </c>
      <c r="I30" s="59">
        <v>110</v>
      </c>
      <c r="J30" s="59" t="s">
        <v>303</v>
      </c>
      <c r="K30" s="59" t="s">
        <v>340</v>
      </c>
      <c r="L30" s="59" t="s">
        <v>341</v>
      </c>
      <c r="M30" s="59" t="s">
        <v>160</v>
      </c>
      <c r="N30" s="59">
        <v>1</v>
      </c>
      <c r="O30" s="80">
        <v>1.4969999999999999</v>
      </c>
      <c r="P30" s="80" t="s">
        <v>306</v>
      </c>
      <c r="Q30" s="82" t="s">
        <v>311</v>
      </c>
      <c r="R30" s="27">
        <v>1220</v>
      </c>
      <c r="S30" s="80">
        <v>1</v>
      </c>
      <c r="T30" s="27"/>
      <c r="U30" s="59"/>
    </row>
    <row r="31" spans="1:21" ht="72" customHeight="1" x14ac:dyDescent="0.25">
      <c r="A31" s="75" t="s">
        <v>183</v>
      </c>
      <c r="B31" s="76" t="s">
        <v>184</v>
      </c>
      <c r="C31" s="81" t="s">
        <v>185</v>
      </c>
      <c r="D31" s="35" t="s">
        <v>301</v>
      </c>
      <c r="E31" s="59" t="s">
        <v>157</v>
      </c>
      <c r="F31" s="59" t="s">
        <v>7</v>
      </c>
      <c r="G31" s="59" t="s">
        <v>174</v>
      </c>
      <c r="H31" s="59">
        <v>2021</v>
      </c>
      <c r="I31" s="59">
        <v>110</v>
      </c>
      <c r="J31" s="59" t="s">
        <v>339</v>
      </c>
      <c r="K31" s="59" t="s">
        <v>340</v>
      </c>
      <c r="L31" s="59" t="s">
        <v>341</v>
      </c>
      <c r="M31" s="59" t="s">
        <v>160</v>
      </c>
      <c r="N31" s="59">
        <v>1</v>
      </c>
      <c r="O31" s="80"/>
      <c r="P31" s="80" t="s">
        <v>306</v>
      </c>
      <c r="Q31" s="82" t="s">
        <v>312</v>
      </c>
      <c r="R31" s="27">
        <v>1275</v>
      </c>
      <c r="S31" s="80">
        <v>1</v>
      </c>
      <c r="T31" s="27"/>
      <c r="U31" s="59"/>
    </row>
    <row r="32" spans="1:21" ht="72" customHeight="1" x14ac:dyDescent="0.25">
      <c r="A32" s="75" t="s">
        <v>183</v>
      </c>
      <c r="B32" s="76" t="s">
        <v>184</v>
      </c>
      <c r="C32" s="81" t="s">
        <v>185</v>
      </c>
      <c r="D32" s="35" t="s">
        <v>313</v>
      </c>
      <c r="E32" s="59" t="s">
        <v>157</v>
      </c>
      <c r="F32" s="59" t="s">
        <v>7</v>
      </c>
      <c r="G32" s="59" t="s">
        <v>174</v>
      </c>
      <c r="H32" s="59">
        <v>2021</v>
      </c>
      <c r="I32" s="59">
        <v>110</v>
      </c>
      <c r="J32" s="59" t="s">
        <v>344</v>
      </c>
      <c r="K32" s="59" t="s">
        <v>340</v>
      </c>
      <c r="L32" s="59" t="s">
        <v>341</v>
      </c>
      <c r="M32" s="59" t="s">
        <v>160</v>
      </c>
      <c r="N32" s="59">
        <v>1</v>
      </c>
      <c r="O32" s="25">
        <v>1</v>
      </c>
      <c r="P32" s="25" t="s">
        <v>323</v>
      </c>
      <c r="Q32" s="82" t="s">
        <v>324</v>
      </c>
      <c r="R32" s="79">
        <v>57363</v>
      </c>
      <c r="S32" s="80">
        <v>1</v>
      </c>
      <c r="T32" s="79">
        <v>57363</v>
      </c>
      <c r="U32" s="59"/>
    </row>
    <row r="33" spans="1:21" ht="72" customHeight="1" x14ac:dyDescent="0.25">
      <c r="A33" s="75" t="s">
        <v>183</v>
      </c>
      <c r="B33" s="76" t="s">
        <v>184</v>
      </c>
      <c r="C33" s="81" t="s">
        <v>185</v>
      </c>
      <c r="D33" s="84" t="s">
        <v>314</v>
      </c>
      <c r="E33" s="59" t="s">
        <v>163</v>
      </c>
      <c r="F33" s="59" t="s">
        <v>7</v>
      </c>
      <c r="G33" s="59" t="s">
        <v>174</v>
      </c>
      <c r="H33" s="59">
        <v>2021</v>
      </c>
      <c r="I33" s="59">
        <v>110</v>
      </c>
      <c r="J33" s="59" t="s">
        <v>303</v>
      </c>
      <c r="K33" s="59" t="s">
        <v>340</v>
      </c>
      <c r="L33" s="59" t="s">
        <v>341</v>
      </c>
      <c r="M33" s="59" t="s">
        <v>160</v>
      </c>
      <c r="N33" s="59">
        <v>1</v>
      </c>
      <c r="O33" s="25">
        <v>1</v>
      </c>
      <c r="P33" s="25" t="s">
        <v>325</v>
      </c>
      <c r="Q33" s="25" t="s">
        <v>326</v>
      </c>
      <c r="R33" s="79">
        <v>5101</v>
      </c>
      <c r="S33" s="80">
        <v>1</v>
      </c>
      <c r="T33" s="79">
        <v>5101</v>
      </c>
      <c r="U33" s="59"/>
    </row>
    <row r="34" spans="1:21" ht="72" customHeight="1" x14ac:dyDescent="0.25">
      <c r="A34" s="75" t="s">
        <v>183</v>
      </c>
      <c r="B34" s="76" t="s">
        <v>184</v>
      </c>
      <c r="C34" s="81" t="s">
        <v>185</v>
      </c>
      <c r="D34" s="35" t="s">
        <v>315</v>
      </c>
      <c r="E34" s="59" t="s">
        <v>322</v>
      </c>
      <c r="F34" s="59" t="s">
        <v>7</v>
      </c>
      <c r="G34" s="59" t="s">
        <v>174</v>
      </c>
      <c r="H34" s="59">
        <v>2021</v>
      </c>
      <c r="I34" s="59">
        <v>110</v>
      </c>
      <c r="J34" s="59" t="s">
        <v>303</v>
      </c>
      <c r="K34" s="59" t="s">
        <v>340</v>
      </c>
      <c r="L34" s="59" t="s">
        <v>341</v>
      </c>
      <c r="M34" s="59" t="s">
        <v>160</v>
      </c>
      <c r="N34" s="59">
        <v>1</v>
      </c>
      <c r="O34" s="25">
        <v>1</v>
      </c>
      <c r="P34" s="25" t="s">
        <v>323</v>
      </c>
      <c r="Q34" s="25" t="s">
        <v>327</v>
      </c>
      <c r="R34" s="79">
        <v>9450</v>
      </c>
      <c r="S34" s="80">
        <v>1</v>
      </c>
      <c r="T34" s="79">
        <v>9450</v>
      </c>
      <c r="U34" s="59"/>
    </row>
    <row r="35" spans="1:21" ht="72" customHeight="1" x14ac:dyDescent="0.25">
      <c r="A35" s="75" t="s">
        <v>183</v>
      </c>
      <c r="B35" s="76" t="s">
        <v>184</v>
      </c>
      <c r="C35" s="81" t="s">
        <v>185</v>
      </c>
      <c r="D35" s="35" t="s">
        <v>316</v>
      </c>
      <c r="E35" s="59" t="s">
        <v>157</v>
      </c>
      <c r="F35" s="59" t="s">
        <v>7</v>
      </c>
      <c r="G35" s="59" t="s">
        <v>174</v>
      </c>
      <c r="H35" s="59">
        <v>2021</v>
      </c>
      <c r="I35" s="59">
        <v>110</v>
      </c>
      <c r="J35" s="59" t="s">
        <v>316</v>
      </c>
      <c r="K35" s="59" t="s">
        <v>340</v>
      </c>
      <c r="L35" s="59" t="s">
        <v>341</v>
      </c>
      <c r="M35" s="59" t="s">
        <v>160</v>
      </c>
      <c r="N35" s="59">
        <v>1</v>
      </c>
      <c r="O35" s="25">
        <v>1</v>
      </c>
      <c r="P35" s="25" t="s">
        <v>139</v>
      </c>
      <c r="Q35" s="25" t="s">
        <v>328</v>
      </c>
      <c r="R35" s="79">
        <v>90</v>
      </c>
      <c r="S35" s="80">
        <v>1.04</v>
      </c>
      <c r="T35" s="79">
        <v>93.600000000000009</v>
      </c>
      <c r="U35" s="59"/>
    </row>
    <row r="36" spans="1:21" ht="72" customHeight="1" x14ac:dyDescent="0.25">
      <c r="A36" s="75" t="s">
        <v>183</v>
      </c>
      <c r="B36" s="76" t="s">
        <v>184</v>
      </c>
      <c r="C36" s="81" t="s">
        <v>185</v>
      </c>
      <c r="D36" s="35" t="s">
        <v>317</v>
      </c>
      <c r="E36" s="59" t="s">
        <v>157</v>
      </c>
      <c r="F36" s="59" t="s">
        <v>7</v>
      </c>
      <c r="G36" s="59" t="s">
        <v>174</v>
      </c>
      <c r="H36" s="59">
        <v>2021</v>
      </c>
      <c r="I36" s="59">
        <v>110</v>
      </c>
      <c r="J36" s="59" t="s">
        <v>317</v>
      </c>
      <c r="K36" s="59" t="s">
        <v>340</v>
      </c>
      <c r="L36" s="59" t="s">
        <v>341</v>
      </c>
      <c r="M36" s="59" t="s">
        <v>160</v>
      </c>
      <c r="N36" s="59">
        <v>1</v>
      </c>
      <c r="O36" s="25">
        <v>1</v>
      </c>
      <c r="P36" s="25" t="s">
        <v>329</v>
      </c>
      <c r="Q36" s="25" t="s">
        <v>330</v>
      </c>
      <c r="R36" s="79">
        <v>588</v>
      </c>
      <c r="S36" s="80">
        <v>1.04</v>
      </c>
      <c r="T36" s="79">
        <v>611.52</v>
      </c>
      <c r="U36" s="59"/>
    </row>
    <row r="37" spans="1:21" ht="72" customHeight="1" x14ac:dyDescent="0.25">
      <c r="A37" s="75" t="s">
        <v>183</v>
      </c>
      <c r="B37" s="76" t="s">
        <v>184</v>
      </c>
      <c r="C37" s="81" t="s">
        <v>185</v>
      </c>
      <c r="D37" s="35" t="s">
        <v>318</v>
      </c>
      <c r="E37" s="59" t="s">
        <v>157</v>
      </c>
      <c r="F37" s="59" t="s">
        <v>7</v>
      </c>
      <c r="G37" s="59" t="s">
        <v>174</v>
      </c>
      <c r="H37" s="59">
        <v>2021</v>
      </c>
      <c r="I37" s="59">
        <v>110</v>
      </c>
      <c r="J37" s="59" t="s">
        <v>318</v>
      </c>
      <c r="K37" s="59" t="s">
        <v>340</v>
      </c>
      <c r="L37" s="59" t="s">
        <v>341</v>
      </c>
      <c r="M37" s="59" t="s">
        <v>160</v>
      </c>
      <c r="N37" s="59">
        <v>1</v>
      </c>
      <c r="O37" s="25">
        <v>1</v>
      </c>
      <c r="P37" s="25" t="s">
        <v>329</v>
      </c>
      <c r="Q37" s="25" t="s">
        <v>331</v>
      </c>
      <c r="R37" s="79">
        <v>23531</v>
      </c>
      <c r="S37" s="80">
        <v>1.04</v>
      </c>
      <c r="T37" s="79">
        <v>24472.240000000002</v>
      </c>
      <c r="U37" s="59"/>
    </row>
    <row r="38" spans="1:21" ht="72" customHeight="1" x14ac:dyDescent="0.25">
      <c r="A38" s="75" t="s">
        <v>183</v>
      </c>
      <c r="B38" s="76" t="s">
        <v>184</v>
      </c>
      <c r="C38" s="81" t="s">
        <v>185</v>
      </c>
      <c r="D38" s="35" t="s">
        <v>319</v>
      </c>
      <c r="E38" s="59" t="s">
        <v>157</v>
      </c>
      <c r="F38" s="59" t="s">
        <v>7</v>
      </c>
      <c r="G38" s="59" t="s">
        <v>174</v>
      </c>
      <c r="H38" s="59">
        <v>2021</v>
      </c>
      <c r="I38" s="59">
        <v>110</v>
      </c>
      <c r="J38" s="59" t="s">
        <v>319</v>
      </c>
      <c r="K38" s="59" t="s">
        <v>340</v>
      </c>
      <c r="L38" s="59" t="s">
        <v>341</v>
      </c>
      <c r="M38" s="59" t="s">
        <v>160</v>
      </c>
      <c r="N38" s="59">
        <v>1</v>
      </c>
      <c r="O38" s="25">
        <v>2</v>
      </c>
      <c r="P38" s="25" t="s">
        <v>329</v>
      </c>
      <c r="Q38" s="25" t="s">
        <v>332</v>
      </c>
      <c r="R38" s="79">
        <v>180</v>
      </c>
      <c r="S38" s="80">
        <v>1.04</v>
      </c>
      <c r="T38" s="79">
        <v>374.40000000000003</v>
      </c>
      <c r="U38" s="59"/>
    </row>
    <row r="39" spans="1:21" ht="72" customHeight="1" x14ac:dyDescent="0.25">
      <c r="A39" s="75" t="s">
        <v>183</v>
      </c>
      <c r="B39" s="76" t="s">
        <v>184</v>
      </c>
      <c r="C39" s="81" t="s">
        <v>185</v>
      </c>
      <c r="D39" s="35" t="s">
        <v>319</v>
      </c>
      <c r="E39" s="59" t="s">
        <v>157</v>
      </c>
      <c r="F39" s="59" t="s">
        <v>7</v>
      </c>
      <c r="G39" s="59" t="s">
        <v>174</v>
      </c>
      <c r="H39" s="59">
        <v>2021</v>
      </c>
      <c r="I39" s="59">
        <v>110</v>
      </c>
      <c r="J39" s="59" t="s">
        <v>319</v>
      </c>
      <c r="K39" s="59" t="s">
        <v>340</v>
      </c>
      <c r="L39" s="59" t="s">
        <v>341</v>
      </c>
      <c r="M39" s="59" t="s">
        <v>160</v>
      </c>
      <c r="N39" s="59">
        <v>1</v>
      </c>
      <c r="O39" s="25">
        <v>18</v>
      </c>
      <c r="P39" s="25" t="s">
        <v>329</v>
      </c>
      <c r="Q39" s="25" t="s">
        <v>333</v>
      </c>
      <c r="R39" s="79">
        <v>629</v>
      </c>
      <c r="S39" s="80">
        <v>1.04</v>
      </c>
      <c r="T39" s="79">
        <v>11774.880000000001</v>
      </c>
      <c r="U39" s="59"/>
    </row>
    <row r="40" spans="1:21" ht="72" customHeight="1" x14ac:dyDescent="0.25">
      <c r="A40" s="75" t="s">
        <v>183</v>
      </c>
      <c r="B40" s="76" t="s">
        <v>184</v>
      </c>
      <c r="C40" s="81" t="s">
        <v>185</v>
      </c>
      <c r="D40" s="35" t="s">
        <v>320</v>
      </c>
      <c r="E40" s="59" t="s">
        <v>157</v>
      </c>
      <c r="F40" s="59" t="s">
        <v>7</v>
      </c>
      <c r="G40" s="59" t="s">
        <v>174</v>
      </c>
      <c r="H40" s="59">
        <v>2021</v>
      </c>
      <c r="I40" s="59">
        <v>110</v>
      </c>
      <c r="J40" s="59" t="s">
        <v>320</v>
      </c>
      <c r="K40" s="59" t="s">
        <v>340</v>
      </c>
      <c r="L40" s="59" t="s">
        <v>341</v>
      </c>
      <c r="M40" s="59" t="s">
        <v>160</v>
      </c>
      <c r="N40" s="59">
        <v>1</v>
      </c>
      <c r="O40" s="25">
        <v>2</v>
      </c>
      <c r="P40" s="25" t="s">
        <v>329</v>
      </c>
      <c r="Q40" s="25" t="s">
        <v>334</v>
      </c>
      <c r="R40" s="79">
        <v>3354</v>
      </c>
      <c r="S40" s="80">
        <v>1.04</v>
      </c>
      <c r="T40" s="79">
        <v>6976.3200000000006</v>
      </c>
      <c r="U40" s="59"/>
    </row>
    <row r="41" spans="1:21" ht="72" customHeight="1" x14ac:dyDescent="0.25">
      <c r="A41" s="75" t="s">
        <v>183</v>
      </c>
      <c r="B41" s="76" t="s">
        <v>184</v>
      </c>
      <c r="C41" s="81" t="s">
        <v>185</v>
      </c>
      <c r="D41" s="35" t="s">
        <v>321</v>
      </c>
      <c r="E41" s="59" t="s">
        <v>157</v>
      </c>
      <c r="F41" s="59" t="s">
        <v>7</v>
      </c>
      <c r="G41" s="59" t="s">
        <v>174</v>
      </c>
      <c r="H41" s="59">
        <v>2021</v>
      </c>
      <c r="I41" s="59">
        <v>110</v>
      </c>
      <c r="J41" s="59" t="s">
        <v>321</v>
      </c>
      <c r="K41" s="59" t="s">
        <v>340</v>
      </c>
      <c r="L41" s="59" t="s">
        <v>341</v>
      </c>
      <c r="M41" s="59" t="s">
        <v>160</v>
      </c>
      <c r="N41" s="59">
        <v>1</v>
      </c>
      <c r="O41" s="25">
        <v>1</v>
      </c>
      <c r="P41" s="25" t="s">
        <v>329</v>
      </c>
      <c r="Q41" s="25" t="s">
        <v>335</v>
      </c>
      <c r="R41" s="79">
        <v>1424</v>
      </c>
      <c r="S41" s="80">
        <v>1.04</v>
      </c>
      <c r="T41" s="79">
        <v>1480.96</v>
      </c>
      <c r="U41" s="59"/>
    </row>
    <row r="42" spans="1:21" ht="72" customHeight="1" x14ac:dyDescent="0.25">
      <c r="A42" s="75" t="s">
        <v>183</v>
      </c>
      <c r="B42" s="76" t="s">
        <v>184</v>
      </c>
      <c r="C42" s="77" t="s">
        <v>185</v>
      </c>
      <c r="D42" s="35" t="s">
        <v>337</v>
      </c>
      <c r="E42" s="59" t="s">
        <v>157</v>
      </c>
      <c r="F42" s="59" t="s">
        <v>7</v>
      </c>
      <c r="G42" s="59" t="s">
        <v>174</v>
      </c>
      <c r="H42" s="59">
        <v>2021</v>
      </c>
      <c r="I42" s="59">
        <v>110</v>
      </c>
      <c r="J42" s="59"/>
      <c r="K42" s="59" t="s">
        <v>340</v>
      </c>
      <c r="L42" s="59" t="s">
        <v>341</v>
      </c>
      <c r="M42" s="59" t="s">
        <v>160</v>
      </c>
      <c r="N42" s="59">
        <v>1</v>
      </c>
      <c r="O42" s="25">
        <v>1</v>
      </c>
      <c r="P42" s="59"/>
      <c r="Q42" s="59"/>
      <c r="R42" s="59"/>
      <c r="S42" s="59"/>
      <c r="T42" s="85">
        <v>310205.42000000004</v>
      </c>
      <c r="U42" s="59"/>
    </row>
    <row r="43" spans="1:21" ht="72" customHeight="1" x14ac:dyDescent="0.25">
      <c r="A43" s="75" t="s">
        <v>183</v>
      </c>
      <c r="B43" s="76" t="s">
        <v>184</v>
      </c>
      <c r="C43" s="77" t="s">
        <v>185</v>
      </c>
      <c r="D43" s="35" t="s">
        <v>64</v>
      </c>
      <c r="E43" s="59" t="s">
        <v>153</v>
      </c>
      <c r="F43" s="59" t="s">
        <v>7</v>
      </c>
      <c r="G43" s="59" t="s">
        <v>174</v>
      </c>
      <c r="H43" s="59">
        <v>2021</v>
      </c>
      <c r="I43" s="59">
        <v>110</v>
      </c>
      <c r="J43" s="59" t="s">
        <v>348</v>
      </c>
      <c r="K43" s="59" t="s">
        <v>340</v>
      </c>
      <c r="L43" s="59" t="s">
        <v>341</v>
      </c>
      <c r="M43" s="59" t="s">
        <v>160</v>
      </c>
      <c r="N43" s="59">
        <v>1</v>
      </c>
      <c r="O43" s="25">
        <v>5.6660000000000004</v>
      </c>
      <c r="P43" s="59" t="s">
        <v>351</v>
      </c>
      <c r="Q43" s="59" t="s">
        <v>352</v>
      </c>
      <c r="R43" s="79">
        <v>3392</v>
      </c>
      <c r="S43" s="80">
        <v>1.79</v>
      </c>
      <c r="T43" s="79">
        <v>34402.138879999999</v>
      </c>
      <c r="U43" s="59"/>
    </row>
    <row r="44" spans="1:21" ht="72" customHeight="1" x14ac:dyDescent="0.25">
      <c r="A44" s="75" t="s">
        <v>183</v>
      </c>
      <c r="B44" s="76" t="s">
        <v>184</v>
      </c>
      <c r="C44" s="77" t="s">
        <v>185</v>
      </c>
      <c r="D44" s="35" t="s">
        <v>65</v>
      </c>
      <c r="E44" s="59" t="s">
        <v>153</v>
      </c>
      <c r="F44" s="59" t="s">
        <v>7</v>
      </c>
      <c r="G44" s="59" t="s">
        <v>174</v>
      </c>
      <c r="H44" s="59">
        <v>2021</v>
      </c>
      <c r="I44" s="59">
        <v>110</v>
      </c>
      <c r="J44" s="59" t="s">
        <v>120</v>
      </c>
      <c r="K44" s="59" t="s">
        <v>340</v>
      </c>
      <c r="L44" s="59" t="s">
        <v>341</v>
      </c>
      <c r="M44" s="59" t="s">
        <v>160</v>
      </c>
      <c r="N44" s="59">
        <v>1</v>
      </c>
      <c r="O44" s="25">
        <v>5.6660000000000004</v>
      </c>
      <c r="P44" s="59" t="s">
        <v>62</v>
      </c>
      <c r="Q44" s="59" t="s">
        <v>353</v>
      </c>
      <c r="R44" s="79">
        <v>3305</v>
      </c>
      <c r="S44" s="80">
        <v>1.05</v>
      </c>
      <c r="T44" s="79">
        <v>19662.436500000003</v>
      </c>
      <c r="U44" s="59"/>
    </row>
    <row r="45" spans="1:21" ht="72" customHeight="1" x14ac:dyDescent="0.25">
      <c r="A45" s="75" t="s">
        <v>183</v>
      </c>
      <c r="B45" s="76" t="s">
        <v>184</v>
      </c>
      <c r="C45" s="77" t="s">
        <v>185</v>
      </c>
      <c r="D45" s="35" t="s">
        <v>66</v>
      </c>
      <c r="E45" s="59" t="s">
        <v>153</v>
      </c>
      <c r="F45" s="59" t="s">
        <v>7</v>
      </c>
      <c r="G45" s="59" t="s">
        <v>174</v>
      </c>
      <c r="H45" s="59">
        <v>2021</v>
      </c>
      <c r="I45" s="59">
        <v>110</v>
      </c>
      <c r="J45" s="59" t="s">
        <v>349</v>
      </c>
      <c r="K45" s="59" t="s">
        <v>340</v>
      </c>
      <c r="L45" s="59" t="s">
        <v>341</v>
      </c>
      <c r="M45" s="59" t="s">
        <v>160</v>
      </c>
      <c r="N45" s="59">
        <v>1</v>
      </c>
      <c r="O45" s="25">
        <v>5.6660000000000004</v>
      </c>
      <c r="P45" s="59" t="s">
        <v>351</v>
      </c>
      <c r="Q45" s="59" t="s">
        <v>354</v>
      </c>
      <c r="R45" s="79">
        <v>583</v>
      </c>
      <c r="S45" s="80">
        <v>1.05</v>
      </c>
      <c r="T45" s="79">
        <v>3468.4419000000003</v>
      </c>
      <c r="U45" s="59"/>
    </row>
    <row r="46" spans="1:21" ht="72" customHeight="1" x14ac:dyDescent="0.25">
      <c r="A46" s="75" t="s">
        <v>183</v>
      </c>
      <c r="B46" s="76" t="s">
        <v>184</v>
      </c>
      <c r="C46" s="77" t="s">
        <v>185</v>
      </c>
      <c r="D46" s="35" t="s">
        <v>345</v>
      </c>
      <c r="E46" s="59" t="s">
        <v>153</v>
      </c>
      <c r="F46" s="59" t="s">
        <v>7</v>
      </c>
      <c r="G46" s="59" t="s">
        <v>174</v>
      </c>
      <c r="H46" s="59">
        <v>2021</v>
      </c>
      <c r="I46" s="59">
        <v>110</v>
      </c>
      <c r="J46" s="59" t="s">
        <v>350</v>
      </c>
      <c r="K46" s="59" t="s">
        <v>340</v>
      </c>
      <c r="L46" s="59" t="s">
        <v>341</v>
      </c>
      <c r="M46" s="59" t="s">
        <v>160</v>
      </c>
      <c r="N46" s="59">
        <v>1</v>
      </c>
      <c r="O46" s="25">
        <v>5.6660000000000004</v>
      </c>
      <c r="P46" s="59" t="s">
        <v>351</v>
      </c>
      <c r="Q46" s="59" t="s">
        <v>355</v>
      </c>
      <c r="R46" s="59">
        <v>533</v>
      </c>
      <c r="S46" s="59">
        <v>1.05</v>
      </c>
      <c r="T46" s="85">
        <v>3170.9769000000001</v>
      </c>
      <c r="U46" s="59"/>
    </row>
    <row r="47" spans="1:21" ht="72" customHeight="1" x14ac:dyDescent="0.25">
      <c r="A47" s="75" t="s">
        <v>183</v>
      </c>
      <c r="B47" s="76" t="s">
        <v>184</v>
      </c>
      <c r="C47" s="77" t="s">
        <v>185</v>
      </c>
      <c r="D47" s="35" t="s">
        <v>346</v>
      </c>
      <c r="E47" s="59" t="s">
        <v>153</v>
      </c>
      <c r="F47" s="59" t="s">
        <v>7</v>
      </c>
      <c r="G47" s="59" t="s">
        <v>174</v>
      </c>
      <c r="H47" s="59">
        <v>2021</v>
      </c>
      <c r="I47" s="59">
        <v>110</v>
      </c>
      <c r="J47" s="59" t="s">
        <v>361</v>
      </c>
      <c r="K47" s="59" t="s">
        <v>340</v>
      </c>
      <c r="L47" s="59" t="s">
        <v>341</v>
      </c>
      <c r="M47" s="59" t="s">
        <v>160</v>
      </c>
      <c r="N47" s="59">
        <v>1</v>
      </c>
      <c r="O47" s="25">
        <v>1</v>
      </c>
      <c r="P47" s="59" t="s">
        <v>356</v>
      </c>
      <c r="Q47" s="59" t="s">
        <v>357</v>
      </c>
      <c r="R47" s="59">
        <v>1048</v>
      </c>
      <c r="S47" s="83">
        <v>1</v>
      </c>
      <c r="T47" s="83">
        <v>1048</v>
      </c>
      <c r="U47" s="59"/>
    </row>
    <row r="48" spans="1:21" ht="72" customHeight="1" x14ac:dyDescent="0.25">
      <c r="A48" s="75" t="s">
        <v>183</v>
      </c>
      <c r="B48" s="76" t="s">
        <v>184</v>
      </c>
      <c r="C48" s="77" t="s">
        <v>185</v>
      </c>
      <c r="D48" s="35" t="s">
        <v>347</v>
      </c>
      <c r="E48" s="59" t="s">
        <v>153</v>
      </c>
      <c r="F48" s="59" t="s">
        <v>7</v>
      </c>
      <c r="G48" s="59" t="s">
        <v>174</v>
      </c>
      <c r="H48" s="59">
        <v>2021</v>
      </c>
      <c r="I48" s="59">
        <v>110</v>
      </c>
      <c r="J48" s="59" t="s">
        <v>361</v>
      </c>
      <c r="K48" s="59" t="s">
        <v>340</v>
      </c>
      <c r="L48" s="59" t="s">
        <v>341</v>
      </c>
      <c r="M48" s="59" t="s">
        <v>160</v>
      </c>
      <c r="N48" s="59">
        <v>1</v>
      </c>
      <c r="O48" s="25">
        <v>0.6</v>
      </c>
      <c r="P48" s="59" t="s">
        <v>358</v>
      </c>
      <c r="Q48" s="59" t="s">
        <v>359</v>
      </c>
      <c r="R48" s="59">
        <v>2151</v>
      </c>
      <c r="S48" s="83">
        <v>1</v>
      </c>
      <c r="T48" s="83">
        <v>12.905999999999999</v>
      </c>
      <c r="U48" s="59"/>
    </row>
    <row r="49" spans="1:21" ht="72" customHeight="1" x14ac:dyDescent="0.25">
      <c r="A49" s="75" t="s">
        <v>183</v>
      </c>
      <c r="B49" s="76" t="s">
        <v>184</v>
      </c>
      <c r="C49" s="77" t="s">
        <v>185</v>
      </c>
      <c r="D49" s="35" t="s">
        <v>360</v>
      </c>
      <c r="E49" s="59" t="s">
        <v>153</v>
      </c>
      <c r="F49" s="59" t="s">
        <v>7</v>
      </c>
      <c r="G49" s="59" t="s">
        <v>174</v>
      </c>
      <c r="H49" s="59">
        <v>2021</v>
      </c>
      <c r="I49" s="59">
        <v>110</v>
      </c>
      <c r="J49" s="59" t="s">
        <v>361</v>
      </c>
      <c r="K49" s="59" t="s">
        <v>340</v>
      </c>
      <c r="L49" s="59" t="s">
        <v>341</v>
      </c>
      <c r="M49" s="59" t="s">
        <v>160</v>
      </c>
      <c r="N49" s="59">
        <v>1</v>
      </c>
      <c r="O49" s="25" t="s">
        <v>361</v>
      </c>
      <c r="P49" s="59" t="s">
        <v>361</v>
      </c>
      <c r="Q49" s="59" t="s">
        <v>362</v>
      </c>
      <c r="R49" s="59">
        <v>3544</v>
      </c>
      <c r="S49" s="83">
        <v>1</v>
      </c>
      <c r="T49" s="85">
        <v>3544</v>
      </c>
      <c r="U49" s="59"/>
    </row>
    <row r="50" spans="1:21" ht="72" customHeight="1" x14ac:dyDescent="0.25">
      <c r="A50" s="75" t="s">
        <v>183</v>
      </c>
      <c r="B50" s="76" t="s">
        <v>184</v>
      </c>
      <c r="C50" s="77" t="s">
        <v>185</v>
      </c>
      <c r="D50" s="84" t="s">
        <v>363</v>
      </c>
      <c r="E50" s="59" t="s">
        <v>153</v>
      </c>
      <c r="F50" s="59" t="s">
        <v>7</v>
      </c>
      <c r="G50" s="59" t="s">
        <v>174</v>
      </c>
      <c r="H50" s="59">
        <v>2021</v>
      </c>
      <c r="I50" s="59">
        <v>110</v>
      </c>
      <c r="J50" s="59" t="s">
        <v>361</v>
      </c>
      <c r="K50" s="59" t="s">
        <v>340</v>
      </c>
      <c r="L50" s="59" t="s">
        <v>341</v>
      </c>
      <c r="M50" s="59" t="s">
        <v>160</v>
      </c>
      <c r="N50" s="59">
        <v>1</v>
      </c>
      <c r="O50" s="25">
        <v>5.6660000000000004</v>
      </c>
      <c r="P50" s="59" t="s">
        <v>7</v>
      </c>
      <c r="Q50" s="59" t="s">
        <v>7</v>
      </c>
      <c r="R50" s="59" t="s">
        <v>7</v>
      </c>
      <c r="S50" s="59" t="s">
        <v>7</v>
      </c>
      <c r="T50" s="85">
        <v>65308.900180000004</v>
      </c>
      <c r="U50" s="59"/>
    </row>
    <row r="51" spans="1:21" ht="84.75" customHeight="1" x14ac:dyDescent="0.25">
      <c r="A51" s="75" t="s">
        <v>183</v>
      </c>
      <c r="B51" s="76" t="s">
        <v>184</v>
      </c>
      <c r="C51" s="77" t="s">
        <v>185</v>
      </c>
      <c r="D51" s="35" t="s">
        <v>364</v>
      </c>
      <c r="E51" s="59" t="s">
        <v>365</v>
      </c>
      <c r="F51" s="59" t="s">
        <v>7</v>
      </c>
      <c r="G51" s="59" t="s">
        <v>174</v>
      </c>
      <c r="H51" s="59">
        <v>2021</v>
      </c>
      <c r="I51" s="59">
        <v>110</v>
      </c>
      <c r="J51" s="59" t="s">
        <v>7</v>
      </c>
      <c r="K51" s="59" t="s">
        <v>7</v>
      </c>
      <c r="L51" s="59" t="s">
        <v>7</v>
      </c>
      <c r="M51" s="59" t="s">
        <v>7</v>
      </c>
      <c r="N51" s="59" t="s">
        <v>7</v>
      </c>
      <c r="O51" s="59" t="s">
        <v>7</v>
      </c>
      <c r="P51" s="59" t="s">
        <v>7</v>
      </c>
      <c r="Q51" s="59" t="s">
        <v>7</v>
      </c>
      <c r="R51" s="59" t="s">
        <v>7</v>
      </c>
      <c r="S51" s="59" t="s">
        <v>7</v>
      </c>
      <c r="T51" s="85">
        <f>T50+T42</f>
        <v>375514.32018000004</v>
      </c>
      <c r="U51" s="59"/>
    </row>
    <row r="52" spans="1:21" ht="59.25" customHeight="1" x14ac:dyDescent="0.25">
      <c r="A52" s="75" t="s">
        <v>183</v>
      </c>
      <c r="B52" s="76" t="s">
        <v>186</v>
      </c>
      <c r="C52" s="77" t="s">
        <v>187</v>
      </c>
      <c r="D52" s="59" t="s">
        <v>96</v>
      </c>
      <c r="E52" s="59" t="s">
        <v>297</v>
      </c>
      <c r="F52" s="59" t="s">
        <v>7</v>
      </c>
      <c r="G52" s="59" t="s">
        <v>175</v>
      </c>
      <c r="H52" s="59">
        <v>2025</v>
      </c>
      <c r="I52" s="59">
        <v>110</v>
      </c>
      <c r="J52" s="59" t="s">
        <v>366</v>
      </c>
      <c r="K52" s="59" t="s">
        <v>651</v>
      </c>
      <c r="L52" s="59" t="s">
        <v>703</v>
      </c>
      <c r="M52" s="59" t="s">
        <v>160</v>
      </c>
      <c r="N52" s="59">
        <v>1</v>
      </c>
      <c r="O52" s="59">
        <v>2</v>
      </c>
      <c r="P52" s="59" t="s">
        <v>290</v>
      </c>
      <c r="Q52" s="59" t="s">
        <v>127</v>
      </c>
      <c r="R52" s="59">
        <v>23135</v>
      </c>
      <c r="S52" s="59">
        <v>1.1000000000000001</v>
      </c>
      <c r="T52" s="83">
        <v>50897.000000000007</v>
      </c>
      <c r="U52" s="59" t="s">
        <v>702</v>
      </c>
    </row>
    <row r="53" spans="1:21" ht="71.25" customHeight="1" x14ac:dyDescent="0.25">
      <c r="A53" s="75" t="s">
        <v>183</v>
      </c>
      <c r="B53" s="76" t="s">
        <v>186</v>
      </c>
      <c r="C53" s="77" t="s">
        <v>187</v>
      </c>
      <c r="D53" s="59" t="s">
        <v>289</v>
      </c>
      <c r="E53" s="59" t="s">
        <v>297</v>
      </c>
      <c r="F53" s="59" t="s">
        <v>7</v>
      </c>
      <c r="G53" s="59" t="s">
        <v>175</v>
      </c>
      <c r="H53" s="59">
        <v>2025</v>
      </c>
      <c r="I53" s="59">
        <v>110</v>
      </c>
      <c r="J53" s="59" t="s">
        <v>367</v>
      </c>
      <c r="K53" s="59" t="s">
        <v>651</v>
      </c>
      <c r="L53" s="59" t="s">
        <v>703</v>
      </c>
      <c r="M53" s="59" t="s">
        <v>160</v>
      </c>
      <c r="N53" s="59">
        <v>1</v>
      </c>
      <c r="O53" s="59">
        <v>18</v>
      </c>
      <c r="P53" s="59" t="s">
        <v>290</v>
      </c>
      <c r="Q53" s="59" t="s">
        <v>368</v>
      </c>
      <c r="R53" s="59">
        <v>1188</v>
      </c>
      <c r="S53" s="59">
        <v>1.1000000000000001</v>
      </c>
      <c r="T53" s="83">
        <v>23522.400000000001</v>
      </c>
      <c r="U53" s="59"/>
    </row>
    <row r="54" spans="1:21" ht="98.25" customHeight="1" x14ac:dyDescent="0.25">
      <c r="A54" s="75" t="s">
        <v>183</v>
      </c>
      <c r="B54" s="76" t="s">
        <v>186</v>
      </c>
      <c r="C54" s="77" t="s">
        <v>187</v>
      </c>
      <c r="D54" s="59" t="s">
        <v>293</v>
      </c>
      <c r="E54" s="59" t="s">
        <v>298</v>
      </c>
      <c r="F54" s="59" t="s">
        <v>7</v>
      </c>
      <c r="G54" s="59" t="s">
        <v>175</v>
      </c>
      <c r="H54" s="59">
        <v>2025</v>
      </c>
      <c r="I54" s="59">
        <v>110</v>
      </c>
      <c r="J54" s="59" t="s">
        <v>294</v>
      </c>
      <c r="K54" s="59" t="s">
        <v>651</v>
      </c>
      <c r="L54" s="59" t="s">
        <v>703</v>
      </c>
      <c r="M54" s="59" t="s">
        <v>160</v>
      </c>
      <c r="N54" s="59">
        <v>1</v>
      </c>
      <c r="O54" s="59">
        <v>1</v>
      </c>
      <c r="P54" s="59" t="s">
        <v>290</v>
      </c>
      <c r="Q54" s="59" t="s">
        <v>295</v>
      </c>
      <c r="R54" s="59">
        <v>36657</v>
      </c>
      <c r="S54" s="59">
        <v>1.05</v>
      </c>
      <c r="T54" s="83">
        <v>38489.85</v>
      </c>
      <c r="U54" s="59"/>
    </row>
    <row r="55" spans="1:21" ht="78" customHeight="1" x14ac:dyDescent="0.25">
      <c r="A55" s="75" t="s">
        <v>381</v>
      </c>
      <c r="B55" s="76" t="s">
        <v>186</v>
      </c>
      <c r="C55" s="77" t="s">
        <v>187</v>
      </c>
      <c r="D55" s="59" t="s">
        <v>293</v>
      </c>
      <c r="E55" s="59" t="s">
        <v>299</v>
      </c>
      <c r="F55" s="59" t="s">
        <v>7</v>
      </c>
      <c r="G55" s="59" t="s">
        <v>175</v>
      </c>
      <c r="H55" s="59">
        <v>2025</v>
      </c>
      <c r="I55" s="59">
        <v>110</v>
      </c>
      <c r="J55" s="59" t="s">
        <v>294</v>
      </c>
      <c r="K55" s="59" t="s">
        <v>651</v>
      </c>
      <c r="L55" s="59" t="s">
        <v>703</v>
      </c>
      <c r="M55" s="59" t="s">
        <v>160</v>
      </c>
      <c r="N55" s="59">
        <v>1</v>
      </c>
      <c r="O55" s="59">
        <v>1</v>
      </c>
      <c r="P55" s="59" t="s">
        <v>290</v>
      </c>
      <c r="Q55" s="59" t="s">
        <v>295</v>
      </c>
      <c r="R55" s="59">
        <v>36657</v>
      </c>
      <c r="S55" s="59">
        <v>1.05</v>
      </c>
      <c r="T55" s="83">
        <v>38489.85</v>
      </c>
      <c r="U55" s="59"/>
    </row>
    <row r="56" spans="1:21" ht="70.5" customHeight="1" x14ac:dyDescent="0.25">
      <c r="A56" s="75" t="s">
        <v>382</v>
      </c>
      <c r="B56" s="76" t="s">
        <v>186</v>
      </c>
      <c r="C56" s="77" t="s">
        <v>187</v>
      </c>
      <c r="D56" s="59" t="s">
        <v>369</v>
      </c>
      <c r="E56" s="59" t="s">
        <v>157</v>
      </c>
      <c r="F56" s="59" t="s">
        <v>7</v>
      </c>
      <c r="G56" s="59" t="s">
        <v>175</v>
      </c>
      <c r="H56" s="59">
        <v>2025</v>
      </c>
      <c r="I56" s="59">
        <v>110</v>
      </c>
      <c r="J56" s="59" t="s">
        <v>380</v>
      </c>
      <c r="K56" s="59" t="s">
        <v>651</v>
      </c>
      <c r="L56" s="59" t="s">
        <v>703</v>
      </c>
      <c r="M56" s="59" t="s">
        <v>160</v>
      </c>
      <c r="N56" s="59">
        <v>1</v>
      </c>
      <c r="O56" s="59">
        <v>4361</v>
      </c>
      <c r="P56" s="59" t="s">
        <v>304</v>
      </c>
      <c r="Q56" s="59" t="s">
        <v>305</v>
      </c>
      <c r="R56" s="59">
        <v>3.02</v>
      </c>
      <c r="S56" s="59">
        <v>1</v>
      </c>
      <c r="T56" s="59">
        <v>13170.22</v>
      </c>
      <c r="U56" s="59"/>
    </row>
    <row r="57" spans="1:21" ht="51" customHeight="1" x14ac:dyDescent="0.25">
      <c r="A57" s="75" t="s">
        <v>383</v>
      </c>
      <c r="B57" s="76" t="s">
        <v>186</v>
      </c>
      <c r="C57" s="77" t="s">
        <v>187</v>
      </c>
      <c r="D57" s="59" t="s">
        <v>313</v>
      </c>
      <c r="E57" s="59" t="s">
        <v>157</v>
      </c>
      <c r="F57" s="59" t="s">
        <v>7</v>
      </c>
      <c r="G57" s="59" t="s">
        <v>175</v>
      </c>
      <c r="H57" s="59">
        <v>2025</v>
      </c>
      <c r="I57" s="59">
        <v>110</v>
      </c>
      <c r="J57" s="59" t="s">
        <v>302</v>
      </c>
      <c r="K57" s="59" t="s">
        <v>651</v>
      </c>
      <c r="L57" s="59" t="s">
        <v>703</v>
      </c>
      <c r="M57" s="59" t="s">
        <v>160</v>
      </c>
      <c r="N57" s="59">
        <v>1</v>
      </c>
      <c r="O57" s="59">
        <v>0</v>
      </c>
      <c r="P57" s="59" t="s">
        <v>323</v>
      </c>
      <c r="Q57" s="59" t="s">
        <v>324</v>
      </c>
      <c r="R57" s="59">
        <v>57363</v>
      </c>
      <c r="S57" s="59">
        <v>1</v>
      </c>
      <c r="T57" s="59">
        <v>0</v>
      </c>
      <c r="U57" s="59"/>
    </row>
    <row r="58" spans="1:21" ht="51" customHeight="1" x14ac:dyDescent="0.25">
      <c r="A58" s="75" t="s">
        <v>384</v>
      </c>
      <c r="B58" s="76" t="s">
        <v>186</v>
      </c>
      <c r="C58" s="77" t="s">
        <v>187</v>
      </c>
      <c r="D58" s="59" t="s">
        <v>370</v>
      </c>
      <c r="E58" s="59" t="s">
        <v>157</v>
      </c>
      <c r="F58" s="59" t="s">
        <v>7</v>
      </c>
      <c r="G58" s="59" t="s">
        <v>175</v>
      </c>
      <c r="H58" s="59">
        <v>2025</v>
      </c>
      <c r="I58" s="59">
        <v>110</v>
      </c>
      <c r="J58" s="59" t="s">
        <v>396</v>
      </c>
      <c r="K58" s="59" t="s">
        <v>651</v>
      </c>
      <c r="L58" s="59" t="s">
        <v>703</v>
      </c>
      <c r="M58" s="59" t="s">
        <v>160</v>
      </c>
      <c r="N58" s="59">
        <v>1</v>
      </c>
      <c r="O58" s="59">
        <v>1</v>
      </c>
      <c r="P58" s="59" t="s">
        <v>325</v>
      </c>
      <c r="Q58" s="59" t="s">
        <v>326</v>
      </c>
      <c r="R58" s="59">
        <v>5101</v>
      </c>
      <c r="S58" s="59">
        <v>1</v>
      </c>
      <c r="T58" s="59">
        <v>5101</v>
      </c>
      <c r="U58" s="59"/>
    </row>
    <row r="59" spans="1:21" ht="51" customHeight="1" x14ac:dyDescent="0.25">
      <c r="A59" s="75" t="s">
        <v>385</v>
      </c>
      <c r="B59" s="76" t="s">
        <v>186</v>
      </c>
      <c r="C59" s="77" t="s">
        <v>187</v>
      </c>
      <c r="D59" s="59" t="s">
        <v>371</v>
      </c>
      <c r="E59" s="59" t="s">
        <v>157</v>
      </c>
      <c r="F59" s="59" t="s">
        <v>7</v>
      </c>
      <c r="G59" s="59" t="s">
        <v>175</v>
      </c>
      <c r="H59" s="59">
        <v>2025</v>
      </c>
      <c r="I59" s="59">
        <v>110</v>
      </c>
      <c r="J59" s="59" t="s">
        <v>397</v>
      </c>
      <c r="K59" s="59" t="s">
        <v>651</v>
      </c>
      <c r="L59" s="59" t="s">
        <v>703</v>
      </c>
      <c r="M59" s="59" t="s">
        <v>160</v>
      </c>
      <c r="N59" s="59">
        <v>1</v>
      </c>
      <c r="O59" s="59">
        <v>1</v>
      </c>
      <c r="P59" s="59" t="s">
        <v>323</v>
      </c>
      <c r="Q59" s="59" t="s">
        <v>375</v>
      </c>
      <c r="R59" s="59">
        <v>9450</v>
      </c>
      <c r="S59" s="59">
        <v>1</v>
      </c>
      <c r="T59" s="59">
        <v>9450</v>
      </c>
      <c r="U59" s="59"/>
    </row>
    <row r="60" spans="1:21" ht="51" customHeight="1" x14ac:dyDescent="0.25">
      <c r="A60" s="75" t="s">
        <v>386</v>
      </c>
      <c r="B60" s="76" t="s">
        <v>186</v>
      </c>
      <c r="C60" s="77" t="s">
        <v>187</v>
      </c>
      <c r="D60" s="59" t="s">
        <v>318</v>
      </c>
      <c r="E60" s="59" t="s">
        <v>157</v>
      </c>
      <c r="F60" s="59" t="s">
        <v>7</v>
      </c>
      <c r="G60" s="59" t="s">
        <v>175</v>
      </c>
      <c r="H60" s="59">
        <v>2025</v>
      </c>
      <c r="I60" s="59">
        <v>110</v>
      </c>
      <c r="J60" s="59" t="s">
        <v>398</v>
      </c>
      <c r="K60" s="59" t="s">
        <v>651</v>
      </c>
      <c r="L60" s="59" t="s">
        <v>703</v>
      </c>
      <c r="M60" s="59" t="s">
        <v>160</v>
      </c>
      <c r="N60" s="59">
        <v>1</v>
      </c>
      <c r="O60" s="59">
        <v>1</v>
      </c>
      <c r="P60" s="59" t="s">
        <v>329</v>
      </c>
      <c r="Q60" s="59" t="s">
        <v>331</v>
      </c>
      <c r="R60" s="59">
        <v>23531</v>
      </c>
      <c r="S60" s="59">
        <v>1.04</v>
      </c>
      <c r="T60" s="59">
        <v>24472.240000000002</v>
      </c>
      <c r="U60" s="59"/>
    </row>
    <row r="61" spans="1:21" ht="51" customHeight="1" x14ac:dyDescent="0.25">
      <c r="A61" s="75" t="s">
        <v>387</v>
      </c>
      <c r="B61" s="76" t="s">
        <v>186</v>
      </c>
      <c r="C61" s="77" t="s">
        <v>187</v>
      </c>
      <c r="D61" s="59" t="s">
        <v>319</v>
      </c>
      <c r="E61" s="59" t="s">
        <v>157</v>
      </c>
      <c r="F61" s="59" t="s">
        <v>7</v>
      </c>
      <c r="G61" s="59" t="s">
        <v>175</v>
      </c>
      <c r="H61" s="59">
        <v>2025</v>
      </c>
      <c r="I61" s="59">
        <v>110</v>
      </c>
      <c r="J61" s="59" t="s">
        <v>399</v>
      </c>
      <c r="K61" s="59" t="s">
        <v>651</v>
      </c>
      <c r="L61" s="59" t="s">
        <v>703</v>
      </c>
      <c r="M61" s="59" t="s">
        <v>160</v>
      </c>
      <c r="N61" s="59">
        <v>1</v>
      </c>
      <c r="O61" s="59">
        <v>2</v>
      </c>
      <c r="P61" s="59" t="s">
        <v>329</v>
      </c>
      <c r="Q61" s="59" t="s">
        <v>332</v>
      </c>
      <c r="R61" s="59">
        <v>180</v>
      </c>
      <c r="S61" s="59">
        <v>1.04</v>
      </c>
      <c r="T61" s="59">
        <v>374.40000000000003</v>
      </c>
      <c r="U61" s="59"/>
    </row>
    <row r="62" spans="1:21" ht="51" customHeight="1" x14ac:dyDescent="0.25">
      <c r="A62" s="75" t="s">
        <v>388</v>
      </c>
      <c r="B62" s="76" t="s">
        <v>186</v>
      </c>
      <c r="C62" s="77" t="s">
        <v>187</v>
      </c>
      <c r="D62" s="59" t="s">
        <v>319</v>
      </c>
      <c r="E62" s="59" t="s">
        <v>157</v>
      </c>
      <c r="F62" s="59" t="s">
        <v>7</v>
      </c>
      <c r="G62" s="59" t="s">
        <v>175</v>
      </c>
      <c r="H62" s="59">
        <v>2025</v>
      </c>
      <c r="I62" s="59">
        <v>110</v>
      </c>
      <c r="J62" s="59" t="s">
        <v>400</v>
      </c>
      <c r="K62" s="59" t="s">
        <v>651</v>
      </c>
      <c r="L62" s="59" t="s">
        <v>703</v>
      </c>
      <c r="M62" s="59" t="s">
        <v>160</v>
      </c>
      <c r="N62" s="59">
        <v>1</v>
      </c>
      <c r="O62" s="59">
        <v>18</v>
      </c>
      <c r="P62" s="59" t="s">
        <v>329</v>
      </c>
      <c r="Q62" s="59" t="s">
        <v>333</v>
      </c>
      <c r="R62" s="59">
        <v>629</v>
      </c>
      <c r="S62" s="59">
        <v>1.04</v>
      </c>
      <c r="T62" s="59">
        <v>11774.880000000001</v>
      </c>
      <c r="U62" s="59"/>
    </row>
    <row r="63" spans="1:21" ht="51" customHeight="1" x14ac:dyDescent="0.25">
      <c r="A63" s="75" t="s">
        <v>389</v>
      </c>
      <c r="B63" s="76" t="s">
        <v>186</v>
      </c>
      <c r="C63" s="77" t="s">
        <v>187</v>
      </c>
      <c r="D63" s="59" t="s">
        <v>320</v>
      </c>
      <c r="E63" s="59" t="s">
        <v>157</v>
      </c>
      <c r="F63" s="59" t="s">
        <v>7</v>
      </c>
      <c r="G63" s="59" t="s">
        <v>175</v>
      </c>
      <c r="H63" s="59">
        <v>2025</v>
      </c>
      <c r="I63" s="59">
        <v>110</v>
      </c>
      <c r="J63" s="59" t="s">
        <v>401</v>
      </c>
      <c r="K63" s="59" t="s">
        <v>651</v>
      </c>
      <c r="L63" s="59" t="s">
        <v>703</v>
      </c>
      <c r="M63" s="59" t="s">
        <v>160</v>
      </c>
      <c r="N63" s="59">
        <v>1</v>
      </c>
      <c r="O63" s="59">
        <v>2</v>
      </c>
      <c r="P63" s="59" t="s">
        <v>329</v>
      </c>
      <c r="Q63" s="59" t="s">
        <v>334</v>
      </c>
      <c r="R63" s="59">
        <v>3354</v>
      </c>
      <c r="S63" s="59">
        <v>1.04</v>
      </c>
      <c r="T63" s="59">
        <v>6976.3200000000006</v>
      </c>
      <c r="U63" s="59"/>
    </row>
    <row r="64" spans="1:21" ht="51" customHeight="1" x14ac:dyDescent="0.25">
      <c r="A64" s="75" t="s">
        <v>390</v>
      </c>
      <c r="B64" s="76" t="s">
        <v>186</v>
      </c>
      <c r="C64" s="77" t="s">
        <v>187</v>
      </c>
      <c r="D64" s="59" t="s">
        <v>321</v>
      </c>
      <c r="E64" s="59" t="s">
        <v>157</v>
      </c>
      <c r="F64" s="59" t="s">
        <v>7</v>
      </c>
      <c r="G64" s="59" t="s">
        <v>175</v>
      </c>
      <c r="H64" s="59">
        <v>2025</v>
      </c>
      <c r="I64" s="59">
        <v>110</v>
      </c>
      <c r="J64" s="59" t="s">
        <v>402</v>
      </c>
      <c r="K64" s="59" t="s">
        <v>651</v>
      </c>
      <c r="L64" s="59" t="s">
        <v>703</v>
      </c>
      <c r="M64" s="59" t="s">
        <v>160</v>
      </c>
      <c r="N64" s="59">
        <v>1</v>
      </c>
      <c r="O64" s="59">
        <v>1</v>
      </c>
      <c r="P64" s="59" t="s">
        <v>329</v>
      </c>
      <c r="Q64" s="59" t="s">
        <v>335</v>
      </c>
      <c r="R64" s="59">
        <v>1424</v>
      </c>
      <c r="S64" s="59">
        <v>1.04</v>
      </c>
      <c r="T64" s="59">
        <v>1480.96</v>
      </c>
      <c r="U64" s="59"/>
    </row>
    <row r="65" spans="1:21" ht="51" customHeight="1" x14ac:dyDescent="0.25">
      <c r="A65" s="75" t="s">
        <v>391</v>
      </c>
      <c r="B65" s="76" t="s">
        <v>186</v>
      </c>
      <c r="C65" s="77" t="s">
        <v>187</v>
      </c>
      <c r="D65" s="59" t="s">
        <v>336</v>
      </c>
      <c r="E65" s="59" t="s">
        <v>157</v>
      </c>
      <c r="F65" s="59" t="s">
        <v>7</v>
      </c>
      <c r="G65" s="59" t="s">
        <v>175</v>
      </c>
      <c r="H65" s="59">
        <v>2025</v>
      </c>
      <c r="I65" s="59">
        <v>110</v>
      </c>
      <c r="J65" s="59" t="s">
        <v>402</v>
      </c>
      <c r="K65" s="59" t="s">
        <v>651</v>
      </c>
      <c r="L65" s="59" t="s">
        <v>703</v>
      </c>
      <c r="M65" s="59" t="s">
        <v>160</v>
      </c>
      <c r="N65" s="59">
        <v>1</v>
      </c>
      <c r="O65" s="59">
        <v>1</v>
      </c>
      <c r="P65" s="59" t="s">
        <v>323</v>
      </c>
      <c r="Q65" s="59" t="s">
        <v>338</v>
      </c>
      <c r="R65" s="59">
        <v>29099</v>
      </c>
      <c r="S65" s="59">
        <v>1</v>
      </c>
      <c r="T65" s="59">
        <v>29099</v>
      </c>
      <c r="U65" s="59"/>
    </row>
    <row r="66" spans="1:21" ht="51" customHeight="1" x14ac:dyDescent="0.25">
      <c r="A66" s="75" t="s">
        <v>392</v>
      </c>
      <c r="B66" s="76" t="s">
        <v>186</v>
      </c>
      <c r="C66" s="77" t="s">
        <v>187</v>
      </c>
      <c r="D66" s="59" t="s">
        <v>372</v>
      </c>
      <c r="E66" s="59" t="s">
        <v>157</v>
      </c>
      <c r="F66" s="59" t="s">
        <v>7</v>
      </c>
      <c r="G66" s="59" t="s">
        <v>175</v>
      </c>
      <c r="H66" s="59">
        <v>2025</v>
      </c>
      <c r="I66" s="59">
        <v>110</v>
      </c>
      <c r="J66" s="59" t="s">
        <v>402</v>
      </c>
      <c r="K66" s="59" t="s">
        <v>651</v>
      </c>
      <c r="L66" s="59" t="s">
        <v>703</v>
      </c>
      <c r="M66" s="59" t="s">
        <v>160</v>
      </c>
      <c r="N66" s="59">
        <v>1</v>
      </c>
      <c r="O66" s="59">
        <v>0.43609999999999999</v>
      </c>
      <c r="P66" s="59" t="s">
        <v>376</v>
      </c>
      <c r="Q66" s="59" t="s">
        <v>377</v>
      </c>
      <c r="R66" s="59">
        <v>2014</v>
      </c>
      <c r="S66" s="59">
        <v>1</v>
      </c>
      <c r="T66" s="59">
        <v>851.92200000000003</v>
      </c>
      <c r="U66" s="59"/>
    </row>
    <row r="67" spans="1:21" ht="51" customHeight="1" x14ac:dyDescent="0.25">
      <c r="A67" s="75" t="s">
        <v>393</v>
      </c>
      <c r="B67" s="76" t="s">
        <v>186</v>
      </c>
      <c r="C67" s="77" t="s">
        <v>187</v>
      </c>
      <c r="D67" s="59" t="s">
        <v>373</v>
      </c>
      <c r="E67" s="59" t="s">
        <v>157</v>
      </c>
      <c r="F67" s="59" t="s">
        <v>7</v>
      </c>
      <c r="G67" s="59" t="s">
        <v>175</v>
      </c>
      <c r="H67" s="59">
        <v>2025</v>
      </c>
      <c r="I67" s="59">
        <v>110</v>
      </c>
      <c r="J67" s="59" t="s">
        <v>402</v>
      </c>
      <c r="K67" s="59" t="s">
        <v>651</v>
      </c>
      <c r="L67" s="59" t="s">
        <v>703</v>
      </c>
      <c r="M67" s="59" t="s">
        <v>160</v>
      </c>
      <c r="N67" s="59">
        <v>1</v>
      </c>
      <c r="O67" s="59">
        <v>4361</v>
      </c>
      <c r="P67" s="59" t="s">
        <v>304</v>
      </c>
      <c r="Q67" s="59" t="s">
        <v>378</v>
      </c>
      <c r="R67" s="59">
        <v>18</v>
      </c>
      <c r="S67" s="59">
        <v>1</v>
      </c>
      <c r="T67" s="59">
        <v>76140</v>
      </c>
      <c r="U67" s="59"/>
    </row>
    <row r="68" spans="1:21" ht="51" customHeight="1" x14ac:dyDescent="0.25">
      <c r="A68" s="75" t="s">
        <v>394</v>
      </c>
      <c r="B68" s="76" t="s">
        <v>186</v>
      </c>
      <c r="C68" s="77" t="s">
        <v>187</v>
      </c>
      <c r="D68" s="59" t="s">
        <v>374</v>
      </c>
      <c r="E68" s="59" t="s">
        <v>157</v>
      </c>
      <c r="F68" s="59" t="s">
        <v>7</v>
      </c>
      <c r="G68" s="59" t="s">
        <v>175</v>
      </c>
      <c r="H68" s="59">
        <v>2025</v>
      </c>
      <c r="I68" s="59">
        <v>110</v>
      </c>
      <c r="J68" s="59" t="s">
        <v>402</v>
      </c>
      <c r="K68" s="59" t="s">
        <v>651</v>
      </c>
      <c r="L68" s="59" t="s">
        <v>703</v>
      </c>
      <c r="M68" s="59" t="s">
        <v>160</v>
      </c>
      <c r="N68" s="59">
        <v>1</v>
      </c>
      <c r="O68" s="59">
        <v>0.43609999999999999</v>
      </c>
      <c r="P68" s="59" t="s">
        <v>376</v>
      </c>
      <c r="Q68" s="59" t="s">
        <v>379</v>
      </c>
      <c r="R68" s="59">
        <v>367</v>
      </c>
      <c r="S68" s="59">
        <v>0</v>
      </c>
      <c r="T68" s="59">
        <v>155.24099999999999</v>
      </c>
      <c r="U68" s="59"/>
    </row>
    <row r="69" spans="1:21" ht="51" customHeight="1" x14ac:dyDescent="0.25">
      <c r="A69" s="75" t="s">
        <v>395</v>
      </c>
      <c r="B69" s="76" t="s">
        <v>186</v>
      </c>
      <c r="C69" s="77" t="s">
        <v>187</v>
      </c>
      <c r="D69" s="59" t="s">
        <v>337</v>
      </c>
      <c r="E69" s="59" t="s">
        <v>157</v>
      </c>
      <c r="F69" s="59" t="s">
        <v>7</v>
      </c>
      <c r="G69" s="59" t="s">
        <v>175</v>
      </c>
      <c r="H69" s="59">
        <v>2025</v>
      </c>
      <c r="I69" s="59">
        <v>110</v>
      </c>
      <c r="J69" s="59" t="s">
        <v>7</v>
      </c>
      <c r="K69" s="59" t="s">
        <v>651</v>
      </c>
      <c r="L69" s="59" t="s">
        <v>703</v>
      </c>
      <c r="M69" s="59" t="s">
        <v>160</v>
      </c>
      <c r="N69" s="59">
        <v>1</v>
      </c>
      <c r="O69" s="59" t="s">
        <v>7</v>
      </c>
      <c r="P69" s="59" t="s">
        <v>7</v>
      </c>
      <c r="Q69" s="59" t="s">
        <v>7</v>
      </c>
      <c r="R69" s="59" t="s">
        <v>7</v>
      </c>
      <c r="S69" s="59" t="s">
        <v>7</v>
      </c>
      <c r="T69" s="86">
        <v>330445.283</v>
      </c>
      <c r="U69" s="59"/>
    </row>
    <row r="70" spans="1:21" ht="51" customHeight="1" x14ac:dyDescent="0.25">
      <c r="A70" s="75" t="s">
        <v>405</v>
      </c>
      <c r="B70" s="76" t="s">
        <v>188</v>
      </c>
      <c r="C70" s="77" t="s">
        <v>189</v>
      </c>
      <c r="D70" s="59" t="s">
        <v>406</v>
      </c>
      <c r="E70" s="59" t="s">
        <v>156</v>
      </c>
      <c r="F70" s="59">
        <v>1</v>
      </c>
      <c r="G70" s="59" t="s">
        <v>174</v>
      </c>
      <c r="H70" s="59">
        <v>2021</v>
      </c>
      <c r="I70" s="59">
        <v>15</v>
      </c>
      <c r="J70" s="59" t="s">
        <v>407</v>
      </c>
      <c r="K70" s="59" t="s">
        <v>426</v>
      </c>
      <c r="L70" s="120">
        <v>44439</v>
      </c>
      <c r="M70" s="59" t="s">
        <v>160</v>
      </c>
      <c r="N70" s="59">
        <v>1</v>
      </c>
      <c r="O70" s="59">
        <v>2</v>
      </c>
      <c r="P70" s="59" t="s">
        <v>323</v>
      </c>
      <c r="Q70" s="59" t="s">
        <v>408</v>
      </c>
      <c r="R70" s="59">
        <v>886</v>
      </c>
      <c r="S70" s="59">
        <v>1.05</v>
      </c>
      <c r="T70" s="86">
        <f>R70*S70*O70</f>
        <v>1860.6000000000001</v>
      </c>
      <c r="U70" s="59"/>
    </row>
    <row r="71" spans="1:21" ht="51" customHeight="1" x14ac:dyDescent="0.25">
      <c r="A71" s="75" t="s">
        <v>405</v>
      </c>
      <c r="B71" s="76" t="s">
        <v>188</v>
      </c>
      <c r="C71" s="77" t="s">
        <v>189</v>
      </c>
      <c r="D71" s="59" t="s">
        <v>406</v>
      </c>
      <c r="E71" s="59" t="s">
        <v>156</v>
      </c>
      <c r="F71" s="59">
        <v>2</v>
      </c>
      <c r="G71" s="59" t="s">
        <v>174</v>
      </c>
      <c r="H71" s="59">
        <v>2021</v>
      </c>
      <c r="I71" s="59">
        <v>15</v>
      </c>
      <c r="J71" s="59" t="s">
        <v>413</v>
      </c>
      <c r="K71" s="59" t="s">
        <v>426</v>
      </c>
      <c r="L71" s="120">
        <v>44439</v>
      </c>
      <c r="M71" s="59" t="s">
        <v>160</v>
      </c>
      <c r="N71" s="59">
        <v>1</v>
      </c>
      <c r="O71" s="25">
        <v>2</v>
      </c>
      <c r="P71" s="25" t="s">
        <v>323</v>
      </c>
      <c r="Q71" s="78" t="s">
        <v>414</v>
      </c>
      <c r="R71" s="27">
        <v>2477</v>
      </c>
      <c r="S71" s="86">
        <v>1.05</v>
      </c>
      <c r="T71" s="86">
        <f>R71*S71*O71</f>
        <v>5201.7</v>
      </c>
      <c r="U71" s="59"/>
    </row>
    <row r="72" spans="1:21" ht="88.5" customHeight="1" x14ac:dyDescent="0.25">
      <c r="A72" s="75" t="s">
        <v>183</v>
      </c>
      <c r="B72" s="76" t="s">
        <v>188</v>
      </c>
      <c r="C72" s="77" t="s">
        <v>189</v>
      </c>
      <c r="D72" s="59" t="s">
        <v>403</v>
      </c>
      <c r="E72" s="59" t="s">
        <v>156</v>
      </c>
      <c r="F72" s="59" t="s">
        <v>7</v>
      </c>
      <c r="G72" s="59" t="s">
        <v>174</v>
      </c>
      <c r="H72" s="59">
        <v>2021</v>
      </c>
      <c r="I72" s="59">
        <v>15</v>
      </c>
      <c r="J72" s="59"/>
      <c r="K72" s="59" t="s">
        <v>426</v>
      </c>
      <c r="L72" s="120">
        <v>44439</v>
      </c>
      <c r="M72" s="59" t="s">
        <v>160</v>
      </c>
      <c r="N72" s="59">
        <v>1</v>
      </c>
      <c r="O72" s="25">
        <v>2</v>
      </c>
      <c r="P72" s="25" t="s">
        <v>323</v>
      </c>
      <c r="Q72" s="78" t="s">
        <v>409</v>
      </c>
      <c r="R72" s="27">
        <v>7583</v>
      </c>
      <c r="S72" s="86">
        <v>1.05</v>
      </c>
      <c r="T72" s="86">
        <f t="shared" ref="T72:T73" si="0">R72*S72*O72</f>
        <v>15924.300000000001</v>
      </c>
      <c r="U72" s="59"/>
    </row>
    <row r="73" spans="1:21" ht="88.5" customHeight="1" x14ac:dyDescent="0.25">
      <c r="A73" s="75" t="s">
        <v>183</v>
      </c>
      <c r="B73" s="76" t="s">
        <v>188</v>
      </c>
      <c r="C73" s="77" t="s">
        <v>189</v>
      </c>
      <c r="D73" s="59" t="s">
        <v>403</v>
      </c>
      <c r="E73" s="59" t="s">
        <v>156</v>
      </c>
      <c r="F73" s="59" t="s">
        <v>7</v>
      </c>
      <c r="G73" s="59" t="s">
        <v>174</v>
      </c>
      <c r="H73" s="59">
        <v>2021</v>
      </c>
      <c r="I73" s="59">
        <v>15</v>
      </c>
      <c r="J73" s="59"/>
      <c r="K73" s="59" t="s">
        <v>426</v>
      </c>
      <c r="L73" s="120">
        <v>44439</v>
      </c>
      <c r="M73" s="59" t="s">
        <v>160</v>
      </c>
      <c r="N73" s="59">
        <v>1</v>
      </c>
      <c r="O73" s="25">
        <v>1</v>
      </c>
      <c r="P73" s="25" t="s">
        <v>323</v>
      </c>
      <c r="Q73" s="78" t="s">
        <v>410</v>
      </c>
      <c r="R73" s="27">
        <v>11697</v>
      </c>
      <c r="S73" s="86">
        <v>1.05</v>
      </c>
      <c r="T73" s="86">
        <f t="shared" si="0"/>
        <v>12281.85</v>
      </c>
      <c r="U73" s="59"/>
    </row>
    <row r="74" spans="1:21" ht="88.5" customHeight="1" x14ac:dyDescent="0.25">
      <c r="A74" s="75" t="s">
        <v>183</v>
      </c>
      <c r="B74" s="76" t="s">
        <v>188</v>
      </c>
      <c r="C74" s="77" t="s">
        <v>189</v>
      </c>
      <c r="D74" s="59" t="s">
        <v>404</v>
      </c>
      <c r="E74" s="59" t="s">
        <v>156</v>
      </c>
      <c r="F74" s="59" t="s">
        <v>7</v>
      </c>
      <c r="G74" s="59" t="s">
        <v>174</v>
      </c>
      <c r="H74" s="59">
        <v>2021</v>
      </c>
      <c r="I74" s="59">
        <v>15</v>
      </c>
      <c r="J74" s="59"/>
      <c r="K74" s="59" t="s">
        <v>426</v>
      </c>
      <c r="L74" s="120">
        <v>44439</v>
      </c>
      <c r="M74" s="59" t="s">
        <v>160</v>
      </c>
      <c r="N74" s="59">
        <v>1</v>
      </c>
      <c r="O74" s="25">
        <v>1</v>
      </c>
      <c r="P74" s="25" t="s">
        <v>411</v>
      </c>
      <c r="Q74" s="78" t="s">
        <v>143</v>
      </c>
      <c r="R74" s="85">
        <v>3000</v>
      </c>
      <c r="S74" s="85">
        <v>1</v>
      </c>
      <c r="T74" s="85">
        <v>3000</v>
      </c>
      <c r="U74" s="59"/>
    </row>
    <row r="75" spans="1:21" ht="88.5" customHeight="1" x14ac:dyDescent="0.25">
      <c r="A75" s="75" t="s">
        <v>183</v>
      </c>
      <c r="B75" s="76" t="s">
        <v>188</v>
      </c>
      <c r="C75" s="77" t="s">
        <v>189</v>
      </c>
      <c r="D75" s="59" t="s">
        <v>412</v>
      </c>
      <c r="E75" s="59" t="s">
        <v>156</v>
      </c>
      <c r="F75" s="59" t="s">
        <v>7</v>
      </c>
      <c r="G75" s="59" t="s">
        <v>174</v>
      </c>
      <c r="H75" s="59">
        <v>2021</v>
      </c>
      <c r="I75" s="59">
        <v>15</v>
      </c>
      <c r="J75" s="59"/>
      <c r="K75" s="59" t="s">
        <v>426</v>
      </c>
      <c r="L75" s="120">
        <v>44439</v>
      </c>
      <c r="M75" s="59" t="s">
        <v>160</v>
      </c>
      <c r="N75" s="59">
        <v>1</v>
      </c>
      <c r="O75" s="59" t="s">
        <v>7</v>
      </c>
      <c r="P75" s="59" t="s">
        <v>7</v>
      </c>
      <c r="Q75" s="59" t="s">
        <v>7</v>
      </c>
      <c r="R75" s="59" t="s">
        <v>7</v>
      </c>
      <c r="S75" s="59" t="s">
        <v>7</v>
      </c>
      <c r="T75" s="87">
        <f>SUM(T70:T74)</f>
        <v>38268.450000000004</v>
      </c>
      <c r="U75" s="59"/>
    </row>
    <row r="76" spans="1:21" ht="88.5" customHeight="1" x14ac:dyDescent="0.25">
      <c r="A76" s="75" t="s">
        <v>183</v>
      </c>
      <c r="B76" s="76" t="s">
        <v>188</v>
      </c>
      <c r="C76" s="77" t="s">
        <v>189</v>
      </c>
      <c r="D76" s="59" t="s">
        <v>106</v>
      </c>
      <c r="E76" s="59" t="s">
        <v>154</v>
      </c>
      <c r="F76" s="59" t="s">
        <v>7</v>
      </c>
      <c r="G76" s="59" t="s">
        <v>174</v>
      </c>
      <c r="H76" s="59">
        <v>2021</v>
      </c>
      <c r="I76" s="59">
        <v>15</v>
      </c>
      <c r="J76" s="59" t="s">
        <v>427</v>
      </c>
      <c r="K76" s="59" t="s">
        <v>426</v>
      </c>
      <c r="L76" s="120">
        <v>44439</v>
      </c>
      <c r="M76" s="59" t="s">
        <v>160</v>
      </c>
      <c r="N76" s="59">
        <v>1</v>
      </c>
      <c r="O76" s="59">
        <v>1.8</v>
      </c>
      <c r="P76" s="59" t="s">
        <v>351</v>
      </c>
      <c r="Q76" s="59" t="s">
        <v>416</v>
      </c>
      <c r="R76" s="59">
        <v>2106</v>
      </c>
      <c r="S76" s="33">
        <v>1.1100000000000001</v>
      </c>
      <c r="T76" s="83">
        <f>S76*R76*O76</f>
        <v>4207.7880000000005</v>
      </c>
      <c r="U76" s="59"/>
    </row>
    <row r="77" spans="1:21" ht="88.5" customHeight="1" x14ac:dyDescent="0.25">
      <c r="A77" s="75" t="s">
        <v>183</v>
      </c>
      <c r="B77" s="76" t="s">
        <v>188</v>
      </c>
      <c r="C77" s="77" t="s">
        <v>189</v>
      </c>
      <c r="D77" s="59" t="s">
        <v>106</v>
      </c>
      <c r="E77" s="59" t="s">
        <v>154</v>
      </c>
      <c r="F77" s="59" t="s">
        <v>7</v>
      </c>
      <c r="G77" s="59" t="s">
        <v>174</v>
      </c>
      <c r="H77" s="59">
        <v>2021</v>
      </c>
      <c r="I77" s="59">
        <v>15</v>
      </c>
      <c r="J77" s="59" t="s">
        <v>415</v>
      </c>
      <c r="K77" s="59" t="s">
        <v>426</v>
      </c>
      <c r="L77" s="120">
        <v>44439</v>
      </c>
      <c r="M77" s="59" t="s">
        <v>160</v>
      </c>
      <c r="N77" s="59">
        <v>1</v>
      </c>
      <c r="O77" s="59">
        <v>0.8</v>
      </c>
      <c r="P77" s="59" t="s">
        <v>351</v>
      </c>
      <c r="Q77" s="59" t="s">
        <v>417</v>
      </c>
      <c r="R77" s="59">
        <v>3982</v>
      </c>
      <c r="S77" s="33">
        <v>1.1100000000000001</v>
      </c>
      <c r="T77" s="83">
        <f>S77*R77*O77</f>
        <v>3536.0160000000005</v>
      </c>
      <c r="U77" s="59"/>
    </row>
    <row r="78" spans="1:21" ht="88.5" customHeight="1" x14ac:dyDescent="0.25">
      <c r="A78" s="75" t="s">
        <v>183</v>
      </c>
      <c r="B78" s="76" t="s">
        <v>188</v>
      </c>
      <c r="C78" s="77" t="s">
        <v>189</v>
      </c>
      <c r="D78" s="59" t="s">
        <v>418</v>
      </c>
      <c r="E78" s="59" t="s">
        <v>154</v>
      </c>
      <c r="F78" s="59" t="s">
        <v>7</v>
      </c>
      <c r="G78" s="59" t="s">
        <v>174</v>
      </c>
      <c r="H78" s="59">
        <v>2021</v>
      </c>
      <c r="I78" s="59">
        <v>15</v>
      </c>
      <c r="J78" s="59" t="s">
        <v>419</v>
      </c>
      <c r="K78" s="59" t="s">
        <v>426</v>
      </c>
      <c r="L78" s="120">
        <v>44439</v>
      </c>
      <c r="M78" s="59" t="s">
        <v>160</v>
      </c>
      <c r="N78" s="59">
        <v>1</v>
      </c>
      <c r="O78" s="25">
        <v>1.8</v>
      </c>
      <c r="P78" s="88" t="s">
        <v>351</v>
      </c>
      <c r="Q78" s="78" t="s">
        <v>113</v>
      </c>
      <c r="R78" s="83">
        <v>2703</v>
      </c>
      <c r="S78" s="33">
        <v>1</v>
      </c>
      <c r="T78" s="83">
        <v>4865.4000000000005</v>
      </c>
      <c r="U78" s="59"/>
    </row>
    <row r="79" spans="1:21" ht="88.5" customHeight="1" x14ac:dyDescent="0.25">
      <c r="A79" s="75" t="s">
        <v>183</v>
      </c>
      <c r="B79" s="76" t="s">
        <v>188</v>
      </c>
      <c r="C79" s="77" t="s">
        <v>189</v>
      </c>
      <c r="D79" s="59" t="s">
        <v>418</v>
      </c>
      <c r="E79" s="59" t="s">
        <v>154</v>
      </c>
      <c r="F79" s="59" t="s">
        <v>7</v>
      </c>
      <c r="G79" s="59" t="s">
        <v>174</v>
      </c>
      <c r="H79" s="59">
        <v>2021</v>
      </c>
      <c r="I79" s="59">
        <v>15</v>
      </c>
      <c r="J79" s="59" t="s">
        <v>420</v>
      </c>
      <c r="K79" s="59" t="s">
        <v>426</v>
      </c>
      <c r="L79" s="120">
        <v>44439</v>
      </c>
      <c r="M79" s="59" t="s">
        <v>160</v>
      </c>
      <c r="N79" s="59">
        <v>1</v>
      </c>
      <c r="O79" s="25">
        <v>0.8</v>
      </c>
      <c r="P79" s="88" t="s">
        <v>351</v>
      </c>
      <c r="Q79" s="78" t="s">
        <v>108</v>
      </c>
      <c r="R79" s="83">
        <v>2320</v>
      </c>
      <c r="S79" s="33">
        <v>1</v>
      </c>
      <c r="T79" s="83">
        <v>1856</v>
      </c>
      <c r="U79" s="59"/>
    </row>
    <row r="80" spans="1:21" ht="88.5" customHeight="1" x14ac:dyDescent="0.25">
      <c r="A80" s="75" t="s">
        <v>183</v>
      </c>
      <c r="B80" s="76" t="s">
        <v>188</v>
      </c>
      <c r="C80" s="77" t="s">
        <v>189</v>
      </c>
      <c r="D80" s="59" t="s">
        <v>422</v>
      </c>
      <c r="E80" s="59" t="s">
        <v>154</v>
      </c>
      <c r="F80" s="59" t="s">
        <v>7</v>
      </c>
      <c r="G80" s="59" t="s">
        <v>174</v>
      </c>
      <c r="H80" s="59">
        <v>2021</v>
      </c>
      <c r="I80" s="59">
        <v>15</v>
      </c>
      <c r="J80" s="59" t="s">
        <v>483</v>
      </c>
      <c r="K80" s="59" t="s">
        <v>426</v>
      </c>
      <c r="L80" s="120">
        <v>44439</v>
      </c>
      <c r="M80" s="59" t="s">
        <v>160</v>
      </c>
      <c r="N80" s="59">
        <v>1</v>
      </c>
      <c r="O80" s="25">
        <v>0.1</v>
      </c>
      <c r="P80" s="88" t="s">
        <v>421</v>
      </c>
      <c r="Q80" s="78" t="s">
        <v>119</v>
      </c>
      <c r="R80" s="83">
        <v>41090</v>
      </c>
      <c r="S80" s="33">
        <v>1.1100000000000001</v>
      </c>
      <c r="T80" s="83">
        <f>S80*R80*O80</f>
        <v>4560.9900000000007</v>
      </c>
      <c r="U80" s="59"/>
    </row>
    <row r="81" spans="1:21" ht="88.5" customHeight="1" x14ac:dyDescent="0.25">
      <c r="A81" s="75" t="s">
        <v>183</v>
      </c>
      <c r="B81" s="76" t="s">
        <v>188</v>
      </c>
      <c r="C81" s="77" t="s">
        <v>189</v>
      </c>
      <c r="D81" s="59" t="s">
        <v>134</v>
      </c>
      <c r="E81" s="59" t="s">
        <v>154</v>
      </c>
      <c r="F81" s="59" t="s">
        <v>7</v>
      </c>
      <c r="G81" s="59" t="s">
        <v>174</v>
      </c>
      <c r="H81" s="59">
        <v>2021</v>
      </c>
      <c r="I81" s="59">
        <v>15</v>
      </c>
      <c r="J81" s="59" t="s">
        <v>7</v>
      </c>
      <c r="K81" s="59" t="s">
        <v>426</v>
      </c>
      <c r="L81" s="120">
        <v>44439</v>
      </c>
      <c r="M81" s="59" t="s">
        <v>160</v>
      </c>
      <c r="N81" s="59">
        <v>1</v>
      </c>
      <c r="O81" s="25">
        <v>2.6</v>
      </c>
      <c r="P81" s="88" t="s">
        <v>351</v>
      </c>
      <c r="Q81" s="78" t="s">
        <v>423</v>
      </c>
      <c r="R81" s="83">
        <v>611</v>
      </c>
      <c r="S81" s="33">
        <v>1</v>
      </c>
      <c r="T81" s="83">
        <f>S81*R81*O81</f>
        <v>1588.6000000000001</v>
      </c>
      <c r="U81" s="59"/>
    </row>
    <row r="82" spans="1:21" ht="88.5" customHeight="1" x14ac:dyDescent="0.25">
      <c r="A82" s="75" t="s">
        <v>183</v>
      </c>
      <c r="B82" s="76" t="s">
        <v>188</v>
      </c>
      <c r="C82" s="77" t="s">
        <v>189</v>
      </c>
      <c r="D82" s="59" t="s">
        <v>95</v>
      </c>
      <c r="E82" s="59" t="s">
        <v>154</v>
      </c>
      <c r="F82" s="59" t="s">
        <v>7</v>
      </c>
      <c r="G82" s="59" t="s">
        <v>174</v>
      </c>
      <c r="H82" s="59">
        <v>2021</v>
      </c>
      <c r="I82" s="59">
        <v>15</v>
      </c>
      <c r="J82" s="59" t="s">
        <v>7</v>
      </c>
      <c r="K82" s="59" t="s">
        <v>426</v>
      </c>
      <c r="L82" s="120">
        <v>44439</v>
      </c>
      <c r="M82" s="59" t="s">
        <v>160</v>
      </c>
      <c r="N82" s="59">
        <v>1</v>
      </c>
      <c r="O82" s="25">
        <v>2.6</v>
      </c>
      <c r="P82" s="88" t="s">
        <v>351</v>
      </c>
      <c r="Q82" s="59" t="s">
        <v>7</v>
      </c>
      <c r="R82" s="59" t="s">
        <v>7</v>
      </c>
      <c r="S82" s="59" t="s">
        <v>7</v>
      </c>
      <c r="T82" s="89">
        <f>SUM(T76:T81)</f>
        <v>20614.794000000002</v>
      </c>
      <c r="U82" s="59"/>
    </row>
    <row r="83" spans="1:21" ht="88.5" customHeight="1" x14ac:dyDescent="0.25">
      <c r="A83" s="75" t="s">
        <v>183</v>
      </c>
      <c r="B83" s="76" t="s">
        <v>188</v>
      </c>
      <c r="C83" s="77" t="s">
        <v>189</v>
      </c>
      <c r="D83" s="59" t="s">
        <v>95</v>
      </c>
      <c r="E83" s="59" t="s">
        <v>424</v>
      </c>
      <c r="F83" s="59" t="s">
        <v>7</v>
      </c>
      <c r="G83" s="59" t="s">
        <v>174</v>
      </c>
      <c r="H83" s="59">
        <v>2021</v>
      </c>
      <c r="I83" s="59">
        <v>15</v>
      </c>
      <c r="J83" s="59" t="s">
        <v>7</v>
      </c>
      <c r="K83" s="59" t="s">
        <v>426</v>
      </c>
      <c r="L83" s="120">
        <v>44439</v>
      </c>
      <c r="M83" s="59" t="s">
        <v>160</v>
      </c>
      <c r="N83" s="59">
        <v>1</v>
      </c>
      <c r="O83" s="59" t="s">
        <v>7</v>
      </c>
      <c r="P83" s="59" t="s">
        <v>7</v>
      </c>
      <c r="Q83" s="59" t="s">
        <v>7</v>
      </c>
      <c r="R83" s="59" t="s">
        <v>7</v>
      </c>
      <c r="S83" s="59" t="s">
        <v>7</v>
      </c>
      <c r="T83" s="89">
        <f>T82+T75</f>
        <v>58883.244000000006</v>
      </c>
      <c r="U83" s="59"/>
    </row>
    <row r="84" spans="1:21" ht="88.5" customHeight="1" x14ac:dyDescent="0.25">
      <c r="A84" s="75" t="s">
        <v>183</v>
      </c>
      <c r="B84" s="76" t="s">
        <v>190</v>
      </c>
      <c r="C84" s="77" t="s">
        <v>191</v>
      </c>
      <c r="D84" s="59" t="s">
        <v>406</v>
      </c>
      <c r="E84" s="59" t="s">
        <v>156</v>
      </c>
      <c r="F84" s="59" t="s">
        <v>7</v>
      </c>
      <c r="G84" s="59" t="s">
        <v>174</v>
      </c>
      <c r="H84" s="59">
        <v>2021</v>
      </c>
      <c r="I84" s="59">
        <v>15</v>
      </c>
      <c r="J84" s="59" t="s">
        <v>425</v>
      </c>
      <c r="K84" s="59" t="s">
        <v>426</v>
      </c>
      <c r="L84" s="120">
        <v>44227</v>
      </c>
      <c r="M84" s="59" t="s">
        <v>160</v>
      </c>
      <c r="N84" s="59">
        <v>1</v>
      </c>
      <c r="O84" s="59">
        <v>2</v>
      </c>
      <c r="P84" s="59" t="s">
        <v>323</v>
      </c>
      <c r="Q84" s="59" t="s">
        <v>129</v>
      </c>
      <c r="R84" s="59">
        <v>532</v>
      </c>
      <c r="S84" s="59">
        <v>1.05</v>
      </c>
      <c r="T84" s="80">
        <f>R84*S84*O84</f>
        <v>1117.2</v>
      </c>
      <c r="U84" s="59"/>
    </row>
    <row r="85" spans="1:21" ht="88.5" customHeight="1" x14ac:dyDescent="0.25">
      <c r="A85" s="75" t="s">
        <v>183</v>
      </c>
      <c r="B85" s="76" t="s">
        <v>190</v>
      </c>
      <c r="C85" s="77" t="s">
        <v>191</v>
      </c>
      <c r="D85" s="59" t="s">
        <v>403</v>
      </c>
      <c r="E85" s="59" t="s">
        <v>156</v>
      </c>
      <c r="F85" s="59" t="s">
        <v>7</v>
      </c>
      <c r="G85" s="59" t="s">
        <v>174</v>
      </c>
      <c r="H85" s="59">
        <v>2021</v>
      </c>
      <c r="I85" s="59">
        <v>15</v>
      </c>
      <c r="J85" s="59" t="s">
        <v>429</v>
      </c>
      <c r="K85" s="59" t="s">
        <v>426</v>
      </c>
      <c r="L85" s="120">
        <v>44227</v>
      </c>
      <c r="M85" s="59" t="s">
        <v>160</v>
      </c>
      <c r="N85" s="59">
        <v>1</v>
      </c>
      <c r="O85" s="59">
        <v>1</v>
      </c>
      <c r="P85" s="59" t="s">
        <v>323</v>
      </c>
      <c r="Q85" s="59" t="s">
        <v>428</v>
      </c>
      <c r="R85" s="59">
        <v>7166</v>
      </c>
      <c r="S85" s="86">
        <v>1.05</v>
      </c>
      <c r="T85" s="80">
        <f>R85*S85*O85</f>
        <v>7524.3</v>
      </c>
      <c r="U85" s="59"/>
    </row>
    <row r="86" spans="1:21" ht="88.5" customHeight="1" x14ac:dyDescent="0.25">
      <c r="A86" s="75" t="s">
        <v>183</v>
      </c>
      <c r="B86" s="76" t="s">
        <v>190</v>
      </c>
      <c r="C86" s="77" t="s">
        <v>191</v>
      </c>
      <c r="D86" s="59" t="s">
        <v>404</v>
      </c>
      <c r="E86" s="59" t="s">
        <v>156</v>
      </c>
      <c r="F86" s="59" t="s">
        <v>7</v>
      </c>
      <c r="G86" s="59" t="s">
        <v>174</v>
      </c>
      <c r="H86" s="59">
        <v>2021</v>
      </c>
      <c r="I86" s="59">
        <v>15</v>
      </c>
      <c r="J86" s="59" t="s">
        <v>404</v>
      </c>
      <c r="K86" s="59" t="s">
        <v>426</v>
      </c>
      <c r="L86" s="120">
        <v>44227</v>
      </c>
      <c r="M86" s="59" t="s">
        <v>160</v>
      </c>
      <c r="N86" s="59">
        <v>1</v>
      </c>
      <c r="O86" s="59">
        <v>1</v>
      </c>
      <c r="P86" s="59" t="s">
        <v>411</v>
      </c>
      <c r="Q86" s="25" t="s">
        <v>114</v>
      </c>
      <c r="R86" s="25">
        <v>500</v>
      </c>
      <c r="S86" s="78">
        <v>1</v>
      </c>
      <c r="T86" s="80">
        <f>R86*S86*O86</f>
        <v>500</v>
      </c>
      <c r="U86" s="59"/>
    </row>
    <row r="87" spans="1:21" ht="88.5" customHeight="1" x14ac:dyDescent="0.25">
      <c r="A87" s="75" t="s">
        <v>183</v>
      </c>
      <c r="B87" s="76" t="s">
        <v>190</v>
      </c>
      <c r="C87" s="77" t="s">
        <v>191</v>
      </c>
      <c r="D87" s="59" t="s">
        <v>412</v>
      </c>
      <c r="E87" s="59" t="s">
        <v>156</v>
      </c>
      <c r="F87" s="59" t="s">
        <v>7</v>
      </c>
      <c r="G87" s="59" t="s">
        <v>174</v>
      </c>
      <c r="H87" s="59">
        <v>2021</v>
      </c>
      <c r="I87" s="59">
        <v>15</v>
      </c>
      <c r="J87" s="59" t="s">
        <v>7</v>
      </c>
      <c r="K87" s="59" t="s">
        <v>426</v>
      </c>
      <c r="L87" s="120">
        <v>44227</v>
      </c>
      <c r="M87" s="59" t="s">
        <v>160</v>
      </c>
      <c r="N87" s="59">
        <v>1</v>
      </c>
      <c r="O87" s="59">
        <v>1</v>
      </c>
      <c r="P87" s="59" t="s">
        <v>411</v>
      </c>
      <c r="Q87" s="59" t="s">
        <v>7</v>
      </c>
      <c r="R87" s="59" t="s">
        <v>7</v>
      </c>
      <c r="S87" s="59" t="s">
        <v>7</v>
      </c>
      <c r="T87" s="90">
        <f>SUM(T84:T86)</f>
        <v>9141.5</v>
      </c>
      <c r="U87" s="59"/>
    </row>
    <row r="88" spans="1:21" ht="88.5" customHeight="1" x14ac:dyDescent="0.25">
      <c r="A88" s="75" t="s">
        <v>183</v>
      </c>
      <c r="B88" s="76" t="s">
        <v>190</v>
      </c>
      <c r="C88" s="77" t="s">
        <v>191</v>
      </c>
      <c r="D88" s="59" t="s">
        <v>106</v>
      </c>
      <c r="E88" s="59" t="s">
        <v>154</v>
      </c>
      <c r="F88" s="59" t="s">
        <v>7</v>
      </c>
      <c r="G88" s="59" t="s">
        <v>174</v>
      </c>
      <c r="H88" s="59">
        <v>2021</v>
      </c>
      <c r="I88" s="59">
        <v>15</v>
      </c>
      <c r="J88" s="59" t="s">
        <v>430</v>
      </c>
      <c r="K88" s="59" t="s">
        <v>426</v>
      </c>
      <c r="L88" s="120">
        <v>44227</v>
      </c>
      <c r="M88" s="59" t="s">
        <v>160</v>
      </c>
      <c r="N88" s="59">
        <v>1</v>
      </c>
      <c r="O88" s="59">
        <f>0.016*2</f>
        <v>3.2000000000000001E-2</v>
      </c>
      <c r="P88" s="59" t="s">
        <v>351</v>
      </c>
      <c r="Q88" s="59" t="s">
        <v>431</v>
      </c>
      <c r="R88" s="59">
        <v>3055</v>
      </c>
      <c r="S88" s="59">
        <v>1.1100000000000001</v>
      </c>
      <c r="T88" s="80">
        <f>R88*S88*O88</f>
        <v>108.51360000000001</v>
      </c>
      <c r="U88" s="59"/>
    </row>
    <row r="89" spans="1:21" ht="88.5" customHeight="1" x14ac:dyDescent="0.25">
      <c r="A89" s="75" t="s">
        <v>183</v>
      </c>
      <c r="B89" s="76" t="s">
        <v>190</v>
      </c>
      <c r="C89" s="77" t="s">
        <v>191</v>
      </c>
      <c r="D89" s="59" t="s">
        <v>418</v>
      </c>
      <c r="E89" s="59" t="s">
        <v>154</v>
      </c>
      <c r="F89" s="59" t="s">
        <v>7</v>
      </c>
      <c r="G89" s="59" t="s">
        <v>174</v>
      </c>
      <c r="H89" s="59">
        <v>2021</v>
      </c>
      <c r="I89" s="59">
        <v>15</v>
      </c>
      <c r="J89" s="59" t="s">
        <v>430</v>
      </c>
      <c r="K89" s="59" t="s">
        <v>426</v>
      </c>
      <c r="L89" s="120">
        <v>44227</v>
      </c>
      <c r="M89" s="59" t="s">
        <v>160</v>
      </c>
      <c r="N89" s="59">
        <v>1</v>
      </c>
      <c r="O89" s="59">
        <v>3.2000000000000001E-2</v>
      </c>
      <c r="P89" s="59" t="s">
        <v>351</v>
      </c>
      <c r="Q89" s="59" t="s">
        <v>113</v>
      </c>
      <c r="R89" s="59">
        <v>2703</v>
      </c>
      <c r="S89" s="59">
        <v>1</v>
      </c>
      <c r="T89" s="80">
        <f>R89*S89*O89</f>
        <v>86.495999999999995</v>
      </c>
      <c r="U89" s="59"/>
    </row>
    <row r="90" spans="1:21" ht="88.5" customHeight="1" x14ac:dyDescent="0.25">
      <c r="A90" s="75" t="s">
        <v>183</v>
      </c>
      <c r="B90" s="76" t="s">
        <v>190</v>
      </c>
      <c r="C90" s="77" t="s">
        <v>191</v>
      </c>
      <c r="D90" s="59" t="s">
        <v>418</v>
      </c>
      <c r="E90" s="59" t="s">
        <v>154</v>
      </c>
      <c r="F90" s="59" t="s">
        <v>7</v>
      </c>
      <c r="G90" s="59" t="s">
        <v>174</v>
      </c>
      <c r="H90" s="59">
        <v>2021</v>
      </c>
      <c r="I90" s="59">
        <v>15</v>
      </c>
      <c r="J90" s="59" t="s">
        <v>430</v>
      </c>
      <c r="K90" s="59" t="s">
        <v>426</v>
      </c>
      <c r="L90" s="120">
        <v>44227</v>
      </c>
      <c r="M90" s="59" t="s">
        <v>160</v>
      </c>
      <c r="N90" s="59">
        <v>1</v>
      </c>
      <c r="O90" s="59">
        <v>3.2000000000000001E-2</v>
      </c>
      <c r="P90" s="59" t="s">
        <v>351</v>
      </c>
      <c r="Q90" s="59" t="s">
        <v>423</v>
      </c>
      <c r="R90" s="59">
        <v>611</v>
      </c>
      <c r="S90" s="59">
        <v>1</v>
      </c>
      <c r="T90" s="80">
        <f>R90*S90*O90</f>
        <v>19.552</v>
      </c>
      <c r="U90" s="59"/>
    </row>
    <row r="91" spans="1:21" ht="88.5" customHeight="1" x14ac:dyDescent="0.25">
      <c r="A91" s="75" t="s">
        <v>183</v>
      </c>
      <c r="B91" s="76" t="s">
        <v>190</v>
      </c>
      <c r="C91" s="77" t="s">
        <v>191</v>
      </c>
      <c r="D91" s="59" t="s">
        <v>412</v>
      </c>
      <c r="E91" s="59" t="s">
        <v>154</v>
      </c>
      <c r="F91" s="59" t="s">
        <v>7</v>
      </c>
      <c r="G91" s="59" t="s">
        <v>174</v>
      </c>
      <c r="H91" s="59">
        <v>2021</v>
      </c>
      <c r="I91" s="59">
        <v>15</v>
      </c>
      <c r="J91" s="59" t="s">
        <v>430</v>
      </c>
      <c r="K91" s="59" t="s">
        <v>426</v>
      </c>
      <c r="L91" s="120">
        <v>44227</v>
      </c>
      <c r="M91" s="59" t="s">
        <v>160</v>
      </c>
      <c r="N91" s="59">
        <v>1</v>
      </c>
      <c r="O91" s="59">
        <v>3.2000000000000001E-2</v>
      </c>
      <c r="P91" s="59" t="s">
        <v>351</v>
      </c>
      <c r="Q91" s="59" t="s">
        <v>7</v>
      </c>
      <c r="R91" s="59" t="s">
        <v>7</v>
      </c>
      <c r="S91" s="59" t="s">
        <v>7</v>
      </c>
      <c r="T91" s="80">
        <f>SUM(T88:T90)</f>
        <v>214.5616</v>
      </c>
      <c r="U91" s="59"/>
    </row>
    <row r="92" spans="1:21" ht="88.5" customHeight="1" x14ac:dyDescent="0.25">
      <c r="A92" s="75" t="s">
        <v>183</v>
      </c>
      <c r="B92" s="76" t="s">
        <v>190</v>
      </c>
      <c r="C92" s="77" t="s">
        <v>191</v>
      </c>
      <c r="D92" s="59" t="s">
        <v>412</v>
      </c>
      <c r="E92" s="59" t="s">
        <v>432</v>
      </c>
      <c r="F92" s="59" t="s">
        <v>7</v>
      </c>
      <c r="G92" s="59" t="s">
        <v>174</v>
      </c>
      <c r="H92" s="59">
        <v>2021</v>
      </c>
      <c r="I92" s="59">
        <v>15</v>
      </c>
      <c r="J92" s="59" t="s">
        <v>7</v>
      </c>
      <c r="K92" s="59" t="s">
        <v>426</v>
      </c>
      <c r="L92" s="120">
        <v>44227</v>
      </c>
      <c r="M92" s="59" t="s">
        <v>160</v>
      </c>
      <c r="N92" s="59">
        <v>1</v>
      </c>
      <c r="O92" s="59" t="s">
        <v>7</v>
      </c>
      <c r="P92" s="59" t="s">
        <v>7</v>
      </c>
      <c r="Q92" s="59" t="s">
        <v>7</v>
      </c>
      <c r="R92" s="59" t="s">
        <v>7</v>
      </c>
      <c r="S92" s="59" t="s">
        <v>7</v>
      </c>
      <c r="T92" s="91">
        <f>T91+T87</f>
        <v>9356.0616000000009</v>
      </c>
      <c r="U92" s="59"/>
    </row>
    <row r="93" spans="1:21" ht="88.5" customHeight="1" x14ac:dyDescent="0.25">
      <c r="A93" s="75" t="s">
        <v>183</v>
      </c>
      <c r="B93" s="76" t="s">
        <v>192</v>
      </c>
      <c r="C93" s="77" t="s">
        <v>193</v>
      </c>
      <c r="D93" s="59" t="s">
        <v>406</v>
      </c>
      <c r="E93" s="59" t="s">
        <v>156</v>
      </c>
      <c r="F93" s="77" t="s">
        <v>7</v>
      </c>
      <c r="G93" s="77" t="s">
        <v>174</v>
      </c>
      <c r="H93" s="77">
        <v>2021</v>
      </c>
      <c r="I93" s="77">
        <v>15</v>
      </c>
      <c r="J93" s="77" t="s">
        <v>433</v>
      </c>
      <c r="K93" s="77" t="s">
        <v>426</v>
      </c>
      <c r="L93" s="120">
        <v>44227</v>
      </c>
      <c r="M93" s="77" t="s">
        <v>160</v>
      </c>
      <c r="N93" s="77">
        <v>1</v>
      </c>
      <c r="O93" s="59">
        <v>2</v>
      </c>
      <c r="P93" s="59" t="s">
        <v>323</v>
      </c>
      <c r="Q93" s="59" t="s">
        <v>414</v>
      </c>
      <c r="R93" s="59">
        <v>309</v>
      </c>
      <c r="S93" s="80">
        <v>1.05</v>
      </c>
      <c r="T93" s="80">
        <f>S93*R93*O93</f>
        <v>648.9</v>
      </c>
      <c r="U93" s="59"/>
    </row>
    <row r="94" spans="1:21" ht="88.5" customHeight="1" x14ac:dyDescent="0.25">
      <c r="A94" s="75" t="s">
        <v>183</v>
      </c>
      <c r="B94" s="76" t="s">
        <v>192</v>
      </c>
      <c r="C94" s="77" t="s">
        <v>193</v>
      </c>
      <c r="D94" s="59" t="s">
        <v>403</v>
      </c>
      <c r="E94" s="59" t="s">
        <v>156</v>
      </c>
      <c r="F94" s="59" t="s">
        <v>7</v>
      </c>
      <c r="G94" s="59" t="s">
        <v>174</v>
      </c>
      <c r="H94" s="59">
        <v>2021</v>
      </c>
      <c r="I94" s="59">
        <v>15</v>
      </c>
      <c r="J94" s="59" t="s">
        <v>434</v>
      </c>
      <c r="K94" s="59" t="s">
        <v>426</v>
      </c>
      <c r="L94" s="120">
        <v>44227</v>
      </c>
      <c r="M94" s="59" t="s">
        <v>160</v>
      </c>
      <c r="N94" s="59">
        <v>1</v>
      </c>
      <c r="O94" s="59">
        <v>1</v>
      </c>
      <c r="P94" s="59" t="s">
        <v>323</v>
      </c>
      <c r="Q94" s="59" t="s">
        <v>435</v>
      </c>
      <c r="R94" s="59">
        <v>5721</v>
      </c>
      <c r="S94" s="80">
        <v>1.05</v>
      </c>
      <c r="T94" s="80">
        <f>R94*S94*O94</f>
        <v>6007.05</v>
      </c>
      <c r="U94" s="59"/>
    </row>
    <row r="95" spans="1:21" ht="88.5" customHeight="1" x14ac:dyDescent="0.25">
      <c r="A95" s="75" t="s">
        <v>183</v>
      </c>
      <c r="B95" s="76" t="s">
        <v>192</v>
      </c>
      <c r="C95" s="77" t="s">
        <v>193</v>
      </c>
      <c r="D95" s="59" t="s">
        <v>404</v>
      </c>
      <c r="E95" s="59" t="s">
        <v>156</v>
      </c>
      <c r="F95" s="59" t="s">
        <v>7</v>
      </c>
      <c r="G95" s="59" t="s">
        <v>174</v>
      </c>
      <c r="H95" s="59">
        <v>2021</v>
      </c>
      <c r="I95" s="59">
        <v>15</v>
      </c>
      <c r="J95" s="59" t="s">
        <v>404</v>
      </c>
      <c r="K95" s="59" t="s">
        <v>426</v>
      </c>
      <c r="L95" s="120">
        <v>44227</v>
      </c>
      <c r="M95" s="59" t="s">
        <v>160</v>
      </c>
      <c r="N95" s="59">
        <v>1</v>
      </c>
      <c r="O95" s="59">
        <v>1</v>
      </c>
      <c r="P95" s="59" t="s">
        <v>411</v>
      </c>
      <c r="Q95" s="59" t="s">
        <v>114</v>
      </c>
      <c r="R95" s="59">
        <v>500</v>
      </c>
      <c r="S95" s="59">
        <v>1</v>
      </c>
      <c r="T95" s="80">
        <f>R95*S95*O95</f>
        <v>500</v>
      </c>
      <c r="U95" s="59"/>
    </row>
    <row r="96" spans="1:21" ht="88.5" customHeight="1" x14ac:dyDescent="0.25">
      <c r="A96" s="75" t="s">
        <v>183</v>
      </c>
      <c r="B96" s="76" t="s">
        <v>192</v>
      </c>
      <c r="C96" s="77" t="s">
        <v>193</v>
      </c>
      <c r="D96" s="59" t="s">
        <v>412</v>
      </c>
      <c r="E96" s="59" t="s">
        <v>156</v>
      </c>
      <c r="F96" s="59" t="s">
        <v>7</v>
      </c>
      <c r="G96" s="59" t="s">
        <v>174</v>
      </c>
      <c r="H96" s="59">
        <v>2021</v>
      </c>
      <c r="I96" s="59">
        <v>15</v>
      </c>
      <c r="J96" s="59" t="s">
        <v>404</v>
      </c>
      <c r="K96" s="59" t="s">
        <v>426</v>
      </c>
      <c r="L96" s="120">
        <v>44227</v>
      </c>
      <c r="M96" s="59" t="s">
        <v>160</v>
      </c>
      <c r="N96" s="59">
        <v>1</v>
      </c>
      <c r="O96" s="59">
        <v>1</v>
      </c>
      <c r="P96" s="59" t="s">
        <v>7</v>
      </c>
      <c r="Q96" s="59" t="s">
        <v>7</v>
      </c>
      <c r="R96" s="59" t="s">
        <v>7</v>
      </c>
      <c r="S96" s="59" t="s">
        <v>7</v>
      </c>
      <c r="T96" s="92">
        <f>SUM(T93:T95)</f>
        <v>7155.95</v>
      </c>
      <c r="U96" s="59"/>
    </row>
    <row r="97" spans="1:21" ht="88.5" customHeight="1" x14ac:dyDescent="0.25">
      <c r="A97" s="75" t="s">
        <v>183</v>
      </c>
      <c r="B97" s="76" t="s">
        <v>192</v>
      </c>
      <c r="C97" s="77" t="s">
        <v>193</v>
      </c>
      <c r="D97" s="59" t="s">
        <v>106</v>
      </c>
      <c r="E97" s="59" t="s">
        <v>154</v>
      </c>
      <c r="F97" s="59" t="s">
        <v>7</v>
      </c>
      <c r="G97" s="59" t="s">
        <v>174</v>
      </c>
      <c r="H97" s="59">
        <v>2021</v>
      </c>
      <c r="I97" s="59">
        <v>15</v>
      </c>
      <c r="J97" s="59" t="s">
        <v>430</v>
      </c>
      <c r="K97" s="59" t="s">
        <v>426</v>
      </c>
      <c r="L97" s="120">
        <v>44227</v>
      </c>
      <c r="M97" s="59" t="s">
        <v>160</v>
      </c>
      <c r="N97" s="59">
        <v>1</v>
      </c>
      <c r="O97" s="93">
        <v>0.16600000000000001</v>
      </c>
      <c r="P97" s="88" t="s">
        <v>351</v>
      </c>
      <c r="Q97" s="78" t="s">
        <v>431</v>
      </c>
      <c r="R97" s="83">
        <v>3055</v>
      </c>
      <c r="S97" s="61">
        <v>1.1100000000000001</v>
      </c>
      <c r="T97" s="61">
        <f>S97*R97*O97</f>
        <v>562.91430000000003</v>
      </c>
      <c r="U97" s="59"/>
    </row>
    <row r="98" spans="1:21" ht="88.5" customHeight="1" x14ac:dyDescent="0.25">
      <c r="A98" s="75" t="s">
        <v>183</v>
      </c>
      <c r="B98" s="76" t="s">
        <v>192</v>
      </c>
      <c r="C98" s="77" t="s">
        <v>193</v>
      </c>
      <c r="D98" s="59" t="s">
        <v>418</v>
      </c>
      <c r="E98" s="59" t="s">
        <v>154</v>
      </c>
      <c r="F98" s="59" t="s">
        <v>7</v>
      </c>
      <c r="G98" s="59" t="s">
        <v>174</v>
      </c>
      <c r="H98" s="59">
        <v>2021</v>
      </c>
      <c r="I98" s="59">
        <v>15</v>
      </c>
      <c r="J98" s="59" t="s">
        <v>430</v>
      </c>
      <c r="K98" s="59" t="s">
        <v>426</v>
      </c>
      <c r="L98" s="120">
        <v>44227</v>
      </c>
      <c r="M98" s="59" t="s">
        <v>160</v>
      </c>
      <c r="N98" s="59">
        <v>1</v>
      </c>
      <c r="O98" s="93">
        <v>0.16600000000000001</v>
      </c>
      <c r="P98" s="88" t="s">
        <v>351</v>
      </c>
      <c r="Q98" s="78" t="s">
        <v>113</v>
      </c>
      <c r="R98" s="83">
        <v>2703</v>
      </c>
      <c r="S98" s="61">
        <v>1</v>
      </c>
      <c r="T98" s="61">
        <f>S98*R98*O98</f>
        <v>448.69800000000004</v>
      </c>
      <c r="U98" s="59"/>
    </row>
    <row r="99" spans="1:21" ht="88.5" customHeight="1" x14ac:dyDescent="0.25">
      <c r="A99" s="75" t="s">
        <v>183</v>
      </c>
      <c r="B99" s="76" t="s">
        <v>192</v>
      </c>
      <c r="C99" s="77" t="s">
        <v>193</v>
      </c>
      <c r="D99" s="59" t="s">
        <v>418</v>
      </c>
      <c r="E99" s="59" t="s">
        <v>154</v>
      </c>
      <c r="F99" s="59" t="s">
        <v>7</v>
      </c>
      <c r="G99" s="59" t="s">
        <v>174</v>
      </c>
      <c r="H99" s="59">
        <v>2021</v>
      </c>
      <c r="I99" s="59">
        <v>15</v>
      </c>
      <c r="J99" s="59" t="s">
        <v>430</v>
      </c>
      <c r="K99" s="59" t="s">
        <v>426</v>
      </c>
      <c r="L99" s="120">
        <v>44227</v>
      </c>
      <c r="M99" s="59" t="s">
        <v>160</v>
      </c>
      <c r="N99" s="59">
        <v>1</v>
      </c>
      <c r="O99" s="93">
        <v>0.16600000000000001</v>
      </c>
      <c r="P99" s="88" t="s">
        <v>351</v>
      </c>
      <c r="Q99" s="78" t="s">
        <v>423</v>
      </c>
      <c r="R99" s="83">
        <v>611</v>
      </c>
      <c r="S99" s="61">
        <v>1</v>
      </c>
      <c r="T99" s="61">
        <f>S99*R99*O99</f>
        <v>101.426</v>
      </c>
      <c r="U99" s="59"/>
    </row>
    <row r="100" spans="1:21" ht="88.5" customHeight="1" x14ac:dyDescent="0.25">
      <c r="A100" s="75" t="s">
        <v>183</v>
      </c>
      <c r="B100" s="76" t="s">
        <v>192</v>
      </c>
      <c r="C100" s="77" t="s">
        <v>193</v>
      </c>
      <c r="D100" s="59" t="s">
        <v>412</v>
      </c>
      <c r="E100" s="59" t="s">
        <v>154</v>
      </c>
      <c r="F100" s="59" t="s">
        <v>7</v>
      </c>
      <c r="G100" s="59" t="s">
        <v>174</v>
      </c>
      <c r="H100" s="59">
        <v>2021</v>
      </c>
      <c r="I100" s="59">
        <v>15</v>
      </c>
      <c r="J100" s="59" t="s">
        <v>430</v>
      </c>
      <c r="K100" s="59" t="s">
        <v>426</v>
      </c>
      <c r="L100" s="120">
        <v>44227</v>
      </c>
      <c r="M100" s="59" t="s">
        <v>160</v>
      </c>
      <c r="N100" s="59">
        <v>1</v>
      </c>
      <c r="O100" s="93">
        <v>0.16600000000000001</v>
      </c>
      <c r="P100" s="88" t="s">
        <v>351</v>
      </c>
      <c r="Q100" s="59" t="s">
        <v>7</v>
      </c>
      <c r="R100" s="59" t="s">
        <v>7</v>
      </c>
      <c r="S100" s="59" t="s">
        <v>7</v>
      </c>
      <c r="T100" s="92">
        <f>SUM(T97:T99)</f>
        <v>1113.0382999999999</v>
      </c>
      <c r="U100" s="59"/>
    </row>
    <row r="101" spans="1:21" ht="88.5" customHeight="1" x14ac:dyDescent="0.25">
      <c r="A101" s="75" t="s">
        <v>183</v>
      </c>
      <c r="B101" s="76" t="s">
        <v>192</v>
      </c>
      <c r="C101" s="77" t="s">
        <v>193</v>
      </c>
      <c r="D101" s="59" t="s">
        <v>412</v>
      </c>
      <c r="E101" s="59" t="s">
        <v>432</v>
      </c>
      <c r="F101" s="59" t="s">
        <v>7</v>
      </c>
      <c r="G101" s="59" t="s">
        <v>174</v>
      </c>
      <c r="H101" s="59">
        <v>2021</v>
      </c>
      <c r="I101" s="59">
        <v>15</v>
      </c>
      <c r="J101" s="59" t="s">
        <v>430</v>
      </c>
      <c r="K101" s="59" t="s">
        <v>426</v>
      </c>
      <c r="L101" s="120">
        <v>44227</v>
      </c>
      <c r="M101" s="59" t="s">
        <v>160</v>
      </c>
      <c r="N101" s="59">
        <v>1</v>
      </c>
      <c r="O101" s="59" t="s">
        <v>7</v>
      </c>
      <c r="P101" s="59" t="s">
        <v>7</v>
      </c>
      <c r="Q101" s="59" t="s">
        <v>7</v>
      </c>
      <c r="R101" s="59" t="s">
        <v>7</v>
      </c>
      <c r="S101" s="59" t="s">
        <v>7</v>
      </c>
      <c r="T101" s="92">
        <f>T100+T96</f>
        <v>8268.9882999999991</v>
      </c>
      <c r="U101" s="59"/>
    </row>
    <row r="102" spans="1:21" ht="88.5" customHeight="1" x14ac:dyDescent="0.25">
      <c r="A102" s="75" t="s">
        <v>183</v>
      </c>
      <c r="B102" s="76" t="s">
        <v>194</v>
      </c>
      <c r="C102" s="77" t="s">
        <v>195</v>
      </c>
      <c r="D102" s="59" t="s">
        <v>436</v>
      </c>
      <c r="E102" s="59" t="s">
        <v>156</v>
      </c>
      <c r="F102" s="59" t="s">
        <v>7</v>
      </c>
      <c r="G102" s="59" t="s">
        <v>174</v>
      </c>
      <c r="H102" s="59">
        <v>2022</v>
      </c>
      <c r="I102" s="59">
        <v>15</v>
      </c>
      <c r="J102" s="59" t="s">
        <v>437</v>
      </c>
      <c r="K102" s="59" t="s">
        <v>426</v>
      </c>
      <c r="L102" s="120">
        <v>44771</v>
      </c>
      <c r="M102" s="59" t="s">
        <v>160</v>
      </c>
      <c r="N102" s="59">
        <v>1</v>
      </c>
      <c r="O102" s="25">
        <v>2</v>
      </c>
      <c r="P102" s="25" t="s">
        <v>323</v>
      </c>
      <c r="Q102" s="78" t="s">
        <v>111</v>
      </c>
      <c r="R102" s="27">
        <v>928</v>
      </c>
      <c r="S102" s="86">
        <v>1.03</v>
      </c>
      <c r="T102" s="94">
        <f>S102*R102*O102</f>
        <v>1911.68</v>
      </c>
      <c r="U102" s="59"/>
    </row>
    <row r="103" spans="1:21" ht="88.5" customHeight="1" x14ac:dyDescent="0.25">
      <c r="A103" s="75" t="s">
        <v>183</v>
      </c>
      <c r="B103" s="76" t="s">
        <v>194</v>
      </c>
      <c r="C103" s="77" t="s">
        <v>195</v>
      </c>
      <c r="D103" s="59" t="s">
        <v>406</v>
      </c>
      <c r="E103" s="59" t="s">
        <v>156</v>
      </c>
      <c r="F103" s="59" t="s">
        <v>7</v>
      </c>
      <c r="G103" s="59" t="s">
        <v>174</v>
      </c>
      <c r="H103" s="59">
        <v>2022</v>
      </c>
      <c r="I103" s="59">
        <v>15</v>
      </c>
      <c r="J103" s="59" t="s">
        <v>438</v>
      </c>
      <c r="K103" s="59" t="s">
        <v>426</v>
      </c>
      <c r="L103" s="120">
        <v>44771</v>
      </c>
      <c r="M103" s="59" t="s">
        <v>160</v>
      </c>
      <c r="N103" s="59">
        <v>1</v>
      </c>
      <c r="O103" s="25">
        <v>2</v>
      </c>
      <c r="P103" s="25" t="s">
        <v>323</v>
      </c>
      <c r="Q103" s="78" t="s">
        <v>128</v>
      </c>
      <c r="R103" s="27">
        <v>395</v>
      </c>
      <c r="S103" s="59">
        <v>1.05</v>
      </c>
      <c r="T103" s="95">
        <f>S103*R103*O103</f>
        <v>829.5</v>
      </c>
      <c r="U103" s="59"/>
    </row>
    <row r="104" spans="1:21" ht="88.5" customHeight="1" x14ac:dyDescent="0.25">
      <c r="A104" s="75" t="s">
        <v>183</v>
      </c>
      <c r="B104" s="76" t="s">
        <v>194</v>
      </c>
      <c r="C104" s="77" t="s">
        <v>195</v>
      </c>
      <c r="D104" s="59" t="s">
        <v>403</v>
      </c>
      <c r="E104" s="59" t="s">
        <v>156</v>
      </c>
      <c r="F104" s="59" t="s">
        <v>7</v>
      </c>
      <c r="G104" s="59" t="s">
        <v>174</v>
      </c>
      <c r="H104" s="59">
        <v>2022</v>
      </c>
      <c r="I104" s="59">
        <v>15</v>
      </c>
      <c r="J104" s="59" t="s">
        <v>434</v>
      </c>
      <c r="K104" s="59" t="s">
        <v>426</v>
      </c>
      <c r="L104" s="120">
        <v>44771</v>
      </c>
      <c r="M104" s="59" t="s">
        <v>160</v>
      </c>
      <c r="N104" s="59">
        <v>1</v>
      </c>
      <c r="O104" s="59">
        <v>1</v>
      </c>
      <c r="P104" s="59" t="s">
        <v>323</v>
      </c>
      <c r="Q104" s="59" t="s">
        <v>439</v>
      </c>
      <c r="R104" s="59">
        <v>5819</v>
      </c>
      <c r="S104" s="59">
        <v>1.05</v>
      </c>
      <c r="T104" s="95">
        <f>S104*R104*O104</f>
        <v>6109.95</v>
      </c>
      <c r="U104" s="59"/>
    </row>
    <row r="105" spans="1:21" ht="88.5" customHeight="1" x14ac:dyDescent="0.25">
      <c r="A105" s="75" t="s">
        <v>183</v>
      </c>
      <c r="B105" s="76" t="s">
        <v>194</v>
      </c>
      <c r="C105" s="77" t="s">
        <v>195</v>
      </c>
      <c r="D105" s="59" t="s">
        <v>404</v>
      </c>
      <c r="E105" s="59" t="s">
        <v>156</v>
      </c>
      <c r="F105" s="59" t="s">
        <v>7</v>
      </c>
      <c r="G105" s="59" t="s">
        <v>174</v>
      </c>
      <c r="H105" s="59">
        <v>2022</v>
      </c>
      <c r="I105" s="59">
        <v>15</v>
      </c>
      <c r="J105" s="59" t="s">
        <v>404</v>
      </c>
      <c r="K105" s="59" t="s">
        <v>426</v>
      </c>
      <c r="L105" s="120">
        <v>44771</v>
      </c>
      <c r="M105" s="59" t="s">
        <v>160</v>
      </c>
      <c r="N105" s="59">
        <v>1</v>
      </c>
      <c r="O105" s="25">
        <v>1</v>
      </c>
      <c r="P105" s="25" t="s">
        <v>411</v>
      </c>
      <c r="Q105" s="78" t="s">
        <v>114</v>
      </c>
      <c r="R105" s="79">
        <v>500</v>
      </c>
      <c r="S105" s="59">
        <v>1</v>
      </c>
      <c r="T105" s="95">
        <f>S105*R105*O105</f>
        <v>500</v>
      </c>
      <c r="U105" s="59"/>
    </row>
    <row r="106" spans="1:21" ht="88.5" customHeight="1" x14ac:dyDescent="0.25">
      <c r="A106" s="75" t="s">
        <v>183</v>
      </c>
      <c r="B106" s="76" t="s">
        <v>194</v>
      </c>
      <c r="C106" s="77" t="s">
        <v>195</v>
      </c>
      <c r="D106" s="59" t="s">
        <v>412</v>
      </c>
      <c r="E106" s="59" t="s">
        <v>156</v>
      </c>
      <c r="F106" s="59" t="s">
        <v>7</v>
      </c>
      <c r="G106" s="59" t="s">
        <v>174</v>
      </c>
      <c r="H106" s="59">
        <v>2022</v>
      </c>
      <c r="I106" s="59">
        <v>15</v>
      </c>
      <c r="J106" s="59" t="s">
        <v>7</v>
      </c>
      <c r="K106" s="59" t="s">
        <v>426</v>
      </c>
      <c r="L106" s="120">
        <v>44771</v>
      </c>
      <c r="M106" s="59" t="s">
        <v>160</v>
      </c>
      <c r="N106" s="59">
        <v>1</v>
      </c>
      <c r="O106" s="25">
        <v>2</v>
      </c>
      <c r="P106" s="25" t="s">
        <v>411</v>
      </c>
      <c r="Q106" s="59" t="s">
        <v>7</v>
      </c>
      <c r="R106" s="59" t="s">
        <v>7</v>
      </c>
      <c r="S106" s="59" t="s">
        <v>7</v>
      </c>
      <c r="T106" s="96">
        <f>SUM(T102:T105)</f>
        <v>9351.130000000001</v>
      </c>
      <c r="U106" s="59"/>
    </row>
    <row r="107" spans="1:21" ht="88.5" customHeight="1" x14ac:dyDescent="0.25">
      <c r="A107" s="75" t="s">
        <v>183</v>
      </c>
      <c r="B107" s="76" t="s">
        <v>194</v>
      </c>
      <c r="C107" s="77" t="s">
        <v>195</v>
      </c>
      <c r="D107" s="59" t="s">
        <v>106</v>
      </c>
      <c r="E107" s="59" t="s">
        <v>154</v>
      </c>
      <c r="F107" s="59" t="s">
        <v>7</v>
      </c>
      <c r="G107" s="59" t="s">
        <v>174</v>
      </c>
      <c r="H107" s="59">
        <v>2022</v>
      </c>
      <c r="I107" s="59">
        <v>15</v>
      </c>
      <c r="J107" s="59" t="s">
        <v>430</v>
      </c>
      <c r="K107" s="59" t="s">
        <v>426</v>
      </c>
      <c r="L107" s="120">
        <v>44771</v>
      </c>
      <c r="M107" s="59" t="s">
        <v>160</v>
      </c>
      <c r="N107" s="59">
        <v>1</v>
      </c>
      <c r="O107" s="59">
        <f>0.705*4</f>
        <v>2.82</v>
      </c>
      <c r="P107" s="59" t="s">
        <v>421</v>
      </c>
      <c r="Q107" s="59" t="s">
        <v>416</v>
      </c>
      <c r="R107" s="59">
        <v>2106</v>
      </c>
      <c r="S107" s="59">
        <v>1.1100000000000001</v>
      </c>
      <c r="T107" s="61">
        <f>S107*R107*O107</f>
        <v>6592.2012000000004</v>
      </c>
      <c r="U107" s="59"/>
    </row>
    <row r="108" spans="1:21" ht="88.5" customHeight="1" x14ac:dyDescent="0.25">
      <c r="A108" s="75" t="s">
        <v>183</v>
      </c>
      <c r="B108" s="76" t="s">
        <v>194</v>
      </c>
      <c r="C108" s="77" t="s">
        <v>195</v>
      </c>
      <c r="D108" s="59" t="s">
        <v>418</v>
      </c>
      <c r="E108" s="59" t="s">
        <v>154</v>
      </c>
      <c r="F108" s="59" t="s">
        <v>7</v>
      </c>
      <c r="G108" s="59" t="s">
        <v>174</v>
      </c>
      <c r="H108" s="59">
        <v>2022</v>
      </c>
      <c r="I108" s="59">
        <v>15</v>
      </c>
      <c r="J108" s="59" t="s">
        <v>430</v>
      </c>
      <c r="K108" s="59" t="s">
        <v>426</v>
      </c>
      <c r="L108" s="120">
        <v>44771</v>
      </c>
      <c r="M108" s="59" t="s">
        <v>160</v>
      </c>
      <c r="N108" s="59">
        <v>1</v>
      </c>
      <c r="O108" s="59">
        <f>0.705*4</f>
        <v>2.82</v>
      </c>
      <c r="P108" s="59" t="s">
        <v>421</v>
      </c>
      <c r="Q108" s="59" t="s">
        <v>113</v>
      </c>
      <c r="R108" s="59">
        <v>2703</v>
      </c>
      <c r="S108" s="59">
        <v>1</v>
      </c>
      <c r="T108" s="59">
        <f>S108*R108*O108</f>
        <v>7622.4599999999991</v>
      </c>
      <c r="U108" s="59"/>
    </row>
    <row r="109" spans="1:21" ht="88.5" customHeight="1" x14ac:dyDescent="0.25">
      <c r="A109" s="75" t="s">
        <v>183</v>
      </c>
      <c r="B109" s="76" t="s">
        <v>194</v>
      </c>
      <c r="C109" s="77" t="s">
        <v>195</v>
      </c>
      <c r="D109" s="59" t="s">
        <v>404</v>
      </c>
      <c r="E109" s="59" t="s">
        <v>154</v>
      </c>
      <c r="F109" s="59" t="s">
        <v>7</v>
      </c>
      <c r="G109" s="59" t="s">
        <v>174</v>
      </c>
      <c r="H109" s="59">
        <v>2022</v>
      </c>
      <c r="I109" s="59">
        <v>15</v>
      </c>
      <c r="J109" s="59" t="s">
        <v>430</v>
      </c>
      <c r="K109" s="59" t="s">
        <v>426</v>
      </c>
      <c r="L109" s="120">
        <v>44771</v>
      </c>
      <c r="M109" s="59" t="s">
        <v>160</v>
      </c>
      <c r="N109" s="59">
        <v>1</v>
      </c>
      <c r="O109" s="59">
        <v>2.82</v>
      </c>
      <c r="P109" s="59" t="s">
        <v>351</v>
      </c>
      <c r="Q109" s="59" t="s">
        <v>423</v>
      </c>
      <c r="R109" s="59">
        <v>611</v>
      </c>
      <c r="S109" s="59">
        <v>1</v>
      </c>
      <c r="T109" s="59">
        <f>S109*R109*O109</f>
        <v>1723.02</v>
      </c>
      <c r="U109" s="59"/>
    </row>
    <row r="110" spans="1:21" ht="88.5" customHeight="1" x14ac:dyDescent="0.25">
      <c r="A110" s="75" t="s">
        <v>183</v>
      </c>
      <c r="B110" s="76" t="s">
        <v>194</v>
      </c>
      <c r="C110" s="77" t="s">
        <v>195</v>
      </c>
      <c r="D110" s="59" t="s">
        <v>412</v>
      </c>
      <c r="E110" s="59" t="s">
        <v>154</v>
      </c>
      <c r="F110" s="59" t="s">
        <v>7</v>
      </c>
      <c r="G110" s="59" t="s">
        <v>174</v>
      </c>
      <c r="H110" s="59">
        <v>2022</v>
      </c>
      <c r="I110" s="59">
        <v>15</v>
      </c>
      <c r="J110" s="59" t="s">
        <v>430</v>
      </c>
      <c r="K110" s="59" t="s">
        <v>426</v>
      </c>
      <c r="L110" s="120">
        <v>44771</v>
      </c>
      <c r="M110" s="59" t="s">
        <v>160</v>
      </c>
      <c r="N110" s="59">
        <v>1</v>
      </c>
      <c r="O110" s="59">
        <v>2.82</v>
      </c>
      <c r="P110" s="59" t="s">
        <v>351</v>
      </c>
      <c r="Q110" s="59" t="s">
        <v>7</v>
      </c>
      <c r="R110" s="59" t="s">
        <v>7</v>
      </c>
      <c r="S110" s="59" t="s">
        <v>7</v>
      </c>
      <c r="T110" s="97">
        <f>SUM(T107:T109)</f>
        <v>15937.681199999999</v>
      </c>
      <c r="U110" s="59"/>
    </row>
    <row r="111" spans="1:21" ht="88.5" customHeight="1" x14ac:dyDescent="0.25">
      <c r="A111" s="75" t="s">
        <v>183</v>
      </c>
      <c r="B111" s="76" t="s">
        <v>194</v>
      </c>
      <c r="C111" s="77" t="s">
        <v>195</v>
      </c>
      <c r="D111" s="59" t="s">
        <v>412</v>
      </c>
      <c r="E111" s="59" t="s">
        <v>432</v>
      </c>
      <c r="F111" s="59" t="s">
        <v>7</v>
      </c>
      <c r="G111" s="59" t="s">
        <v>174</v>
      </c>
      <c r="H111" s="59">
        <v>2022</v>
      </c>
      <c r="I111" s="59">
        <v>15</v>
      </c>
      <c r="J111" s="59" t="s">
        <v>7</v>
      </c>
      <c r="K111" s="59" t="s">
        <v>426</v>
      </c>
      <c r="L111" s="120">
        <v>44771</v>
      </c>
      <c r="M111" s="59" t="s">
        <v>160</v>
      </c>
      <c r="N111" s="59">
        <v>1</v>
      </c>
      <c r="O111" s="59" t="s">
        <v>7</v>
      </c>
      <c r="P111" s="59" t="s">
        <v>7</v>
      </c>
      <c r="Q111" s="59" t="s">
        <v>7</v>
      </c>
      <c r="R111" s="59" t="s">
        <v>7</v>
      </c>
      <c r="S111" s="59" t="s">
        <v>7</v>
      </c>
      <c r="T111" s="92">
        <f>T110+T106</f>
        <v>25288.8112</v>
      </c>
      <c r="U111" s="59"/>
    </row>
    <row r="112" spans="1:21" ht="88.5" customHeight="1" x14ac:dyDescent="0.25">
      <c r="A112" s="75" t="s">
        <v>183</v>
      </c>
      <c r="B112" s="76" t="s">
        <v>196</v>
      </c>
      <c r="C112" s="25" t="s">
        <v>197</v>
      </c>
      <c r="D112" s="59" t="s">
        <v>406</v>
      </c>
      <c r="E112" s="59" t="s">
        <v>156</v>
      </c>
      <c r="F112" s="59" t="s">
        <v>7</v>
      </c>
      <c r="G112" s="59" t="s">
        <v>174</v>
      </c>
      <c r="H112" s="59">
        <v>2022</v>
      </c>
      <c r="I112" s="59">
        <v>15</v>
      </c>
      <c r="J112" s="59" t="s">
        <v>438</v>
      </c>
      <c r="K112" s="59" t="s">
        <v>426</v>
      </c>
      <c r="L112" s="120">
        <v>44784</v>
      </c>
      <c r="M112" s="59" t="s">
        <v>160</v>
      </c>
      <c r="N112" s="59">
        <v>1</v>
      </c>
      <c r="O112" s="59">
        <v>2</v>
      </c>
      <c r="P112" s="59" t="s">
        <v>323</v>
      </c>
      <c r="Q112" s="59" t="s">
        <v>128</v>
      </c>
      <c r="R112" s="59">
        <v>395</v>
      </c>
      <c r="S112" s="59">
        <v>1.05</v>
      </c>
      <c r="T112" s="59">
        <f>S112*R112*O112</f>
        <v>829.5</v>
      </c>
      <c r="U112" s="59"/>
    </row>
    <row r="113" spans="1:21" ht="88.5" customHeight="1" x14ac:dyDescent="0.25">
      <c r="A113" s="75" t="s">
        <v>183</v>
      </c>
      <c r="B113" s="76" t="s">
        <v>196</v>
      </c>
      <c r="C113" s="25" t="s">
        <v>197</v>
      </c>
      <c r="D113" s="59" t="s">
        <v>441</v>
      </c>
      <c r="E113" s="59" t="s">
        <v>156</v>
      </c>
      <c r="F113" s="59" t="s">
        <v>7</v>
      </c>
      <c r="G113" s="59" t="s">
        <v>174</v>
      </c>
      <c r="H113" s="59">
        <v>2022</v>
      </c>
      <c r="I113" s="59">
        <v>15</v>
      </c>
      <c r="J113" s="59" t="s">
        <v>440</v>
      </c>
      <c r="K113" s="59" t="s">
        <v>426</v>
      </c>
      <c r="L113" s="120">
        <v>44784</v>
      </c>
      <c r="M113" s="59" t="s">
        <v>160</v>
      </c>
      <c r="N113" s="59">
        <v>1</v>
      </c>
      <c r="O113" s="59">
        <v>1</v>
      </c>
      <c r="P113" s="59" t="s">
        <v>323</v>
      </c>
      <c r="Q113" s="59" t="s">
        <v>439</v>
      </c>
      <c r="R113" s="59">
        <v>2824</v>
      </c>
      <c r="S113" s="59">
        <v>1.05</v>
      </c>
      <c r="T113" s="59">
        <f>S113*R113*O113</f>
        <v>2965.2000000000003</v>
      </c>
      <c r="U113" s="59"/>
    </row>
    <row r="114" spans="1:21" ht="88.5" customHeight="1" x14ac:dyDescent="0.25">
      <c r="A114" s="75" t="s">
        <v>183</v>
      </c>
      <c r="B114" s="76" t="s">
        <v>196</v>
      </c>
      <c r="C114" s="25" t="s">
        <v>197</v>
      </c>
      <c r="D114" s="59" t="s">
        <v>404</v>
      </c>
      <c r="E114" s="59" t="s">
        <v>156</v>
      </c>
      <c r="F114" s="59" t="s">
        <v>7</v>
      </c>
      <c r="G114" s="59" t="s">
        <v>174</v>
      </c>
      <c r="H114" s="59">
        <v>2022</v>
      </c>
      <c r="I114" s="59">
        <v>15</v>
      </c>
      <c r="J114" s="59" t="s">
        <v>440</v>
      </c>
      <c r="K114" s="59" t="s">
        <v>426</v>
      </c>
      <c r="L114" s="120">
        <v>44784</v>
      </c>
      <c r="M114" s="59" t="s">
        <v>160</v>
      </c>
      <c r="N114" s="59">
        <v>1</v>
      </c>
      <c r="O114" s="59">
        <v>1</v>
      </c>
      <c r="P114" s="59" t="s">
        <v>411</v>
      </c>
      <c r="Q114" s="59" t="s">
        <v>114</v>
      </c>
      <c r="R114" s="59">
        <v>500</v>
      </c>
      <c r="S114" s="59">
        <v>1</v>
      </c>
      <c r="T114" s="59">
        <f>S114*R114*O114</f>
        <v>500</v>
      </c>
      <c r="U114" s="59"/>
    </row>
    <row r="115" spans="1:21" ht="88.5" customHeight="1" x14ac:dyDescent="0.25">
      <c r="A115" s="75" t="s">
        <v>183</v>
      </c>
      <c r="B115" s="76" t="s">
        <v>196</v>
      </c>
      <c r="C115" s="25" t="s">
        <v>197</v>
      </c>
      <c r="D115" s="4" t="s">
        <v>412</v>
      </c>
      <c r="E115" s="59" t="s">
        <v>156</v>
      </c>
      <c r="F115" s="59" t="s">
        <v>7</v>
      </c>
      <c r="G115" s="59" t="s">
        <v>174</v>
      </c>
      <c r="H115" s="59">
        <v>2022</v>
      </c>
      <c r="I115" s="59">
        <v>15</v>
      </c>
      <c r="J115" s="59" t="s">
        <v>440</v>
      </c>
      <c r="K115" s="59" t="s">
        <v>426</v>
      </c>
      <c r="L115" s="120">
        <v>44784</v>
      </c>
      <c r="M115" s="59" t="s">
        <v>160</v>
      </c>
      <c r="N115" s="59">
        <v>1</v>
      </c>
      <c r="O115" s="59">
        <v>1</v>
      </c>
      <c r="P115" s="59" t="s">
        <v>411</v>
      </c>
      <c r="Q115" s="59" t="s">
        <v>7</v>
      </c>
      <c r="R115" s="59" t="s">
        <v>7</v>
      </c>
      <c r="S115" s="59" t="s">
        <v>7</v>
      </c>
      <c r="T115" s="92">
        <f>SUM(T112:T114)</f>
        <v>4294.7000000000007</v>
      </c>
      <c r="U115" s="59"/>
    </row>
    <row r="116" spans="1:21" ht="88.5" customHeight="1" x14ac:dyDescent="0.25">
      <c r="A116" s="75" t="s">
        <v>183</v>
      </c>
      <c r="B116" s="76" t="s">
        <v>196</v>
      </c>
      <c r="C116" s="25" t="s">
        <v>197</v>
      </c>
      <c r="D116" s="59" t="s">
        <v>106</v>
      </c>
      <c r="E116" s="59" t="s">
        <v>154</v>
      </c>
      <c r="F116" s="59" t="s">
        <v>7</v>
      </c>
      <c r="G116" s="59" t="s">
        <v>174</v>
      </c>
      <c r="H116" s="59">
        <v>2022</v>
      </c>
      <c r="I116" s="59">
        <v>15</v>
      </c>
      <c r="J116" s="59" t="s">
        <v>442</v>
      </c>
      <c r="K116" s="59" t="s">
        <v>426</v>
      </c>
      <c r="L116" s="120">
        <v>44784</v>
      </c>
      <c r="M116" s="59" t="s">
        <v>160</v>
      </c>
      <c r="N116" s="59">
        <v>1</v>
      </c>
      <c r="O116" s="59">
        <v>0.2</v>
      </c>
      <c r="P116" s="59" t="s">
        <v>351</v>
      </c>
      <c r="Q116" s="59" t="s">
        <v>431</v>
      </c>
      <c r="R116" s="59">
        <v>3055</v>
      </c>
      <c r="S116" s="59">
        <v>1.1100000000000001</v>
      </c>
      <c r="T116" s="98">
        <f>S116*R116*O116</f>
        <v>678.21</v>
      </c>
      <c r="U116" s="59"/>
    </row>
    <row r="117" spans="1:21" ht="88.5" customHeight="1" x14ac:dyDescent="0.25">
      <c r="A117" s="75" t="s">
        <v>183</v>
      </c>
      <c r="B117" s="76" t="s">
        <v>196</v>
      </c>
      <c r="C117" s="25" t="s">
        <v>197</v>
      </c>
      <c r="D117" s="59" t="s">
        <v>418</v>
      </c>
      <c r="E117" s="59" t="s">
        <v>154</v>
      </c>
      <c r="F117" s="59" t="s">
        <v>7</v>
      </c>
      <c r="G117" s="59" t="s">
        <v>174</v>
      </c>
      <c r="H117" s="59">
        <v>2022</v>
      </c>
      <c r="I117" s="59">
        <v>15</v>
      </c>
      <c r="J117" s="59" t="s">
        <v>442</v>
      </c>
      <c r="K117" s="59" t="s">
        <v>426</v>
      </c>
      <c r="L117" s="120">
        <v>44784</v>
      </c>
      <c r="M117" s="59" t="s">
        <v>160</v>
      </c>
      <c r="N117" s="59">
        <v>1</v>
      </c>
      <c r="O117" s="59">
        <v>0.2</v>
      </c>
      <c r="P117" s="59" t="s">
        <v>351</v>
      </c>
      <c r="Q117" s="59" t="s">
        <v>113</v>
      </c>
      <c r="R117" s="59">
        <v>2703</v>
      </c>
      <c r="S117" s="59">
        <v>1</v>
      </c>
      <c r="T117" s="59">
        <f>S117*R117*O117</f>
        <v>540.6</v>
      </c>
      <c r="U117" s="59"/>
    </row>
    <row r="118" spans="1:21" ht="88.5" customHeight="1" x14ac:dyDescent="0.25">
      <c r="A118" s="75" t="s">
        <v>183</v>
      </c>
      <c r="B118" s="76" t="s">
        <v>196</v>
      </c>
      <c r="C118" s="25" t="s">
        <v>197</v>
      </c>
      <c r="D118" s="59" t="s">
        <v>404</v>
      </c>
      <c r="E118" s="59" t="s">
        <v>154</v>
      </c>
      <c r="F118" s="59" t="s">
        <v>7</v>
      </c>
      <c r="G118" s="59" t="s">
        <v>174</v>
      </c>
      <c r="H118" s="59">
        <v>2022</v>
      </c>
      <c r="I118" s="59">
        <v>15</v>
      </c>
      <c r="J118" s="59" t="s">
        <v>442</v>
      </c>
      <c r="K118" s="59" t="s">
        <v>426</v>
      </c>
      <c r="L118" s="120">
        <v>44784</v>
      </c>
      <c r="M118" s="59" t="s">
        <v>160</v>
      </c>
      <c r="N118" s="59">
        <v>1</v>
      </c>
      <c r="O118" s="59">
        <v>0.2</v>
      </c>
      <c r="P118" s="59" t="s">
        <v>351</v>
      </c>
      <c r="Q118" s="59" t="s">
        <v>423</v>
      </c>
      <c r="R118" s="59">
        <v>611</v>
      </c>
      <c r="S118" s="59">
        <v>1</v>
      </c>
      <c r="T118" s="59">
        <f>S118*R118*O118</f>
        <v>122.2</v>
      </c>
      <c r="U118" s="59"/>
    </row>
    <row r="119" spans="1:21" ht="88.5" customHeight="1" x14ac:dyDescent="0.25">
      <c r="A119" s="75" t="s">
        <v>183</v>
      </c>
      <c r="B119" s="76" t="s">
        <v>196</v>
      </c>
      <c r="C119" s="25" t="s">
        <v>197</v>
      </c>
      <c r="D119" s="59" t="s">
        <v>412</v>
      </c>
      <c r="E119" s="59" t="s">
        <v>154</v>
      </c>
      <c r="F119" s="59" t="s">
        <v>7</v>
      </c>
      <c r="G119" s="59" t="s">
        <v>174</v>
      </c>
      <c r="H119" s="59">
        <v>2022</v>
      </c>
      <c r="I119" s="59">
        <v>15</v>
      </c>
      <c r="J119" s="59" t="s">
        <v>442</v>
      </c>
      <c r="K119" s="59" t="s">
        <v>426</v>
      </c>
      <c r="L119" s="120">
        <v>44784</v>
      </c>
      <c r="M119" s="59" t="s">
        <v>160</v>
      </c>
      <c r="N119" s="59">
        <v>1</v>
      </c>
      <c r="O119" s="59">
        <v>0.2</v>
      </c>
      <c r="P119" s="59" t="s">
        <v>351</v>
      </c>
      <c r="Q119" s="59" t="s">
        <v>7</v>
      </c>
      <c r="R119" s="59" t="s">
        <v>7</v>
      </c>
      <c r="S119" s="59" t="s">
        <v>7</v>
      </c>
      <c r="T119" s="92">
        <f>SUM(T116:T118)</f>
        <v>1341.01</v>
      </c>
      <c r="U119" s="59"/>
    </row>
    <row r="120" spans="1:21" ht="88.5" customHeight="1" x14ac:dyDescent="0.25">
      <c r="A120" s="75" t="s">
        <v>183</v>
      </c>
      <c r="B120" s="76" t="s">
        <v>196</v>
      </c>
      <c r="C120" s="25" t="s">
        <v>197</v>
      </c>
      <c r="D120" s="59" t="s">
        <v>412</v>
      </c>
      <c r="E120" s="59" t="s">
        <v>443</v>
      </c>
      <c r="F120" s="59" t="s">
        <v>7</v>
      </c>
      <c r="G120" s="59" t="s">
        <v>174</v>
      </c>
      <c r="H120" s="59">
        <v>2022</v>
      </c>
      <c r="I120" s="59">
        <v>15</v>
      </c>
      <c r="J120" s="59" t="s">
        <v>7</v>
      </c>
      <c r="K120" s="59" t="s">
        <v>426</v>
      </c>
      <c r="L120" s="120">
        <v>44784</v>
      </c>
      <c r="M120" s="59" t="s">
        <v>160</v>
      </c>
      <c r="N120" s="59">
        <v>1</v>
      </c>
      <c r="O120" s="59" t="s">
        <v>7</v>
      </c>
      <c r="P120" s="59" t="s">
        <v>7</v>
      </c>
      <c r="Q120" s="59" t="s">
        <v>7</v>
      </c>
      <c r="R120" s="59" t="s">
        <v>7</v>
      </c>
      <c r="S120" s="59" t="s">
        <v>7</v>
      </c>
      <c r="T120" s="92">
        <f>T119+T115</f>
        <v>5635.7100000000009</v>
      </c>
      <c r="U120" s="59"/>
    </row>
    <row r="121" spans="1:21" ht="88.5" customHeight="1" x14ac:dyDescent="0.25">
      <c r="A121" s="75" t="s">
        <v>183</v>
      </c>
      <c r="B121" s="76" t="s">
        <v>198</v>
      </c>
      <c r="C121" s="25" t="s">
        <v>199</v>
      </c>
      <c r="D121" s="59" t="s">
        <v>406</v>
      </c>
      <c r="E121" s="59" t="s">
        <v>156</v>
      </c>
      <c r="F121" s="59" t="s">
        <v>7</v>
      </c>
      <c r="G121" s="59" t="s">
        <v>173</v>
      </c>
      <c r="H121" s="59">
        <v>2023</v>
      </c>
      <c r="I121" s="59">
        <v>10</v>
      </c>
      <c r="J121" s="59" t="s">
        <v>444</v>
      </c>
      <c r="K121" s="59" t="s">
        <v>448</v>
      </c>
      <c r="L121" s="59" t="s">
        <v>447</v>
      </c>
      <c r="M121" s="59" t="s">
        <v>160</v>
      </c>
      <c r="N121" s="59">
        <v>1</v>
      </c>
      <c r="O121" s="59">
        <v>4</v>
      </c>
      <c r="P121" s="59" t="s">
        <v>323</v>
      </c>
      <c r="Q121" s="59" t="s">
        <v>408</v>
      </c>
      <c r="R121" s="59">
        <v>886</v>
      </c>
      <c r="S121" s="59">
        <v>1.05</v>
      </c>
      <c r="T121" s="59">
        <f>S121*R121*O121</f>
        <v>3721.2000000000003</v>
      </c>
      <c r="U121" s="59"/>
    </row>
    <row r="122" spans="1:21" ht="88.5" customHeight="1" x14ac:dyDescent="0.25">
      <c r="A122" s="75" t="s">
        <v>183</v>
      </c>
      <c r="B122" s="76" t="s">
        <v>198</v>
      </c>
      <c r="C122" s="25" t="s">
        <v>199</v>
      </c>
      <c r="D122" s="59" t="s">
        <v>403</v>
      </c>
      <c r="E122" s="59" t="s">
        <v>156</v>
      </c>
      <c r="F122" s="59" t="s">
        <v>7</v>
      </c>
      <c r="G122" s="59" t="s">
        <v>173</v>
      </c>
      <c r="H122" s="59">
        <v>2023</v>
      </c>
      <c r="I122" s="59">
        <v>10</v>
      </c>
      <c r="J122" s="59" t="s">
        <v>445</v>
      </c>
      <c r="K122" s="59" t="s">
        <v>448</v>
      </c>
      <c r="L122" s="59" t="s">
        <v>447</v>
      </c>
      <c r="M122" s="59" t="s">
        <v>160</v>
      </c>
      <c r="N122" s="59">
        <v>1</v>
      </c>
      <c r="O122" s="59">
        <v>4</v>
      </c>
      <c r="P122" s="59" t="s">
        <v>323</v>
      </c>
      <c r="Q122" s="59" t="s">
        <v>409</v>
      </c>
      <c r="R122" s="59">
        <v>7583</v>
      </c>
      <c r="S122" s="59">
        <v>1.05</v>
      </c>
      <c r="T122" s="59">
        <f>S122*R122*O122</f>
        <v>31848.600000000002</v>
      </c>
      <c r="U122" s="59"/>
    </row>
    <row r="123" spans="1:21" ht="88.5" customHeight="1" x14ac:dyDescent="0.25">
      <c r="A123" s="75" t="s">
        <v>183</v>
      </c>
      <c r="B123" s="76" t="s">
        <v>198</v>
      </c>
      <c r="C123" s="25" t="s">
        <v>199</v>
      </c>
      <c r="D123" s="35" t="s">
        <v>404</v>
      </c>
      <c r="E123" s="59" t="s">
        <v>156</v>
      </c>
      <c r="F123" s="59" t="s">
        <v>7</v>
      </c>
      <c r="G123" s="59" t="s">
        <v>173</v>
      </c>
      <c r="H123" s="59">
        <v>2023</v>
      </c>
      <c r="I123" s="59">
        <v>10</v>
      </c>
      <c r="J123" s="4" t="s">
        <v>445</v>
      </c>
      <c r="K123" s="59" t="s">
        <v>448</v>
      </c>
      <c r="L123" s="59" t="s">
        <v>447</v>
      </c>
      <c r="M123" s="59" t="s">
        <v>160</v>
      </c>
      <c r="N123" s="59">
        <v>1</v>
      </c>
      <c r="O123" s="59">
        <v>1</v>
      </c>
      <c r="P123" s="59" t="s">
        <v>411</v>
      </c>
      <c r="Q123" s="59" t="s">
        <v>143</v>
      </c>
      <c r="R123" s="59">
        <v>3000</v>
      </c>
      <c r="S123" s="59">
        <v>1</v>
      </c>
      <c r="T123" s="59">
        <f>S123*R123*O123</f>
        <v>3000</v>
      </c>
      <c r="U123" s="59"/>
    </row>
    <row r="124" spans="1:21" ht="88.5" customHeight="1" x14ac:dyDescent="0.25">
      <c r="A124" s="75" t="s">
        <v>183</v>
      </c>
      <c r="B124" s="76" t="s">
        <v>198</v>
      </c>
      <c r="C124" s="25" t="s">
        <v>199</v>
      </c>
      <c r="D124" s="59" t="s">
        <v>412</v>
      </c>
      <c r="E124" s="59" t="s">
        <v>156</v>
      </c>
      <c r="F124" s="59" t="s">
        <v>7</v>
      </c>
      <c r="G124" s="59" t="s">
        <v>173</v>
      </c>
      <c r="H124" s="59">
        <v>2023</v>
      </c>
      <c r="I124" s="59">
        <v>10</v>
      </c>
      <c r="J124" s="59" t="s">
        <v>445</v>
      </c>
      <c r="K124" s="59" t="s">
        <v>448</v>
      </c>
      <c r="L124" s="59" t="s">
        <v>447</v>
      </c>
      <c r="M124" s="59" t="s">
        <v>160</v>
      </c>
      <c r="N124" s="59">
        <v>1</v>
      </c>
      <c r="O124" s="59">
        <v>4</v>
      </c>
      <c r="P124" s="59" t="s">
        <v>156</v>
      </c>
      <c r="Q124" s="59"/>
      <c r="R124" s="59"/>
      <c r="S124" s="59"/>
      <c r="T124" s="99">
        <f>SUM(T121:T123)</f>
        <v>38569.800000000003</v>
      </c>
      <c r="U124" s="59"/>
    </row>
    <row r="125" spans="1:21" ht="88.5" customHeight="1" x14ac:dyDescent="0.25">
      <c r="A125" s="75" t="s">
        <v>183</v>
      </c>
      <c r="B125" s="76" t="s">
        <v>198</v>
      </c>
      <c r="C125" s="25" t="s">
        <v>199</v>
      </c>
      <c r="D125" s="59" t="s">
        <v>106</v>
      </c>
      <c r="E125" s="59" t="s">
        <v>154</v>
      </c>
      <c r="F125" s="59" t="s">
        <v>7</v>
      </c>
      <c r="G125" s="59" t="s">
        <v>173</v>
      </c>
      <c r="H125" s="59">
        <v>2023</v>
      </c>
      <c r="I125" s="59">
        <v>10</v>
      </c>
      <c r="J125" s="59" t="s">
        <v>446</v>
      </c>
      <c r="K125" s="59" t="s">
        <v>448</v>
      </c>
      <c r="L125" s="59" t="s">
        <v>447</v>
      </c>
      <c r="M125" s="59" t="s">
        <v>160</v>
      </c>
      <c r="N125" s="59">
        <v>1</v>
      </c>
      <c r="O125" s="59">
        <v>2.5</v>
      </c>
      <c r="P125" s="59" t="s">
        <v>351</v>
      </c>
      <c r="Q125" s="59" t="s">
        <v>431</v>
      </c>
      <c r="R125" s="59">
        <v>2106</v>
      </c>
      <c r="S125" s="59">
        <v>1.1100000000000001</v>
      </c>
      <c r="T125" s="59">
        <f>S125*R125*O125</f>
        <v>5844.1500000000005</v>
      </c>
      <c r="U125" s="59"/>
    </row>
    <row r="126" spans="1:21" ht="88.5" customHeight="1" x14ac:dyDescent="0.25">
      <c r="A126" s="75" t="s">
        <v>183</v>
      </c>
      <c r="B126" s="76" t="s">
        <v>198</v>
      </c>
      <c r="C126" s="25" t="s">
        <v>199</v>
      </c>
      <c r="D126" s="59" t="s">
        <v>418</v>
      </c>
      <c r="E126" s="59" t="s">
        <v>154</v>
      </c>
      <c r="F126" s="59" t="s">
        <v>7</v>
      </c>
      <c r="G126" s="59" t="s">
        <v>173</v>
      </c>
      <c r="H126" s="59">
        <v>2023</v>
      </c>
      <c r="I126" s="59">
        <v>10</v>
      </c>
      <c r="J126" s="59" t="s">
        <v>446</v>
      </c>
      <c r="K126" s="59" t="s">
        <v>448</v>
      </c>
      <c r="L126" s="59" t="s">
        <v>447</v>
      </c>
      <c r="M126" s="59" t="s">
        <v>160</v>
      </c>
      <c r="N126" s="59">
        <v>1</v>
      </c>
      <c r="O126" s="59">
        <v>2.5</v>
      </c>
      <c r="P126" s="59" t="s">
        <v>351</v>
      </c>
      <c r="Q126" s="59" t="s">
        <v>113</v>
      </c>
      <c r="R126" s="59">
        <v>2703</v>
      </c>
      <c r="S126" s="59">
        <v>1</v>
      </c>
      <c r="T126" s="59">
        <f>S126*R126*O126</f>
        <v>6757.5</v>
      </c>
      <c r="U126" s="59"/>
    </row>
    <row r="127" spans="1:21" ht="88.5" customHeight="1" x14ac:dyDescent="0.25">
      <c r="A127" s="75" t="s">
        <v>183</v>
      </c>
      <c r="B127" s="76" t="s">
        <v>198</v>
      </c>
      <c r="C127" s="25" t="s">
        <v>199</v>
      </c>
      <c r="D127" s="59" t="s">
        <v>404</v>
      </c>
      <c r="E127" s="59" t="s">
        <v>154</v>
      </c>
      <c r="F127" s="59" t="s">
        <v>7</v>
      </c>
      <c r="G127" s="59" t="s">
        <v>173</v>
      </c>
      <c r="H127" s="59">
        <v>2023</v>
      </c>
      <c r="I127" s="59">
        <v>10</v>
      </c>
      <c r="J127" s="59" t="s">
        <v>446</v>
      </c>
      <c r="K127" s="59" t="s">
        <v>448</v>
      </c>
      <c r="L127" s="59" t="s">
        <v>447</v>
      </c>
      <c r="M127" s="59" t="s">
        <v>160</v>
      </c>
      <c r="N127" s="59">
        <v>1</v>
      </c>
      <c r="O127" s="59">
        <v>2.5</v>
      </c>
      <c r="P127" s="59" t="s">
        <v>351</v>
      </c>
      <c r="Q127" s="59" t="s">
        <v>423</v>
      </c>
      <c r="R127" s="59">
        <v>611</v>
      </c>
      <c r="S127" s="59">
        <v>1</v>
      </c>
      <c r="T127" s="59">
        <f>S127*R127*O127</f>
        <v>1527.5</v>
      </c>
      <c r="U127" s="59"/>
    </row>
    <row r="128" spans="1:21" ht="88.5" customHeight="1" x14ac:dyDescent="0.25">
      <c r="A128" s="75" t="s">
        <v>183</v>
      </c>
      <c r="B128" s="76" t="s">
        <v>198</v>
      </c>
      <c r="C128" s="25" t="s">
        <v>199</v>
      </c>
      <c r="D128" s="59" t="s">
        <v>412</v>
      </c>
      <c r="E128" s="59" t="s">
        <v>154</v>
      </c>
      <c r="F128" s="59" t="s">
        <v>7</v>
      </c>
      <c r="G128" s="59" t="s">
        <v>173</v>
      </c>
      <c r="H128" s="59">
        <v>2023</v>
      </c>
      <c r="I128" s="59">
        <v>10</v>
      </c>
      <c r="J128" s="59" t="s">
        <v>446</v>
      </c>
      <c r="K128" s="59" t="s">
        <v>448</v>
      </c>
      <c r="L128" s="59" t="s">
        <v>447</v>
      </c>
      <c r="M128" s="59" t="s">
        <v>160</v>
      </c>
      <c r="N128" s="59">
        <v>1</v>
      </c>
      <c r="O128" s="59">
        <v>3.5</v>
      </c>
      <c r="P128" s="59" t="s">
        <v>351</v>
      </c>
      <c r="Q128" s="59" t="s">
        <v>7</v>
      </c>
      <c r="R128" s="59" t="s">
        <v>7</v>
      </c>
      <c r="S128" s="59">
        <v>1</v>
      </c>
      <c r="T128" s="99">
        <f>SUM(T125:T127)</f>
        <v>14129.150000000001</v>
      </c>
      <c r="U128" s="59"/>
    </row>
    <row r="129" spans="1:21" ht="88.5" customHeight="1" x14ac:dyDescent="0.25">
      <c r="A129" s="75" t="s">
        <v>183</v>
      </c>
      <c r="B129" s="76" t="s">
        <v>198</v>
      </c>
      <c r="C129" s="25" t="s">
        <v>199</v>
      </c>
      <c r="D129" s="59" t="s">
        <v>412</v>
      </c>
      <c r="E129" s="59" t="s">
        <v>432</v>
      </c>
      <c r="F129" s="59" t="s">
        <v>7</v>
      </c>
      <c r="G129" s="59" t="s">
        <v>173</v>
      </c>
      <c r="H129" s="59">
        <v>2023</v>
      </c>
      <c r="I129" s="59">
        <v>10</v>
      </c>
      <c r="J129" s="59" t="s">
        <v>446</v>
      </c>
      <c r="K129" s="59" t="s">
        <v>448</v>
      </c>
      <c r="L129" s="59" t="s">
        <v>447</v>
      </c>
      <c r="M129" s="59" t="s">
        <v>160</v>
      </c>
      <c r="N129" s="59">
        <v>1</v>
      </c>
      <c r="O129" s="59">
        <v>3.5</v>
      </c>
      <c r="P129" s="59" t="s">
        <v>351</v>
      </c>
      <c r="Q129" s="59" t="s">
        <v>7</v>
      </c>
      <c r="R129" s="59" t="s">
        <v>7</v>
      </c>
      <c r="S129" s="59">
        <v>1</v>
      </c>
      <c r="T129" s="99">
        <f>T128+T124</f>
        <v>52698.950000000004</v>
      </c>
      <c r="U129" s="59"/>
    </row>
    <row r="130" spans="1:21" ht="88.5" customHeight="1" x14ac:dyDescent="0.25">
      <c r="A130" s="75" t="s">
        <v>183</v>
      </c>
      <c r="B130" s="76" t="s">
        <v>200</v>
      </c>
      <c r="C130" s="77" t="s">
        <v>201</v>
      </c>
      <c r="D130" s="59" t="s">
        <v>162</v>
      </c>
      <c r="E130" s="59" t="s">
        <v>154</v>
      </c>
      <c r="F130" s="59" t="s">
        <v>7</v>
      </c>
      <c r="G130" s="59" t="s">
        <v>174</v>
      </c>
      <c r="H130" s="59">
        <v>2021</v>
      </c>
      <c r="I130" s="59">
        <v>0.4</v>
      </c>
      <c r="J130" s="59" t="s">
        <v>449</v>
      </c>
      <c r="K130" s="59" t="s">
        <v>453</v>
      </c>
      <c r="L130" s="59" t="s">
        <v>450</v>
      </c>
      <c r="M130" s="59" t="s">
        <v>160</v>
      </c>
      <c r="N130" s="59">
        <v>1</v>
      </c>
      <c r="O130" s="59">
        <v>0.72</v>
      </c>
      <c r="P130" s="59" t="s">
        <v>351</v>
      </c>
      <c r="Q130" s="59" t="s">
        <v>117</v>
      </c>
      <c r="R130" s="59">
        <v>618</v>
      </c>
      <c r="S130" s="59">
        <v>1.1100000000000001</v>
      </c>
      <c r="T130" s="61">
        <f>S130*R130*O130</f>
        <v>493.90559999999999</v>
      </c>
      <c r="U130" s="59"/>
    </row>
    <row r="131" spans="1:21" ht="88.5" customHeight="1" x14ac:dyDescent="0.25">
      <c r="A131" s="75" t="s">
        <v>183</v>
      </c>
      <c r="B131" s="76" t="s">
        <v>200</v>
      </c>
      <c r="C131" s="77" t="s">
        <v>201</v>
      </c>
      <c r="D131" s="59" t="s">
        <v>419</v>
      </c>
      <c r="E131" s="59" t="s">
        <v>154</v>
      </c>
      <c r="F131" s="59" t="s">
        <v>7</v>
      </c>
      <c r="G131" s="59" t="s">
        <v>174</v>
      </c>
      <c r="H131" s="59">
        <v>2021</v>
      </c>
      <c r="I131" s="59">
        <v>0.4</v>
      </c>
      <c r="J131" s="59" t="s">
        <v>449</v>
      </c>
      <c r="K131" s="59" t="s">
        <v>453</v>
      </c>
      <c r="L131" s="59" t="s">
        <v>451</v>
      </c>
      <c r="M131" s="59" t="s">
        <v>160</v>
      </c>
      <c r="N131" s="59">
        <v>1</v>
      </c>
      <c r="O131" s="59">
        <v>0.72</v>
      </c>
      <c r="P131" s="59" t="s">
        <v>351</v>
      </c>
      <c r="Q131" s="59" t="s">
        <v>115</v>
      </c>
      <c r="R131" s="59">
        <v>1771</v>
      </c>
      <c r="S131" s="59">
        <v>1</v>
      </c>
      <c r="T131" s="59">
        <f>S131*R131*O131</f>
        <v>1275.1199999999999</v>
      </c>
      <c r="U131" s="59"/>
    </row>
    <row r="132" spans="1:21" ht="88.5" customHeight="1" x14ac:dyDescent="0.25">
      <c r="A132" s="75" t="s">
        <v>183</v>
      </c>
      <c r="B132" s="76" t="s">
        <v>200</v>
      </c>
      <c r="C132" s="77" t="s">
        <v>201</v>
      </c>
      <c r="D132" s="59" t="s">
        <v>412</v>
      </c>
      <c r="E132" s="59" t="s">
        <v>154</v>
      </c>
      <c r="F132" s="59" t="s">
        <v>7</v>
      </c>
      <c r="G132" s="59" t="s">
        <v>174</v>
      </c>
      <c r="H132" s="59">
        <v>2021</v>
      </c>
      <c r="I132" s="59">
        <v>0.4</v>
      </c>
      <c r="J132" s="59" t="s">
        <v>449</v>
      </c>
      <c r="K132" s="59" t="s">
        <v>453</v>
      </c>
      <c r="L132" s="59" t="s">
        <v>452</v>
      </c>
      <c r="M132" s="59" t="s">
        <v>160</v>
      </c>
      <c r="N132" s="59">
        <v>1</v>
      </c>
      <c r="O132" s="59">
        <v>0.72</v>
      </c>
      <c r="P132" s="59" t="s">
        <v>351</v>
      </c>
      <c r="Q132" s="59" t="s">
        <v>7</v>
      </c>
      <c r="R132" s="59" t="s">
        <v>7</v>
      </c>
      <c r="S132" s="59" t="s">
        <v>7</v>
      </c>
      <c r="T132" s="97">
        <f>SUM(T130:T131)</f>
        <v>1769.0255999999999</v>
      </c>
      <c r="U132" s="59"/>
    </row>
    <row r="133" spans="1:21" ht="88.5" customHeight="1" x14ac:dyDescent="0.25">
      <c r="A133" s="75" t="s">
        <v>183</v>
      </c>
      <c r="B133" s="76" t="s">
        <v>202</v>
      </c>
      <c r="C133" s="77" t="s">
        <v>203</v>
      </c>
      <c r="D133" s="59" t="s">
        <v>162</v>
      </c>
      <c r="E133" s="59" t="s">
        <v>154</v>
      </c>
      <c r="F133" s="59" t="s">
        <v>7</v>
      </c>
      <c r="G133" s="59" t="s">
        <v>173</v>
      </c>
      <c r="H133" s="59">
        <v>2021</v>
      </c>
      <c r="I133" s="59">
        <v>0.4</v>
      </c>
      <c r="J133" s="59" t="s">
        <v>430</v>
      </c>
      <c r="K133" s="59" t="s">
        <v>453</v>
      </c>
      <c r="L133" s="59" t="s">
        <v>455</v>
      </c>
      <c r="M133" s="59" t="s">
        <v>160</v>
      </c>
      <c r="N133" s="59">
        <v>1</v>
      </c>
      <c r="O133" s="59">
        <v>0.4</v>
      </c>
      <c r="P133" s="59" t="s">
        <v>351</v>
      </c>
      <c r="Q133" s="59" t="s">
        <v>454</v>
      </c>
      <c r="R133" s="59">
        <v>1116</v>
      </c>
      <c r="S133" s="59">
        <v>1.1100000000000001</v>
      </c>
      <c r="T133" s="61">
        <f t="shared" ref="T133:T134" si="1">S133*R133*O133</f>
        <v>495.50400000000013</v>
      </c>
      <c r="U133" s="59"/>
    </row>
    <row r="134" spans="1:21" ht="33.75" customHeight="1" x14ac:dyDescent="0.25">
      <c r="A134" s="75" t="s">
        <v>183</v>
      </c>
      <c r="B134" s="76" t="s">
        <v>202</v>
      </c>
      <c r="C134" s="77" t="s">
        <v>203</v>
      </c>
      <c r="D134" s="59" t="s">
        <v>419</v>
      </c>
      <c r="E134" s="59" t="s">
        <v>154</v>
      </c>
      <c r="F134" s="59" t="s">
        <v>7</v>
      </c>
      <c r="G134" s="59" t="s">
        <v>173</v>
      </c>
      <c r="H134" s="59">
        <v>2021</v>
      </c>
      <c r="I134" s="59">
        <v>0.4</v>
      </c>
      <c r="J134" s="59" t="s">
        <v>430</v>
      </c>
      <c r="K134" s="59" t="s">
        <v>453</v>
      </c>
      <c r="L134" s="59" t="s">
        <v>455</v>
      </c>
      <c r="M134" s="59" t="s">
        <v>160</v>
      </c>
      <c r="N134" s="59">
        <v>1</v>
      </c>
      <c r="O134" s="59">
        <v>0.4</v>
      </c>
      <c r="P134" s="59" t="s">
        <v>351</v>
      </c>
      <c r="Q134" s="59" t="s">
        <v>115</v>
      </c>
      <c r="R134" s="59">
        <v>1771</v>
      </c>
      <c r="S134" s="59">
        <v>1</v>
      </c>
      <c r="T134" s="61">
        <f t="shared" si="1"/>
        <v>708.40000000000009</v>
      </c>
      <c r="U134" s="59"/>
    </row>
    <row r="135" spans="1:21" ht="33.75" customHeight="1" x14ac:dyDescent="0.25">
      <c r="A135" s="75" t="s">
        <v>183</v>
      </c>
      <c r="B135" s="76" t="s">
        <v>202</v>
      </c>
      <c r="C135" s="77" t="s">
        <v>203</v>
      </c>
      <c r="D135" s="59" t="s">
        <v>412</v>
      </c>
      <c r="E135" s="59" t="s">
        <v>154</v>
      </c>
      <c r="F135" s="59" t="s">
        <v>7</v>
      </c>
      <c r="G135" s="59" t="s">
        <v>173</v>
      </c>
      <c r="H135" s="59">
        <v>2021</v>
      </c>
      <c r="I135" s="59">
        <v>0.4</v>
      </c>
      <c r="J135" s="59" t="s">
        <v>430</v>
      </c>
      <c r="K135" s="59" t="s">
        <v>453</v>
      </c>
      <c r="L135" s="59" t="s">
        <v>455</v>
      </c>
      <c r="M135" s="59" t="s">
        <v>160</v>
      </c>
      <c r="N135" s="59">
        <v>1</v>
      </c>
      <c r="O135" s="59">
        <v>0.4</v>
      </c>
      <c r="P135" s="59" t="s">
        <v>351</v>
      </c>
      <c r="Q135" s="59" t="s">
        <v>7</v>
      </c>
      <c r="R135" s="59" t="s">
        <v>7</v>
      </c>
      <c r="S135" s="59" t="s">
        <v>7</v>
      </c>
      <c r="T135" s="97">
        <f>SUM(T133:T134)</f>
        <v>1203.9040000000002</v>
      </c>
      <c r="U135" s="59"/>
    </row>
    <row r="136" spans="1:21" ht="88.5" customHeight="1" x14ac:dyDescent="0.25">
      <c r="A136" s="75" t="s">
        <v>183</v>
      </c>
      <c r="B136" s="76" t="s">
        <v>204</v>
      </c>
      <c r="C136" s="77" t="s">
        <v>205</v>
      </c>
      <c r="D136" s="59" t="s">
        <v>436</v>
      </c>
      <c r="E136" s="59" t="s">
        <v>152</v>
      </c>
      <c r="F136" s="59" t="s">
        <v>7</v>
      </c>
      <c r="G136" s="59" t="s">
        <v>175</v>
      </c>
      <c r="H136" s="59" t="s">
        <v>7</v>
      </c>
      <c r="I136" s="59">
        <v>15</v>
      </c>
      <c r="J136" s="59" t="s">
        <v>437</v>
      </c>
      <c r="K136" s="59" t="s">
        <v>453</v>
      </c>
      <c r="L136" s="59" t="s">
        <v>456</v>
      </c>
      <c r="M136" s="59" t="s">
        <v>160</v>
      </c>
      <c r="N136" s="59">
        <v>1</v>
      </c>
      <c r="O136" s="25">
        <v>7</v>
      </c>
      <c r="P136" s="25" t="s">
        <v>323</v>
      </c>
      <c r="Q136" s="78" t="s">
        <v>111</v>
      </c>
      <c r="R136" s="27">
        <v>928</v>
      </c>
      <c r="S136" s="59">
        <v>1.03</v>
      </c>
      <c r="T136" s="59">
        <f>S136*R136*O136</f>
        <v>6690.88</v>
      </c>
      <c r="U136" s="59"/>
    </row>
    <row r="137" spans="1:21" ht="88.5" customHeight="1" x14ac:dyDescent="0.25">
      <c r="A137" s="75" t="s">
        <v>183</v>
      </c>
      <c r="B137" s="76" t="s">
        <v>204</v>
      </c>
      <c r="C137" s="77" t="s">
        <v>205</v>
      </c>
      <c r="D137" s="59" t="s">
        <v>457</v>
      </c>
      <c r="E137" s="59" t="s">
        <v>152</v>
      </c>
      <c r="F137" s="59" t="s">
        <v>7</v>
      </c>
      <c r="G137" s="59" t="s">
        <v>175</v>
      </c>
      <c r="H137" s="59" t="s">
        <v>7</v>
      </c>
      <c r="I137" s="59">
        <v>15</v>
      </c>
      <c r="J137" s="59" t="s">
        <v>461</v>
      </c>
      <c r="K137" s="59" t="s">
        <v>453</v>
      </c>
      <c r="L137" s="59" t="s">
        <v>459</v>
      </c>
      <c r="M137" s="59" t="s">
        <v>160</v>
      </c>
      <c r="N137" s="59">
        <v>1</v>
      </c>
      <c r="O137" s="59">
        <v>1</v>
      </c>
      <c r="P137" s="59" t="s">
        <v>323</v>
      </c>
      <c r="Q137" s="59" t="s">
        <v>458</v>
      </c>
      <c r="R137" s="59">
        <v>1615</v>
      </c>
      <c r="S137" s="59">
        <v>1.05</v>
      </c>
      <c r="T137" s="59">
        <f>S137*R137*O137</f>
        <v>1695.75</v>
      </c>
      <c r="U137" s="59"/>
    </row>
    <row r="138" spans="1:21" ht="88.5" customHeight="1" x14ac:dyDescent="0.25">
      <c r="A138" s="75" t="s">
        <v>183</v>
      </c>
      <c r="B138" s="76" t="s">
        <v>204</v>
      </c>
      <c r="C138" s="77" t="s">
        <v>205</v>
      </c>
      <c r="D138" s="59" t="s">
        <v>404</v>
      </c>
      <c r="E138" s="59" t="s">
        <v>152</v>
      </c>
      <c r="F138" s="59" t="s">
        <v>7</v>
      </c>
      <c r="G138" s="59" t="s">
        <v>175</v>
      </c>
      <c r="H138" s="59" t="s">
        <v>7</v>
      </c>
      <c r="I138" s="59">
        <v>15</v>
      </c>
      <c r="J138" s="59" t="s">
        <v>7</v>
      </c>
      <c r="K138" s="59" t="s">
        <v>453</v>
      </c>
      <c r="L138" s="59" t="s">
        <v>460</v>
      </c>
      <c r="M138" s="59" t="s">
        <v>160</v>
      </c>
      <c r="N138" s="59">
        <v>1</v>
      </c>
      <c r="O138" s="59">
        <v>1</v>
      </c>
      <c r="P138" s="59" t="s">
        <v>411</v>
      </c>
      <c r="Q138" s="59" t="s">
        <v>114</v>
      </c>
      <c r="R138" s="59">
        <v>500</v>
      </c>
      <c r="S138" s="59">
        <v>1</v>
      </c>
      <c r="T138" s="59">
        <f>S138*R138*O138</f>
        <v>500</v>
      </c>
      <c r="U138" s="59"/>
    </row>
    <row r="139" spans="1:21" ht="88.5" customHeight="1" x14ac:dyDescent="0.25">
      <c r="A139" s="75" t="s">
        <v>183</v>
      </c>
      <c r="B139" s="76" t="s">
        <v>204</v>
      </c>
      <c r="C139" s="77" t="s">
        <v>205</v>
      </c>
      <c r="D139" s="59" t="s">
        <v>412</v>
      </c>
      <c r="E139" s="59" t="s">
        <v>152</v>
      </c>
      <c r="F139" s="59" t="s">
        <v>7</v>
      </c>
      <c r="G139" s="59" t="s">
        <v>175</v>
      </c>
      <c r="H139" s="59" t="s">
        <v>7</v>
      </c>
      <c r="I139" s="59">
        <v>15</v>
      </c>
      <c r="J139" s="59" t="s">
        <v>7</v>
      </c>
      <c r="K139" s="59" t="s">
        <v>453</v>
      </c>
      <c r="L139" s="59" t="s">
        <v>460</v>
      </c>
      <c r="M139" s="59" t="s">
        <v>160</v>
      </c>
      <c r="N139" s="59">
        <v>1</v>
      </c>
      <c r="O139" s="59">
        <v>1</v>
      </c>
      <c r="P139" s="59" t="s">
        <v>152</v>
      </c>
      <c r="Q139" s="59" t="s">
        <v>7</v>
      </c>
      <c r="R139" s="59" t="s">
        <v>7</v>
      </c>
      <c r="S139" s="59" t="s">
        <v>7</v>
      </c>
      <c r="T139" s="99">
        <f>SUM(T136:T138)</f>
        <v>8886.630000000001</v>
      </c>
      <c r="U139" s="59"/>
    </row>
    <row r="140" spans="1:21" ht="88.5" customHeight="1" x14ac:dyDescent="0.25">
      <c r="A140" s="75" t="s">
        <v>183</v>
      </c>
      <c r="B140" s="76" t="s">
        <v>204</v>
      </c>
      <c r="C140" s="77" t="s">
        <v>205</v>
      </c>
      <c r="D140" s="59" t="s">
        <v>106</v>
      </c>
      <c r="E140" s="59" t="s">
        <v>154</v>
      </c>
      <c r="F140" s="59" t="s">
        <v>7</v>
      </c>
      <c r="G140" s="59" t="s">
        <v>175</v>
      </c>
      <c r="H140" s="59" t="s">
        <v>7</v>
      </c>
      <c r="I140" s="59">
        <v>15</v>
      </c>
      <c r="J140" s="59" t="s">
        <v>462</v>
      </c>
      <c r="K140" s="59" t="s">
        <v>453</v>
      </c>
      <c r="L140" s="59" t="s">
        <v>460</v>
      </c>
      <c r="M140" s="59" t="s">
        <v>160</v>
      </c>
      <c r="N140" s="59">
        <v>1</v>
      </c>
      <c r="O140" s="59">
        <f>4*2</f>
        <v>8</v>
      </c>
      <c r="P140" s="59" t="s">
        <v>351</v>
      </c>
      <c r="Q140" s="59" t="s">
        <v>463</v>
      </c>
      <c r="R140" s="59">
        <v>2214</v>
      </c>
      <c r="S140" s="59">
        <v>1.1100000000000001</v>
      </c>
      <c r="T140" s="59">
        <f>S140*R140*O140</f>
        <v>19660.320000000003</v>
      </c>
      <c r="U140" s="59"/>
    </row>
    <row r="141" spans="1:21" ht="88.5" customHeight="1" x14ac:dyDescent="0.25">
      <c r="A141" s="75" t="s">
        <v>183</v>
      </c>
      <c r="B141" s="76" t="s">
        <v>204</v>
      </c>
      <c r="C141" s="77" t="s">
        <v>205</v>
      </c>
      <c r="D141" s="59" t="s">
        <v>419</v>
      </c>
      <c r="E141" s="59" t="s">
        <v>154</v>
      </c>
      <c r="F141" s="59" t="s">
        <v>7</v>
      </c>
      <c r="G141" s="59" t="s">
        <v>175</v>
      </c>
      <c r="H141" s="59" t="s">
        <v>7</v>
      </c>
      <c r="I141" s="59">
        <v>15</v>
      </c>
      <c r="J141" s="59" t="s">
        <v>462</v>
      </c>
      <c r="K141" s="59" t="s">
        <v>453</v>
      </c>
      <c r="L141" s="59" t="s">
        <v>460</v>
      </c>
      <c r="M141" s="59" t="s">
        <v>160</v>
      </c>
      <c r="N141" s="59">
        <v>1</v>
      </c>
      <c r="O141" s="59">
        <f t="shared" ref="O141:O143" si="2">4*2</f>
        <v>8</v>
      </c>
      <c r="P141" s="59" t="s">
        <v>351</v>
      </c>
      <c r="Q141" s="59" t="s">
        <v>113</v>
      </c>
      <c r="R141" s="59">
        <v>2703</v>
      </c>
      <c r="S141" s="59">
        <v>1</v>
      </c>
      <c r="T141" s="59">
        <f t="shared" ref="T141:T142" si="3">S141*R141*O141</f>
        <v>21624</v>
      </c>
      <c r="U141" s="59"/>
    </row>
    <row r="142" spans="1:21" ht="88.5" customHeight="1" x14ac:dyDescent="0.25">
      <c r="A142" s="75" t="s">
        <v>183</v>
      </c>
      <c r="B142" s="76" t="s">
        <v>204</v>
      </c>
      <c r="C142" s="77" t="s">
        <v>205</v>
      </c>
      <c r="D142" s="59" t="s">
        <v>404</v>
      </c>
      <c r="E142" s="59" t="s">
        <v>154</v>
      </c>
      <c r="F142" s="59" t="s">
        <v>7</v>
      </c>
      <c r="G142" s="59" t="s">
        <v>175</v>
      </c>
      <c r="H142" s="59" t="s">
        <v>7</v>
      </c>
      <c r="I142" s="59">
        <v>15</v>
      </c>
      <c r="J142" s="59" t="s">
        <v>462</v>
      </c>
      <c r="K142" s="59" t="s">
        <v>453</v>
      </c>
      <c r="L142" s="59" t="s">
        <v>460</v>
      </c>
      <c r="M142" s="59" t="s">
        <v>160</v>
      </c>
      <c r="N142" s="59">
        <v>1</v>
      </c>
      <c r="O142" s="59">
        <f t="shared" si="2"/>
        <v>8</v>
      </c>
      <c r="P142" s="59" t="s">
        <v>351</v>
      </c>
      <c r="Q142" s="59" t="s">
        <v>423</v>
      </c>
      <c r="R142" s="59">
        <v>611</v>
      </c>
      <c r="S142" s="59">
        <v>1</v>
      </c>
      <c r="T142" s="59">
        <f t="shared" si="3"/>
        <v>4888</v>
      </c>
      <c r="U142" s="59"/>
    </row>
    <row r="143" spans="1:21" ht="88.5" customHeight="1" x14ac:dyDescent="0.25">
      <c r="A143" s="75" t="s">
        <v>183</v>
      </c>
      <c r="B143" s="76" t="s">
        <v>204</v>
      </c>
      <c r="C143" s="77" t="s">
        <v>205</v>
      </c>
      <c r="D143" s="59" t="s">
        <v>412</v>
      </c>
      <c r="E143" s="59" t="s">
        <v>154</v>
      </c>
      <c r="F143" s="59" t="s">
        <v>7</v>
      </c>
      <c r="G143" s="59" t="s">
        <v>175</v>
      </c>
      <c r="H143" s="59" t="s">
        <v>7</v>
      </c>
      <c r="I143" s="59">
        <v>15</v>
      </c>
      <c r="J143" s="59" t="s">
        <v>462</v>
      </c>
      <c r="K143" s="59" t="s">
        <v>453</v>
      </c>
      <c r="L143" s="59" t="s">
        <v>460</v>
      </c>
      <c r="M143" s="59" t="s">
        <v>160</v>
      </c>
      <c r="N143" s="59">
        <v>1</v>
      </c>
      <c r="O143" s="59">
        <f t="shared" si="2"/>
        <v>8</v>
      </c>
      <c r="P143" s="59" t="s">
        <v>351</v>
      </c>
      <c r="Q143" s="59" t="s">
        <v>7</v>
      </c>
      <c r="R143" s="59" t="s">
        <v>7</v>
      </c>
      <c r="S143" s="59" t="s">
        <v>7</v>
      </c>
      <c r="T143" s="100">
        <f>SUM(T140:T142)</f>
        <v>46172.320000000007</v>
      </c>
      <c r="U143" s="59"/>
    </row>
    <row r="144" spans="1:21" ht="88.5" customHeight="1" x14ac:dyDescent="0.25">
      <c r="A144" s="75" t="s">
        <v>183</v>
      </c>
      <c r="B144" s="76" t="s">
        <v>204</v>
      </c>
      <c r="C144" s="77" t="s">
        <v>205</v>
      </c>
      <c r="D144" s="59" t="s">
        <v>412</v>
      </c>
      <c r="E144" s="59" t="s">
        <v>464</v>
      </c>
      <c r="F144" s="59" t="s">
        <v>7</v>
      </c>
      <c r="G144" s="59" t="s">
        <v>175</v>
      </c>
      <c r="H144" s="59" t="s">
        <v>7</v>
      </c>
      <c r="I144" s="59">
        <v>15</v>
      </c>
      <c r="J144" s="59" t="s">
        <v>7</v>
      </c>
      <c r="K144" s="59" t="s">
        <v>453</v>
      </c>
      <c r="L144" s="59" t="s">
        <v>465</v>
      </c>
      <c r="M144" s="59" t="s">
        <v>160</v>
      </c>
      <c r="N144" s="59">
        <v>1</v>
      </c>
      <c r="O144" s="59" t="s">
        <v>7</v>
      </c>
      <c r="P144" s="59" t="s">
        <v>7</v>
      </c>
      <c r="Q144" s="59" t="s">
        <v>7</v>
      </c>
      <c r="R144" s="59" t="s">
        <v>7</v>
      </c>
      <c r="S144" s="59" t="s">
        <v>7</v>
      </c>
      <c r="T144" s="99">
        <f>T143+T139</f>
        <v>55058.950000000012</v>
      </c>
      <c r="U144" s="59"/>
    </row>
    <row r="145" spans="1:21" ht="88.5" customHeight="1" x14ac:dyDescent="0.25">
      <c r="A145" s="75" t="s">
        <v>183</v>
      </c>
      <c r="B145" s="76" t="s">
        <v>206</v>
      </c>
      <c r="C145" s="77" t="s">
        <v>207</v>
      </c>
      <c r="D145" s="59" t="s">
        <v>436</v>
      </c>
      <c r="E145" s="59" t="s">
        <v>152</v>
      </c>
      <c r="F145" s="59" t="s">
        <v>7</v>
      </c>
      <c r="G145" s="59" t="s">
        <v>175</v>
      </c>
      <c r="H145" s="59" t="s">
        <v>7</v>
      </c>
      <c r="I145" s="59">
        <v>10</v>
      </c>
      <c r="J145" s="59" t="s">
        <v>437</v>
      </c>
      <c r="K145" s="59" t="s">
        <v>453</v>
      </c>
      <c r="L145" s="59" t="s">
        <v>456</v>
      </c>
      <c r="M145" s="59" t="s">
        <v>160</v>
      </c>
      <c r="N145" s="59">
        <v>1</v>
      </c>
      <c r="O145" s="59">
        <v>7</v>
      </c>
      <c r="P145" s="59" t="s">
        <v>323</v>
      </c>
      <c r="Q145" s="59" t="s">
        <v>111</v>
      </c>
      <c r="R145" s="59">
        <v>928</v>
      </c>
      <c r="S145" s="59">
        <v>1.03</v>
      </c>
      <c r="T145" s="59">
        <f>S145*R145*O145</f>
        <v>6690.88</v>
      </c>
      <c r="U145" s="59"/>
    </row>
    <row r="146" spans="1:21" ht="36" customHeight="1" x14ac:dyDescent="0.25">
      <c r="A146" s="75" t="s">
        <v>183</v>
      </c>
      <c r="B146" s="76" t="s">
        <v>206</v>
      </c>
      <c r="C146" s="77" t="s">
        <v>207</v>
      </c>
      <c r="D146" s="59" t="s">
        <v>457</v>
      </c>
      <c r="E146" s="59" t="s">
        <v>152</v>
      </c>
      <c r="F146" s="59" t="s">
        <v>7</v>
      </c>
      <c r="G146" s="59" t="s">
        <v>175</v>
      </c>
      <c r="H146" s="59" t="s">
        <v>7</v>
      </c>
      <c r="I146" s="59">
        <v>10</v>
      </c>
      <c r="J146" s="59" t="s">
        <v>461</v>
      </c>
      <c r="K146" s="59" t="s">
        <v>453</v>
      </c>
      <c r="L146" s="59" t="s">
        <v>456</v>
      </c>
      <c r="M146" s="59" t="s">
        <v>160</v>
      </c>
      <c r="N146" s="59">
        <v>1</v>
      </c>
      <c r="O146" s="59">
        <v>1</v>
      </c>
      <c r="P146" s="59" t="s">
        <v>323</v>
      </c>
      <c r="Q146" s="59" t="s">
        <v>458</v>
      </c>
      <c r="R146" s="59">
        <v>1615</v>
      </c>
      <c r="S146" s="59">
        <v>1.05</v>
      </c>
      <c r="T146" s="59">
        <f t="shared" ref="T146:T151" si="4">S146*R146*O146</f>
        <v>1695.75</v>
      </c>
      <c r="U146" s="59"/>
    </row>
    <row r="147" spans="1:21" ht="36" customHeight="1" x14ac:dyDescent="0.25">
      <c r="A147" s="75" t="s">
        <v>183</v>
      </c>
      <c r="B147" s="76" t="s">
        <v>206</v>
      </c>
      <c r="C147" s="77" t="s">
        <v>207</v>
      </c>
      <c r="D147" s="59" t="s">
        <v>404</v>
      </c>
      <c r="E147" s="59" t="s">
        <v>152</v>
      </c>
      <c r="F147" s="59" t="s">
        <v>7</v>
      </c>
      <c r="G147" s="59" t="s">
        <v>175</v>
      </c>
      <c r="H147" s="59" t="s">
        <v>7</v>
      </c>
      <c r="I147" s="59">
        <v>10</v>
      </c>
      <c r="J147" s="59" t="s">
        <v>7</v>
      </c>
      <c r="K147" s="59" t="s">
        <v>453</v>
      </c>
      <c r="L147" s="59" t="s">
        <v>456</v>
      </c>
      <c r="M147" s="59" t="s">
        <v>160</v>
      </c>
      <c r="N147" s="59">
        <v>1</v>
      </c>
      <c r="O147" s="59">
        <v>1</v>
      </c>
      <c r="P147" s="59" t="s">
        <v>411</v>
      </c>
      <c r="Q147" s="59" t="s">
        <v>114</v>
      </c>
      <c r="R147" s="59">
        <v>500</v>
      </c>
      <c r="S147" s="59">
        <v>1</v>
      </c>
      <c r="T147" s="59">
        <f t="shared" si="4"/>
        <v>500</v>
      </c>
      <c r="U147" s="59"/>
    </row>
    <row r="148" spans="1:21" ht="36" customHeight="1" x14ac:dyDescent="0.25">
      <c r="A148" s="75" t="s">
        <v>183</v>
      </c>
      <c r="B148" s="76" t="s">
        <v>206</v>
      </c>
      <c r="C148" s="77" t="s">
        <v>207</v>
      </c>
      <c r="D148" s="59" t="s">
        <v>412</v>
      </c>
      <c r="E148" s="59" t="s">
        <v>152</v>
      </c>
      <c r="F148" s="59" t="s">
        <v>7</v>
      </c>
      <c r="G148" s="59" t="s">
        <v>175</v>
      </c>
      <c r="H148" s="59" t="s">
        <v>7</v>
      </c>
      <c r="I148" s="59">
        <v>10</v>
      </c>
      <c r="J148" s="59" t="s">
        <v>7</v>
      </c>
      <c r="K148" s="59" t="s">
        <v>453</v>
      </c>
      <c r="L148" s="59" t="s">
        <v>456</v>
      </c>
      <c r="M148" s="59" t="s">
        <v>160</v>
      </c>
      <c r="N148" s="59">
        <v>1</v>
      </c>
      <c r="O148" s="59">
        <v>1</v>
      </c>
      <c r="P148" s="59" t="s">
        <v>411</v>
      </c>
      <c r="Q148" s="59" t="s">
        <v>7</v>
      </c>
      <c r="R148" s="59" t="s">
        <v>7</v>
      </c>
      <c r="S148" s="59" t="s">
        <v>7</v>
      </c>
      <c r="T148" s="99">
        <f>SUM(T145:T147)</f>
        <v>8886.630000000001</v>
      </c>
      <c r="U148" s="59"/>
    </row>
    <row r="149" spans="1:21" ht="36" customHeight="1" x14ac:dyDescent="0.25">
      <c r="A149" s="75" t="s">
        <v>183</v>
      </c>
      <c r="B149" s="76" t="s">
        <v>206</v>
      </c>
      <c r="C149" s="77" t="s">
        <v>207</v>
      </c>
      <c r="D149" s="59" t="s">
        <v>106</v>
      </c>
      <c r="E149" s="59" t="s">
        <v>154</v>
      </c>
      <c r="F149" s="59" t="s">
        <v>7</v>
      </c>
      <c r="G149" s="59" t="s">
        <v>175</v>
      </c>
      <c r="H149" s="59" t="s">
        <v>7</v>
      </c>
      <c r="I149" s="59">
        <v>10</v>
      </c>
      <c r="J149" s="88" t="s">
        <v>462</v>
      </c>
      <c r="K149" s="59" t="s">
        <v>453</v>
      </c>
      <c r="L149" s="59" t="s">
        <v>456</v>
      </c>
      <c r="M149" s="59" t="s">
        <v>160</v>
      </c>
      <c r="N149" s="59">
        <v>1</v>
      </c>
      <c r="O149" s="59">
        <f>3*2</f>
        <v>6</v>
      </c>
      <c r="P149" s="59" t="s">
        <v>351</v>
      </c>
      <c r="Q149" s="59" t="s">
        <v>463</v>
      </c>
      <c r="R149" s="59">
        <v>2214</v>
      </c>
      <c r="S149" s="59">
        <v>1.1100000000000001</v>
      </c>
      <c r="T149" s="59">
        <f t="shared" si="4"/>
        <v>14745.240000000002</v>
      </c>
      <c r="U149" s="59"/>
    </row>
    <row r="150" spans="1:21" ht="36" customHeight="1" x14ac:dyDescent="0.25">
      <c r="A150" s="75" t="s">
        <v>183</v>
      </c>
      <c r="B150" s="76" t="s">
        <v>206</v>
      </c>
      <c r="C150" s="77" t="s">
        <v>207</v>
      </c>
      <c r="D150" s="59" t="s">
        <v>419</v>
      </c>
      <c r="E150" s="59" t="s">
        <v>154</v>
      </c>
      <c r="F150" s="59" t="s">
        <v>7</v>
      </c>
      <c r="G150" s="59" t="s">
        <v>175</v>
      </c>
      <c r="H150" s="59" t="s">
        <v>7</v>
      </c>
      <c r="I150" s="59">
        <v>10</v>
      </c>
      <c r="J150" s="88" t="s">
        <v>462</v>
      </c>
      <c r="K150" s="59" t="s">
        <v>453</v>
      </c>
      <c r="L150" s="59" t="s">
        <v>456</v>
      </c>
      <c r="M150" s="59" t="s">
        <v>160</v>
      </c>
      <c r="N150" s="59">
        <v>1</v>
      </c>
      <c r="O150" s="59">
        <f t="shared" ref="O150:O152" si="5">3*2</f>
        <v>6</v>
      </c>
      <c r="P150" s="59" t="s">
        <v>351</v>
      </c>
      <c r="Q150" s="59" t="s">
        <v>113</v>
      </c>
      <c r="R150" s="59">
        <v>2703</v>
      </c>
      <c r="S150" s="59">
        <v>1</v>
      </c>
      <c r="T150" s="59">
        <f t="shared" si="4"/>
        <v>16218</v>
      </c>
      <c r="U150" s="59"/>
    </row>
    <row r="151" spans="1:21" ht="36" customHeight="1" x14ac:dyDescent="0.25">
      <c r="A151" s="75" t="s">
        <v>183</v>
      </c>
      <c r="B151" s="76" t="s">
        <v>206</v>
      </c>
      <c r="C151" s="77" t="s">
        <v>207</v>
      </c>
      <c r="D151" s="59" t="s">
        <v>404</v>
      </c>
      <c r="E151" s="59" t="s">
        <v>154</v>
      </c>
      <c r="F151" s="59" t="s">
        <v>7</v>
      </c>
      <c r="G151" s="59" t="s">
        <v>175</v>
      </c>
      <c r="H151" s="59" t="s">
        <v>7</v>
      </c>
      <c r="I151" s="59">
        <v>10</v>
      </c>
      <c r="J151" s="88" t="s">
        <v>462</v>
      </c>
      <c r="K151" s="59" t="s">
        <v>453</v>
      </c>
      <c r="L151" s="59" t="s">
        <v>456</v>
      </c>
      <c r="M151" s="59" t="s">
        <v>160</v>
      </c>
      <c r="N151" s="59">
        <v>1</v>
      </c>
      <c r="O151" s="59">
        <f t="shared" si="5"/>
        <v>6</v>
      </c>
      <c r="P151" s="59" t="s">
        <v>351</v>
      </c>
      <c r="Q151" s="59" t="s">
        <v>423</v>
      </c>
      <c r="R151" s="59">
        <v>611</v>
      </c>
      <c r="S151" s="59">
        <v>1</v>
      </c>
      <c r="T151" s="59">
        <f t="shared" si="4"/>
        <v>3666</v>
      </c>
      <c r="U151" s="59"/>
    </row>
    <row r="152" spans="1:21" ht="36" customHeight="1" x14ac:dyDescent="0.25">
      <c r="A152" s="75" t="s">
        <v>183</v>
      </c>
      <c r="B152" s="76" t="s">
        <v>206</v>
      </c>
      <c r="C152" s="77" t="s">
        <v>207</v>
      </c>
      <c r="D152" s="59" t="s">
        <v>412</v>
      </c>
      <c r="E152" s="59" t="s">
        <v>154</v>
      </c>
      <c r="F152" s="59" t="s">
        <v>7</v>
      </c>
      <c r="G152" s="59" t="s">
        <v>175</v>
      </c>
      <c r="H152" s="59" t="s">
        <v>7</v>
      </c>
      <c r="I152" s="59">
        <v>10</v>
      </c>
      <c r="J152" s="88" t="s">
        <v>462</v>
      </c>
      <c r="K152" s="59" t="s">
        <v>453</v>
      </c>
      <c r="L152" s="59" t="s">
        <v>456</v>
      </c>
      <c r="M152" s="59" t="s">
        <v>160</v>
      </c>
      <c r="N152" s="59">
        <v>1</v>
      </c>
      <c r="O152" s="59">
        <f t="shared" si="5"/>
        <v>6</v>
      </c>
      <c r="P152" s="59" t="s">
        <v>351</v>
      </c>
      <c r="Q152" s="59" t="s">
        <v>7</v>
      </c>
      <c r="R152" s="59" t="s">
        <v>7</v>
      </c>
      <c r="S152" s="59" t="s">
        <v>7</v>
      </c>
      <c r="T152" s="100">
        <f>SUM(T149:T151)</f>
        <v>34629.240000000005</v>
      </c>
      <c r="U152" s="59"/>
    </row>
    <row r="153" spans="1:21" ht="36" customHeight="1" x14ac:dyDescent="0.25">
      <c r="A153" s="75" t="s">
        <v>183</v>
      </c>
      <c r="B153" s="76" t="s">
        <v>206</v>
      </c>
      <c r="C153" s="77" t="s">
        <v>207</v>
      </c>
      <c r="D153" s="59" t="s">
        <v>412</v>
      </c>
      <c r="E153" s="59" t="s">
        <v>464</v>
      </c>
      <c r="F153" s="59" t="s">
        <v>7</v>
      </c>
      <c r="G153" s="59" t="s">
        <v>175</v>
      </c>
      <c r="H153" s="59" t="s">
        <v>7</v>
      </c>
      <c r="I153" s="59">
        <v>10</v>
      </c>
      <c r="J153" s="59" t="s">
        <v>7</v>
      </c>
      <c r="K153" s="59" t="s">
        <v>453</v>
      </c>
      <c r="L153" s="59" t="s">
        <v>456</v>
      </c>
      <c r="M153" s="59" t="s">
        <v>160</v>
      </c>
      <c r="N153" s="59">
        <v>1</v>
      </c>
      <c r="O153" s="59" t="s">
        <v>7</v>
      </c>
      <c r="P153" s="59" t="s">
        <v>7</v>
      </c>
      <c r="Q153" s="59" t="s">
        <v>7</v>
      </c>
      <c r="R153" s="59" t="s">
        <v>7</v>
      </c>
      <c r="S153" s="59" t="s">
        <v>7</v>
      </c>
      <c r="T153" s="100">
        <f>T152+T148</f>
        <v>43515.87000000001</v>
      </c>
      <c r="U153" s="59"/>
    </row>
    <row r="154" spans="1:21" ht="45.75" customHeight="1" x14ac:dyDescent="0.25">
      <c r="A154" s="75" t="s">
        <v>183</v>
      </c>
      <c r="B154" s="76" t="s">
        <v>208</v>
      </c>
      <c r="C154" s="77" t="s">
        <v>209</v>
      </c>
      <c r="D154" s="59" t="s">
        <v>436</v>
      </c>
      <c r="E154" s="59" t="s">
        <v>152</v>
      </c>
      <c r="F154" s="59" t="s">
        <v>7</v>
      </c>
      <c r="G154" s="59" t="s">
        <v>175</v>
      </c>
      <c r="H154" s="59" t="s">
        <v>7</v>
      </c>
      <c r="I154" s="59">
        <v>15</v>
      </c>
      <c r="J154" s="59" t="s">
        <v>437</v>
      </c>
      <c r="K154" s="59" t="s">
        <v>453</v>
      </c>
      <c r="L154" s="59" t="s">
        <v>466</v>
      </c>
      <c r="M154" s="59" t="s">
        <v>160</v>
      </c>
      <c r="N154" s="59">
        <v>1</v>
      </c>
      <c r="O154" s="25">
        <v>7</v>
      </c>
      <c r="P154" s="25" t="s">
        <v>323</v>
      </c>
      <c r="Q154" s="78" t="s">
        <v>111</v>
      </c>
      <c r="R154" s="27">
        <v>928</v>
      </c>
      <c r="S154" s="59">
        <v>1.03</v>
      </c>
      <c r="T154" s="59">
        <f t="shared" ref="T154:T160" si="6">S154*R154*O154</f>
        <v>6690.88</v>
      </c>
      <c r="U154" s="59"/>
    </row>
    <row r="155" spans="1:21" ht="45.75" customHeight="1" x14ac:dyDescent="0.25">
      <c r="A155" s="75" t="s">
        <v>183</v>
      </c>
      <c r="B155" s="76" t="s">
        <v>208</v>
      </c>
      <c r="C155" s="77" t="s">
        <v>209</v>
      </c>
      <c r="D155" s="59" t="s">
        <v>457</v>
      </c>
      <c r="E155" s="59" t="s">
        <v>152</v>
      </c>
      <c r="F155" s="59" t="s">
        <v>7</v>
      </c>
      <c r="G155" s="59" t="s">
        <v>175</v>
      </c>
      <c r="H155" s="59" t="s">
        <v>7</v>
      </c>
      <c r="I155" s="59">
        <v>15</v>
      </c>
      <c r="J155" s="59" t="s">
        <v>461</v>
      </c>
      <c r="K155" s="59" t="s">
        <v>453</v>
      </c>
      <c r="L155" s="59" t="s">
        <v>466</v>
      </c>
      <c r="M155" s="59" t="s">
        <v>160</v>
      </c>
      <c r="N155" s="59">
        <v>1</v>
      </c>
      <c r="O155" s="59">
        <v>1</v>
      </c>
      <c r="P155" s="59" t="s">
        <v>323</v>
      </c>
      <c r="Q155" s="59" t="s">
        <v>458</v>
      </c>
      <c r="R155" s="59">
        <v>1615</v>
      </c>
      <c r="S155" s="59">
        <v>1.05</v>
      </c>
      <c r="T155" s="59">
        <f t="shared" si="6"/>
        <v>1695.75</v>
      </c>
      <c r="U155" s="59"/>
    </row>
    <row r="156" spans="1:21" ht="45.75" customHeight="1" x14ac:dyDescent="0.25">
      <c r="A156" s="75" t="s">
        <v>183</v>
      </c>
      <c r="B156" s="76" t="s">
        <v>208</v>
      </c>
      <c r="C156" s="77" t="s">
        <v>209</v>
      </c>
      <c r="D156" s="59" t="s">
        <v>404</v>
      </c>
      <c r="E156" s="59" t="s">
        <v>152</v>
      </c>
      <c r="F156" s="59" t="s">
        <v>7</v>
      </c>
      <c r="G156" s="59" t="s">
        <v>175</v>
      </c>
      <c r="H156" s="59" t="s">
        <v>7</v>
      </c>
      <c r="I156" s="59">
        <v>15</v>
      </c>
      <c r="J156" s="59" t="s">
        <v>7</v>
      </c>
      <c r="K156" s="59" t="s">
        <v>453</v>
      </c>
      <c r="L156" s="59" t="s">
        <v>466</v>
      </c>
      <c r="M156" s="59" t="s">
        <v>160</v>
      </c>
      <c r="N156" s="59">
        <v>1</v>
      </c>
      <c r="O156" s="59">
        <v>1</v>
      </c>
      <c r="P156" s="59" t="s">
        <v>411</v>
      </c>
      <c r="Q156" s="59" t="s">
        <v>114</v>
      </c>
      <c r="R156" s="59">
        <v>500</v>
      </c>
      <c r="S156" s="59">
        <v>1</v>
      </c>
      <c r="T156" s="59">
        <f t="shared" si="6"/>
        <v>500</v>
      </c>
      <c r="U156" s="59"/>
    </row>
    <row r="157" spans="1:21" ht="45.75" customHeight="1" x14ac:dyDescent="0.25">
      <c r="A157" s="75" t="s">
        <v>183</v>
      </c>
      <c r="B157" s="76" t="s">
        <v>208</v>
      </c>
      <c r="C157" s="77" t="s">
        <v>209</v>
      </c>
      <c r="D157" s="59" t="s">
        <v>412</v>
      </c>
      <c r="E157" s="59" t="s">
        <v>152</v>
      </c>
      <c r="F157" s="59" t="s">
        <v>7</v>
      </c>
      <c r="G157" s="59" t="s">
        <v>175</v>
      </c>
      <c r="H157" s="59" t="s">
        <v>7</v>
      </c>
      <c r="I157" s="59">
        <v>15</v>
      </c>
      <c r="J157" s="59" t="s">
        <v>7</v>
      </c>
      <c r="K157" s="59" t="s">
        <v>453</v>
      </c>
      <c r="L157" s="59" t="s">
        <v>466</v>
      </c>
      <c r="M157" s="59" t="s">
        <v>160</v>
      </c>
      <c r="N157" s="59">
        <v>1</v>
      </c>
      <c r="O157" s="59">
        <v>1</v>
      </c>
      <c r="P157" s="59" t="s">
        <v>152</v>
      </c>
      <c r="Q157" s="59" t="s">
        <v>7</v>
      </c>
      <c r="R157" s="59" t="s">
        <v>7</v>
      </c>
      <c r="S157" s="59" t="s">
        <v>7</v>
      </c>
      <c r="T157" s="100">
        <f>SUM(T154:T156)</f>
        <v>8886.630000000001</v>
      </c>
      <c r="U157" s="59"/>
    </row>
    <row r="158" spans="1:21" ht="45.75" customHeight="1" x14ac:dyDescent="0.25">
      <c r="A158" s="75" t="s">
        <v>183</v>
      </c>
      <c r="B158" s="76" t="s">
        <v>208</v>
      </c>
      <c r="C158" s="77" t="s">
        <v>209</v>
      </c>
      <c r="D158" s="59" t="s">
        <v>106</v>
      </c>
      <c r="E158" s="59" t="s">
        <v>154</v>
      </c>
      <c r="F158" s="59" t="s">
        <v>7</v>
      </c>
      <c r="G158" s="59" t="s">
        <v>175</v>
      </c>
      <c r="H158" s="59" t="s">
        <v>7</v>
      </c>
      <c r="I158" s="59">
        <v>15</v>
      </c>
      <c r="J158" s="59" t="s">
        <v>467</v>
      </c>
      <c r="K158" s="59" t="s">
        <v>453</v>
      </c>
      <c r="L158" s="59" t="s">
        <v>466</v>
      </c>
      <c r="M158" s="59" t="s">
        <v>160</v>
      </c>
      <c r="N158" s="59">
        <v>1</v>
      </c>
      <c r="O158" s="59">
        <f>3.9*2</f>
        <v>7.8</v>
      </c>
      <c r="P158" s="59" t="s">
        <v>351</v>
      </c>
      <c r="Q158" s="59" t="s">
        <v>431</v>
      </c>
      <c r="R158" s="59">
        <v>3055</v>
      </c>
      <c r="S158" s="59">
        <v>1.1100000000000001</v>
      </c>
      <c r="T158" s="59">
        <f t="shared" si="6"/>
        <v>26450.190000000002</v>
      </c>
      <c r="U158" s="59"/>
    </row>
    <row r="159" spans="1:21" ht="45.75" customHeight="1" x14ac:dyDescent="0.25">
      <c r="A159" s="75" t="s">
        <v>183</v>
      </c>
      <c r="B159" s="76" t="s">
        <v>208</v>
      </c>
      <c r="C159" s="77" t="s">
        <v>209</v>
      </c>
      <c r="D159" s="59" t="s">
        <v>419</v>
      </c>
      <c r="E159" s="59" t="s">
        <v>154</v>
      </c>
      <c r="F159" s="59" t="s">
        <v>7</v>
      </c>
      <c r="G159" s="59" t="s">
        <v>175</v>
      </c>
      <c r="H159" s="59" t="s">
        <v>7</v>
      </c>
      <c r="I159" s="59">
        <v>15</v>
      </c>
      <c r="J159" s="59" t="s">
        <v>467</v>
      </c>
      <c r="K159" s="59" t="s">
        <v>453</v>
      </c>
      <c r="L159" s="59" t="s">
        <v>466</v>
      </c>
      <c r="M159" s="59" t="s">
        <v>160</v>
      </c>
      <c r="N159" s="59">
        <v>1</v>
      </c>
      <c r="O159" s="59">
        <f t="shared" ref="O159:O160" si="7">3.9*2</f>
        <v>7.8</v>
      </c>
      <c r="P159" s="59" t="s">
        <v>351</v>
      </c>
      <c r="Q159" s="59" t="s">
        <v>113</v>
      </c>
      <c r="R159" s="59">
        <v>2703</v>
      </c>
      <c r="S159" s="59">
        <v>1</v>
      </c>
      <c r="T159" s="59">
        <f t="shared" si="6"/>
        <v>21083.399999999998</v>
      </c>
      <c r="U159" s="59"/>
    </row>
    <row r="160" spans="1:21" ht="45.75" customHeight="1" x14ac:dyDescent="0.25">
      <c r="A160" s="75" t="s">
        <v>183</v>
      </c>
      <c r="B160" s="76" t="s">
        <v>208</v>
      </c>
      <c r="C160" s="77" t="s">
        <v>209</v>
      </c>
      <c r="D160" s="59" t="s">
        <v>404</v>
      </c>
      <c r="E160" s="59" t="s">
        <v>154</v>
      </c>
      <c r="F160" s="59" t="s">
        <v>7</v>
      </c>
      <c r="G160" s="59" t="s">
        <v>175</v>
      </c>
      <c r="H160" s="59" t="s">
        <v>7</v>
      </c>
      <c r="I160" s="59">
        <v>15</v>
      </c>
      <c r="J160" s="59" t="s">
        <v>467</v>
      </c>
      <c r="K160" s="59" t="s">
        <v>453</v>
      </c>
      <c r="L160" s="59" t="s">
        <v>466</v>
      </c>
      <c r="M160" s="59" t="s">
        <v>160</v>
      </c>
      <c r="N160" s="59">
        <v>1</v>
      </c>
      <c r="O160" s="59">
        <f t="shared" si="7"/>
        <v>7.8</v>
      </c>
      <c r="P160" s="88" t="s">
        <v>351</v>
      </c>
      <c r="Q160" s="78" t="s">
        <v>423</v>
      </c>
      <c r="R160" s="83">
        <v>611</v>
      </c>
      <c r="S160" s="59">
        <v>1</v>
      </c>
      <c r="T160" s="59">
        <f t="shared" si="6"/>
        <v>4765.8</v>
      </c>
      <c r="U160" s="59"/>
    </row>
    <row r="161" spans="1:21" ht="45.75" customHeight="1" x14ac:dyDescent="0.25">
      <c r="A161" s="75" t="s">
        <v>183</v>
      </c>
      <c r="B161" s="76" t="s">
        <v>208</v>
      </c>
      <c r="C161" s="77" t="s">
        <v>209</v>
      </c>
      <c r="D161" s="59" t="s">
        <v>412</v>
      </c>
      <c r="E161" s="59" t="s">
        <v>154</v>
      </c>
      <c r="F161" s="59" t="s">
        <v>7</v>
      </c>
      <c r="G161" s="59" t="s">
        <v>175</v>
      </c>
      <c r="H161" s="59" t="s">
        <v>7</v>
      </c>
      <c r="I161" s="59">
        <v>15</v>
      </c>
      <c r="J161" s="59" t="s">
        <v>7</v>
      </c>
      <c r="K161" s="59" t="s">
        <v>453</v>
      </c>
      <c r="L161" s="59" t="s">
        <v>466</v>
      </c>
      <c r="M161" s="59" t="s">
        <v>160</v>
      </c>
      <c r="N161" s="59">
        <v>1</v>
      </c>
      <c r="O161" s="59">
        <f>3.9*2</f>
        <v>7.8</v>
      </c>
      <c r="P161" s="88" t="s">
        <v>351</v>
      </c>
      <c r="Q161" s="59" t="s">
        <v>7</v>
      </c>
      <c r="R161" s="59" t="s">
        <v>7</v>
      </c>
      <c r="S161" s="59" t="s">
        <v>7</v>
      </c>
      <c r="T161" s="100">
        <f>SUM(T158:T160)</f>
        <v>52299.39</v>
      </c>
      <c r="U161" s="59"/>
    </row>
    <row r="162" spans="1:21" ht="45.75" customHeight="1" x14ac:dyDescent="0.25">
      <c r="A162" s="75" t="s">
        <v>183</v>
      </c>
      <c r="B162" s="76" t="s">
        <v>208</v>
      </c>
      <c r="C162" s="77" t="s">
        <v>209</v>
      </c>
      <c r="D162" s="59" t="s">
        <v>412</v>
      </c>
      <c r="E162" s="59" t="s">
        <v>464</v>
      </c>
      <c r="F162" s="59" t="s">
        <v>7</v>
      </c>
      <c r="G162" s="59" t="s">
        <v>175</v>
      </c>
      <c r="H162" s="59" t="s">
        <v>7</v>
      </c>
      <c r="I162" s="59">
        <v>15</v>
      </c>
      <c r="J162" s="59" t="s">
        <v>7</v>
      </c>
      <c r="K162" s="59" t="s">
        <v>453</v>
      </c>
      <c r="L162" s="59" t="s">
        <v>466</v>
      </c>
      <c r="M162" s="59" t="s">
        <v>160</v>
      </c>
      <c r="N162" s="59">
        <v>1</v>
      </c>
      <c r="O162" s="59" t="s">
        <v>7</v>
      </c>
      <c r="P162" s="59" t="s">
        <v>7</v>
      </c>
      <c r="Q162" s="59" t="s">
        <v>7</v>
      </c>
      <c r="R162" s="59" t="s">
        <v>7</v>
      </c>
      <c r="S162" s="59" t="s">
        <v>7</v>
      </c>
      <c r="T162" s="101">
        <f>T161+T157</f>
        <v>61186.020000000004</v>
      </c>
      <c r="U162" s="59"/>
    </row>
    <row r="163" spans="1:21" ht="45.75" customHeight="1" x14ac:dyDescent="0.25">
      <c r="A163" s="75" t="s">
        <v>183</v>
      </c>
      <c r="B163" s="76" t="s">
        <v>210</v>
      </c>
      <c r="C163" s="77" t="s">
        <v>211</v>
      </c>
      <c r="D163" s="59" t="s">
        <v>406</v>
      </c>
      <c r="E163" s="59" t="s">
        <v>155</v>
      </c>
      <c r="F163" s="59" t="s">
        <v>7</v>
      </c>
      <c r="G163" s="59" t="s">
        <v>175</v>
      </c>
      <c r="H163" s="59" t="s">
        <v>7</v>
      </c>
      <c r="I163" s="59">
        <v>15</v>
      </c>
      <c r="J163" s="59" t="s">
        <v>425</v>
      </c>
      <c r="K163" s="59" t="s">
        <v>453</v>
      </c>
      <c r="L163" s="59" t="s">
        <v>468</v>
      </c>
      <c r="M163" s="59" t="s">
        <v>160</v>
      </c>
      <c r="N163" s="59">
        <v>1</v>
      </c>
      <c r="O163" s="59">
        <v>2</v>
      </c>
      <c r="P163" s="59" t="s">
        <v>323</v>
      </c>
      <c r="Q163" s="59" t="s">
        <v>129</v>
      </c>
      <c r="R163" s="59">
        <v>532</v>
      </c>
      <c r="S163" s="59">
        <v>1.05</v>
      </c>
      <c r="T163" s="59">
        <f>S163*R163*O163</f>
        <v>1117.2</v>
      </c>
      <c r="U163" s="59"/>
    </row>
    <row r="164" spans="1:21" ht="45.75" customHeight="1" x14ac:dyDescent="0.25">
      <c r="A164" s="75" t="s">
        <v>183</v>
      </c>
      <c r="B164" s="76" t="s">
        <v>210</v>
      </c>
      <c r="C164" s="77" t="s">
        <v>211</v>
      </c>
      <c r="D164" s="59" t="s">
        <v>403</v>
      </c>
      <c r="E164" s="59" t="s">
        <v>155</v>
      </c>
      <c r="F164" s="59" t="s">
        <v>7</v>
      </c>
      <c r="G164" s="59" t="s">
        <v>175</v>
      </c>
      <c r="H164" s="59" t="s">
        <v>7</v>
      </c>
      <c r="I164" s="59">
        <v>15</v>
      </c>
      <c r="J164" s="59" t="s">
        <v>434</v>
      </c>
      <c r="K164" s="59" t="s">
        <v>453</v>
      </c>
      <c r="L164" s="59" t="s">
        <v>468</v>
      </c>
      <c r="M164" s="59" t="s">
        <v>160</v>
      </c>
      <c r="N164" s="59">
        <v>1</v>
      </c>
      <c r="O164" s="59">
        <v>1</v>
      </c>
      <c r="P164" s="59" t="s">
        <v>323</v>
      </c>
      <c r="Q164" s="100" t="s">
        <v>428</v>
      </c>
      <c r="R164" s="59">
        <v>2944</v>
      </c>
      <c r="S164" s="59">
        <v>1.05</v>
      </c>
      <c r="T164" s="59">
        <f t="shared" ref="T164:T165" si="8">S164*R164*O164</f>
        <v>3091.2000000000003</v>
      </c>
      <c r="U164" s="59"/>
    </row>
    <row r="165" spans="1:21" ht="45.75" customHeight="1" x14ac:dyDescent="0.25">
      <c r="A165" s="75" t="s">
        <v>183</v>
      </c>
      <c r="B165" s="76" t="s">
        <v>210</v>
      </c>
      <c r="C165" s="77" t="s">
        <v>211</v>
      </c>
      <c r="D165" s="59" t="s">
        <v>404</v>
      </c>
      <c r="E165" s="59" t="s">
        <v>155</v>
      </c>
      <c r="F165" s="59" t="s">
        <v>7</v>
      </c>
      <c r="G165" s="59" t="s">
        <v>175</v>
      </c>
      <c r="H165" s="59" t="s">
        <v>7</v>
      </c>
      <c r="I165" s="59">
        <v>15</v>
      </c>
      <c r="J165" s="59" t="s">
        <v>7</v>
      </c>
      <c r="K165" s="59" t="s">
        <v>453</v>
      </c>
      <c r="L165" s="59" t="s">
        <v>468</v>
      </c>
      <c r="M165" s="59" t="s">
        <v>160</v>
      </c>
      <c r="N165" s="59">
        <v>1</v>
      </c>
      <c r="O165" s="59">
        <v>1</v>
      </c>
      <c r="P165" s="59" t="s">
        <v>411</v>
      </c>
      <c r="Q165" s="59" t="s">
        <v>114</v>
      </c>
      <c r="R165" s="59">
        <v>500</v>
      </c>
      <c r="S165" s="59">
        <v>1</v>
      </c>
      <c r="T165" s="59">
        <f t="shared" si="8"/>
        <v>500</v>
      </c>
      <c r="U165" s="59"/>
    </row>
    <row r="166" spans="1:21" ht="45.75" customHeight="1" x14ac:dyDescent="0.25">
      <c r="A166" s="75" t="s">
        <v>183</v>
      </c>
      <c r="B166" s="76" t="s">
        <v>210</v>
      </c>
      <c r="C166" s="77" t="s">
        <v>211</v>
      </c>
      <c r="D166" s="59" t="s">
        <v>412</v>
      </c>
      <c r="E166" s="59" t="s">
        <v>155</v>
      </c>
      <c r="F166" s="59" t="s">
        <v>7</v>
      </c>
      <c r="G166" s="59" t="s">
        <v>175</v>
      </c>
      <c r="H166" s="59" t="s">
        <v>7</v>
      </c>
      <c r="I166" s="59">
        <v>15</v>
      </c>
      <c r="J166" s="59" t="s">
        <v>7</v>
      </c>
      <c r="K166" s="59" t="s">
        <v>453</v>
      </c>
      <c r="L166" s="59" t="s">
        <v>468</v>
      </c>
      <c r="M166" s="59" t="s">
        <v>160</v>
      </c>
      <c r="N166" s="59">
        <v>1</v>
      </c>
      <c r="O166" s="59">
        <v>1</v>
      </c>
      <c r="P166" s="59" t="s">
        <v>411</v>
      </c>
      <c r="Q166" s="59" t="s">
        <v>7</v>
      </c>
      <c r="R166" s="59" t="s">
        <v>7</v>
      </c>
      <c r="S166" s="59" t="s">
        <v>7</v>
      </c>
      <c r="T166" s="99">
        <f>SUM(T163:T165)</f>
        <v>4708.4000000000005</v>
      </c>
      <c r="U166" s="59"/>
    </row>
    <row r="167" spans="1:21" ht="45.75" customHeight="1" x14ac:dyDescent="0.25">
      <c r="A167" s="75" t="s">
        <v>183</v>
      </c>
      <c r="B167" s="76" t="s">
        <v>210</v>
      </c>
      <c r="C167" s="77" t="s">
        <v>211</v>
      </c>
      <c r="D167" s="59" t="s">
        <v>106</v>
      </c>
      <c r="E167" s="59" t="s">
        <v>154</v>
      </c>
      <c r="F167" s="59" t="s">
        <v>7</v>
      </c>
      <c r="G167" s="59" t="s">
        <v>175</v>
      </c>
      <c r="H167" s="59" t="s">
        <v>7</v>
      </c>
      <c r="I167" s="59">
        <v>15</v>
      </c>
      <c r="J167" s="59" t="s">
        <v>467</v>
      </c>
      <c r="K167" s="59" t="s">
        <v>453</v>
      </c>
      <c r="L167" s="59" t="s">
        <v>468</v>
      </c>
      <c r="M167" s="59" t="s">
        <v>160</v>
      </c>
      <c r="N167" s="59">
        <v>1</v>
      </c>
      <c r="O167" s="59">
        <v>0.56000000000000005</v>
      </c>
      <c r="P167" s="59" t="s">
        <v>351</v>
      </c>
      <c r="Q167" s="59" t="s">
        <v>470</v>
      </c>
      <c r="R167" s="59">
        <v>3055</v>
      </c>
      <c r="S167" s="59">
        <v>1.1100000000000001</v>
      </c>
      <c r="T167" s="59">
        <f>S167*R167*O167</f>
        <v>1898.9880000000003</v>
      </c>
      <c r="U167" s="59"/>
    </row>
    <row r="168" spans="1:21" ht="45.75" customHeight="1" x14ac:dyDescent="0.25">
      <c r="A168" s="75" t="s">
        <v>183</v>
      </c>
      <c r="B168" s="76" t="s">
        <v>210</v>
      </c>
      <c r="C168" s="77" t="s">
        <v>211</v>
      </c>
      <c r="D168" s="59" t="s">
        <v>419</v>
      </c>
      <c r="E168" s="59" t="s">
        <v>154</v>
      </c>
      <c r="F168" s="59" t="s">
        <v>7</v>
      </c>
      <c r="G168" s="59" t="s">
        <v>175</v>
      </c>
      <c r="H168" s="59" t="s">
        <v>7</v>
      </c>
      <c r="I168" s="59">
        <v>15</v>
      </c>
      <c r="J168" s="59" t="s">
        <v>467</v>
      </c>
      <c r="K168" s="59" t="s">
        <v>453</v>
      </c>
      <c r="L168" s="59" t="s">
        <v>468</v>
      </c>
      <c r="M168" s="59" t="s">
        <v>160</v>
      </c>
      <c r="N168" s="59">
        <v>1</v>
      </c>
      <c r="O168" s="59">
        <v>0.56000000000000005</v>
      </c>
      <c r="P168" s="59" t="s">
        <v>351</v>
      </c>
      <c r="Q168" s="59" t="s">
        <v>113</v>
      </c>
      <c r="R168" s="59">
        <v>2703</v>
      </c>
      <c r="S168" s="59">
        <v>1</v>
      </c>
      <c r="T168" s="59">
        <f t="shared" ref="T168:T169" si="9">S168*R168*O168</f>
        <v>1513.68</v>
      </c>
      <c r="U168" s="59"/>
    </row>
    <row r="169" spans="1:21" ht="45.75" customHeight="1" x14ac:dyDescent="0.25">
      <c r="A169" s="75" t="s">
        <v>183</v>
      </c>
      <c r="B169" s="76" t="s">
        <v>210</v>
      </c>
      <c r="C169" s="77" t="s">
        <v>211</v>
      </c>
      <c r="D169" s="59" t="s">
        <v>404</v>
      </c>
      <c r="E169" s="59" t="s">
        <v>154</v>
      </c>
      <c r="F169" s="59" t="s">
        <v>7</v>
      </c>
      <c r="G169" s="59" t="s">
        <v>175</v>
      </c>
      <c r="H169" s="59" t="s">
        <v>7</v>
      </c>
      <c r="I169" s="59">
        <v>15</v>
      </c>
      <c r="J169" s="59" t="s">
        <v>467</v>
      </c>
      <c r="K169" s="59" t="s">
        <v>453</v>
      </c>
      <c r="L169" s="59" t="s">
        <v>468</v>
      </c>
      <c r="M169" s="59" t="s">
        <v>160</v>
      </c>
      <c r="N169" s="59">
        <v>1</v>
      </c>
      <c r="O169" s="59">
        <v>0.56000000000000005</v>
      </c>
      <c r="P169" s="59" t="s">
        <v>351</v>
      </c>
      <c r="Q169" s="59" t="s">
        <v>423</v>
      </c>
      <c r="R169" s="59">
        <v>611</v>
      </c>
      <c r="S169" s="59">
        <v>1</v>
      </c>
      <c r="T169" s="59">
        <f t="shared" si="9"/>
        <v>342.16</v>
      </c>
      <c r="U169" s="59"/>
    </row>
    <row r="170" spans="1:21" ht="45.75" customHeight="1" x14ac:dyDescent="0.25">
      <c r="A170" s="75" t="s">
        <v>183</v>
      </c>
      <c r="B170" s="76" t="s">
        <v>210</v>
      </c>
      <c r="C170" s="77" t="s">
        <v>211</v>
      </c>
      <c r="D170" s="59" t="s">
        <v>412</v>
      </c>
      <c r="E170" s="59" t="s">
        <v>154</v>
      </c>
      <c r="F170" s="59" t="s">
        <v>7</v>
      </c>
      <c r="G170" s="59" t="s">
        <v>175</v>
      </c>
      <c r="H170" s="59" t="s">
        <v>7</v>
      </c>
      <c r="I170" s="59">
        <v>15</v>
      </c>
      <c r="J170" s="59" t="s">
        <v>467</v>
      </c>
      <c r="K170" s="59" t="s">
        <v>453</v>
      </c>
      <c r="L170" s="59" t="s">
        <v>468</v>
      </c>
      <c r="M170" s="59" t="s">
        <v>160</v>
      </c>
      <c r="N170" s="59">
        <v>1</v>
      </c>
      <c r="O170" s="59">
        <v>0.56000000000000005</v>
      </c>
      <c r="P170" s="59" t="s">
        <v>351</v>
      </c>
      <c r="Q170" s="59" t="s">
        <v>7</v>
      </c>
      <c r="R170" s="59" t="s">
        <v>7</v>
      </c>
      <c r="S170" s="59" t="s">
        <v>7</v>
      </c>
      <c r="T170" s="59">
        <f>SUM(T167:T169)</f>
        <v>3754.8280000000004</v>
      </c>
      <c r="U170" s="59"/>
    </row>
    <row r="171" spans="1:21" ht="45.75" customHeight="1" x14ac:dyDescent="0.25">
      <c r="A171" s="75" t="s">
        <v>183</v>
      </c>
      <c r="B171" s="76" t="s">
        <v>210</v>
      </c>
      <c r="C171" s="77" t="s">
        <v>211</v>
      </c>
      <c r="D171" s="59" t="s">
        <v>412</v>
      </c>
      <c r="E171" s="59" t="s">
        <v>469</v>
      </c>
      <c r="F171" s="59" t="s">
        <v>7</v>
      </c>
      <c r="G171" s="59" t="s">
        <v>175</v>
      </c>
      <c r="H171" s="59" t="s">
        <v>7</v>
      </c>
      <c r="I171" s="59">
        <v>15</v>
      </c>
      <c r="J171" s="59" t="s">
        <v>7</v>
      </c>
      <c r="K171" s="59" t="s">
        <v>453</v>
      </c>
      <c r="L171" s="59" t="s">
        <v>468</v>
      </c>
      <c r="M171" s="59" t="s">
        <v>160</v>
      </c>
      <c r="N171" s="59">
        <v>1</v>
      </c>
      <c r="O171" s="59">
        <v>1</v>
      </c>
      <c r="P171" s="59" t="s">
        <v>411</v>
      </c>
      <c r="Q171" s="59" t="s">
        <v>7</v>
      </c>
      <c r="R171" s="59" t="s">
        <v>7</v>
      </c>
      <c r="S171" s="59" t="s">
        <v>7</v>
      </c>
      <c r="T171" s="97">
        <f>T170+T166</f>
        <v>8463.228000000001</v>
      </c>
      <c r="U171" s="59"/>
    </row>
    <row r="172" spans="1:21" ht="45.75" customHeight="1" x14ac:dyDescent="0.25">
      <c r="A172" s="75" t="s">
        <v>183</v>
      </c>
      <c r="B172" s="76" t="s">
        <v>212</v>
      </c>
      <c r="C172" s="77" t="s">
        <v>213</v>
      </c>
      <c r="D172" s="59" t="s">
        <v>106</v>
      </c>
      <c r="E172" s="59" t="s">
        <v>154</v>
      </c>
      <c r="F172" s="59" t="s">
        <v>7</v>
      </c>
      <c r="G172" s="59" t="s">
        <v>174</v>
      </c>
      <c r="H172" s="59">
        <v>2021</v>
      </c>
      <c r="I172" s="59">
        <v>15</v>
      </c>
      <c r="J172" s="59" t="s">
        <v>472</v>
      </c>
      <c r="K172" s="59" t="s">
        <v>426</v>
      </c>
      <c r="L172" s="120">
        <v>44536</v>
      </c>
      <c r="M172" s="59" t="s">
        <v>160</v>
      </c>
      <c r="N172" s="59">
        <v>1</v>
      </c>
      <c r="O172" s="59">
        <v>0.97499999999999998</v>
      </c>
      <c r="P172" s="59" t="s">
        <v>351</v>
      </c>
      <c r="Q172" s="59" t="s">
        <v>471</v>
      </c>
      <c r="R172" s="59">
        <v>2214</v>
      </c>
      <c r="S172" s="59">
        <v>1.1100000000000001</v>
      </c>
      <c r="T172" s="61">
        <f>S172*R172*O172</f>
        <v>2396.1015000000002</v>
      </c>
      <c r="U172" s="59"/>
    </row>
    <row r="173" spans="1:21" ht="45.75" customHeight="1" x14ac:dyDescent="0.25">
      <c r="A173" s="75" t="s">
        <v>183</v>
      </c>
      <c r="B173" s="76" t="s">
        <v>212</v>
      </c>
      <c r="C173" s="77" t="s">
        <v>213</v>
      </c>
      <c r="D173" s="59" t="s">
        <v>419</v>
      </c>
      <c r="E173" s="59" t="s">
        <v>154</v>
      </c>
      <c r="F173" s="59" t="s">
        <v>7</v>
      </c>
      <c r="G173" s="59" t="s">
        <v>174</v>
      </c>
      <c r="H173" s="59">
        <v>2021</v>
      </c>
      <c r="I173" s="59">
        <v>15</v>
      </c>
      <c r="J173" s="59" t="s">
        <v>472</v>
      </c>
      <c r="K173" s="59" t="s">
        <v>426</v>
      </c>
      <c r="L173" s="120">
        <v>44536</v>
      </c>
      <c r="M173" s="59" t="s">
        <v>160</v>
      </c>
      <c r="N173" s="59">
        <v>1</v>
      </c>
      <c r="O173" s="59">
        <v>0.97499999999999998</v>
      </c>
      <c r="P173" s="59" t="s">
        <v>351</v>
      </c>
      <c r="Q173" s="59" t="s">
        <v>113</v>
      </c>
      <c r="R173" s="59">
        <v>2703</v>
      </c>
      <c r="S173" s="59">
        <v>1</v>
      </c>
      <c r="T173" s="61">
        <f>S173*R173*O173</f>
        <v>2635.4249999999997</v>
      </c>
      <c r="U173" s="59"/>
    </row>
    <row r="174" spans="1:21" ht="45.75" customHeight="1" x14ac:dyDescent="0.25">
      <c r="A174" s="75" t="s">
        <v>183</v>
      </c>
      <c r="B174" s="76" t="s">
        <v>212</v>
      </c>
      <c r="C174" s="77" t="s">
        <v>213</v>
      </c>
      <c r="D174" s="59" t="s">
        <v>404</v>
      </c>
      <c r="E174" s="59" t="s">
        <v>154</v>
      </c>
      <c r="F174" s="59" t="s">
        <v>7</v>
      </c>
      <c r="G174" s="59" t="s">
        <v>174</v>
      </c>
      <c r="H174" s="59">
        <v>2021</v>
      </c>
      <c r="I174" s="59">
        <v>15</v>
      </c>
      <c r="J174" s="59" t="s">
        <v>472</v>
      </c>
      <c r="K174" s="59" t="s">
        <v>426</v>
      </c>
      <c r="L174" s="120">
        <v>44536</v>
      </c>
      <c r="M174" s="59" t="s">
        <v>160</v>
      </c>
      <c r="N174" s="59">
        <v>1</v>
      </c>
      <c r="O174" s="59">
        <v>0.97499999999999998</v>
      </c>
      <c r="P174" s="59" t="s">
        <v>351</v>
      </c>
      <c r="Q174" s="59" t="s">
        <v>423</v>
      </c>
      <c r="R174" s="59">
        <v>611</v>
      </c>
      <c r="S174" s="59">
        <v>1</v>
      </c>
      <c r="T174" s="61">
        <f t="shared" ref="T174" si="10">S174*R174*O174</f>
        <v>595.72500000000002</v>
      </c>
      <c r="U174" s="59"/>
    </row>
    <row r="175" spans="1:21" ht="45.75" customHeight="1" x14ac:dyDescent="0.25">
      <c r="A175" s="75" t="s">
        <v>183</v>
      </c>
      <c r="B175" s="76" t="s">
        <v>212</v>
      </c>
      <c r="C175" s="77" t="s">
        <v>213</v>
      </c>
      <c r="D175" s="59" t="s">
        <v>412</v>
      </c>
      <c r="E175" s="59" t="s">
        <v>154</v>
      </c>
      <c r="F175" s="59" t="s">
        <v>7</v>
      </c>
      <c r="G175" s="59" t="s">
        <v>174</v>
      </c>
      <c r="H175" s="59">
        <v>2021</v>
      </c>
      <c r="I175" s="59">
        <v>15</v>
      </c>
      <c r="J175" s="59" t="s">
        <v>472</v>
      </c>
      <c r="K175" s="59" t="s">
        <v>426</v>
      </c>
      <c r="L175" s="120">
        <v>44536</v>
      </c>
      <c r="M175" s="59" t="s">
        <v>160</v>
      </c>
      <c r="N175" s="59">
        <v>1</v>
      </c>
      <c r="O175" s="59">
        <v>0.97499999999999998</v>
      </c>
      <c r="P175" s="59" t="s">
        <v>351</v>
      </c>
      <c r="Q175" s="59" t="s">
        <v>7</v>
      </c>
      <c r="R175" s="59" t="s">
        <v>7</v>
      </c>
      <c r="S175" s="59" t="s">
        <v>7</v>
      </c>
      <c r="T175" s="97">
        <f>SUM(T172:T174)</f>
        <v>5627.2515000000003</v>
      </c>
      <c r="U175" s="59"/>
    </row>
    <row r="176" spans="1:21" ht="45.75" customHeight="1" x14ac:dyDescent="0.25">
      <c r="A176" s="75" t="s">
        <v>183</v>
      </c>
      <c r="B176" s="76" t="s">
        <v>214</v>
      </c>
      <c r="C176" s="77" t="s">
        <v>215</v>
      </c>
      <c r="D176" s="59" t="s">
        <v>406</v>
      </c>
      <c r="E176" s="59" t="s">
        <v>475</v>
      </c>
      <c r="F176" s="59" t="s">
        <v>7</v>
      </c>
      <c r="G176" s="59" t="s">
        <v>173</v>
      </c>
      <c r="H176" s="59">
        <v>2023</v>
      </c>
      <c r="I176" s="59">
        <v>6</v>
      </c>
      <c r="J176" s="59" t="s">
        <v>474</v>
      </c>
      <c r="K176" s="59" t="s">
        <v>453</v>
      </c>
      <c r="L176" s="59" t="s">
        <v>473</v>
      </c>
      <c r="M176" s="59" t="s">
        <v>160</v>
      </c>
      <c r="N176" s="59">
        <v>1</v>
      </c>
      <c r="O176" s="59">
        <v>2</v>
      </c>
      <c r="P176" s="59" t="s">
        <v>323</v>
      </c>
      <c r="Q176" s="59" t="s">
        <v>476</v>
      </c>
      <c r="R176" s="59">
        <v>1761</v>
      </c>
      <c r="S176" s="59">
        <v>1.05</v>
      </c>
      <c r="T176" s="59">
        <f>S176*R176*O176</f>
        <v>3698.1000000000004</v>
      </c>
      <c r="U176" s="59"/>
    </row>
    <row r="177" spans="1:21" ht="45.75" customHeight="1" x14ac:dyDescent="0.25">
      <c r="A177" s="75" t="s">
        <v>183</v>
      </c>
      <c r="B177" s="76" t="s">
        <v>214</v>
      </c>
      <c r="C177" s="77" t="s">
        <v>215</v>
      </c>
      <c r="D177" s="59" t="s">
        <v>403</v>
      </c>
      <c r="E177" s="59" t="s">
        <v>475</v>
      </c>
      <c r="F177" s="59" t="s">
        <v>7</v>
      </c>
      <c r="G177" s="59" t="s">
        <v>173</v>
      </c>
      <c r="H177" s="59">
        <v>2023</v>
      </c>
      <c r="I177" s="59">
        <v>6</v>
      </c>
      <c r="J177" s="59" t="s">
        <v>478</v>
      </c>
      <c r="K177" s="59" t="s">
        <v>453</v>
      </c>
      <c r="L177" s="59" t="s">
        <v>473</v>
      </c>
      <c r="M177" s="59" t="s">
        <v>160</v>
      </c>
      <c r="N177" s="59">
        <v>1</v>
      </c>
      <c r="O177" s="59">
        <v>1</v>
      </c>
      <c r="P177" s="59" t="s">
        <v>323</v>
      </c>
      <c r="Q177" s="59" t="s">
        <v>477</v>
      </c>
      <c r="R177" s="59">
        <v>9616</v>
      </c>
      <c r="S177" s="59">
        <v>1.05</v>
      </c>
      <c r="T177" s="59">
        <f t="shared" ref="T177:T178" si="11">S177*R177*O177</f>
        <v>10096.800000000001</v>
      </c>
      <c r="U177" s="59"/>
    </row>
    <row r="178" spans="1:21" ht="45.75" customHeight="1" x14ac:dyDescent="0.25">
      <c r="A178" s="75" t="s">
        <v>183</v>
      </c>
      <c r="B178" s="76" t="s">
        <v>214</v>
      </c>
      <c r="C178" s="77" t="s">
        <v>215</v>
      </c>
      <c r="D178" s="59" t="s">
        <v>404</v>
      </c>
      <c r="E178" s="59" t="s">
        <v>475</v>
      </c>
      <c r="F178" s="59" t="s">
        <v>7</v>
      </c>
      <c r="G178" s="59" t="s">
        <v>173</v>
      </c>
      <c r="H178" s="59">
        <v>2023</v>
      </c>
      <c r="I178" s="59">
        <v>6</v>
      </c>
      <c r="J178" s="59" t="s">
        <v>7</v>
      </c>
      <c r="K178" s="59" t="s">
        <v>453</v>
      </c>
      <c r="L178" s="59" t="s">
        <v>473</v>
      </c>
      <c r="M178" s="59" t="s">
        <v>160</v>
      </c>
      <c r="N178" s="59">
        <v>1</v>
      </c>
      <c r="O178" s="59">
        <v>1</v>
      </c>
      <c r="P178" s="59" t="s">
        <v>411</v>
      </c>
      <c r="Q178" s="59" t="s">
        <v>116</v>
      </c>
      <c r="R178" s="59">
        <v>1500</v>
      </c>
      <c r="S178" s="59">
        <v>1</v>
      </c>
      <c r="T178" s="59">
        <f t="shared" si="11"/>
        <v>1500</v>
      </c>
      <c r="U178" s="59"/>
    </row>
    <row r="179" spans="1:21" ht="45.75" customHeight="1" x14ac:dyDescent="0.25">
      <c r="A179" s="75" t="s">
        <v>183</v>
      </c>
      <c r="B179" s="76" t="s">
        <v>214</v>
      </c>
      <c r="C179" s="77" t="s">
        <v>215</v>
      </c>
      <c r="D179" s="59" t="s">
        <v>412</v>
      </c>
      <c r="E179" s="59" t="s">
        <v>475</v>
      </c>
      <c r="F179" s="59" t="s">
        <v>7</v>
      </c>
      <c r="G179" s="59" t="s">
        <v>173</v>
      </c>
      <c r="H179" s="59">
        <v>2023</v>
      </c>
      <c r="I179" s="59">
        <v>6</v>
      </c>
      <c r="J179" s="59" t="s">
        <v>7</v>
      </c>
      <c r="K179" s="59" t="s">
        <v>453</v>
      </c>
      <c r="L179" s="59" t="s">
        <v>473</v>
      </c>
      <c r="M179" s="59" t="s">
        <v>160</v>
      </c>
      <c r="N179" s="59">
        <v>1</v>
      </c>
      <c r="O179" s="59" t="s">
        <v>7</v>
      </c>
      <c r="P179" s="59" t="s">
        <v>7</v>
      </c>
      <c r="Q179" s="59" t="s">
        <v>7</v>
      </c>
      <c r="R179" s="59" t="s">
        <v>7</v>
      </c>
      <c r="S179" s="59" t="s">
        <v>7</v>
      </c>
      <c r="T179" s="99">
        <f>SUM(T176:T178)</f>
        <v>15294.900000000001</v>
      </c>
      <c r="U179" s="59"/>
    </row>
    <row r="180" spans="1:21" ht="45.75" customHeight="1" x14ac:dyDescent="0.25">
      <c r="A180" s="75" t="s">
        <v>183</v>
      </c>
      <c r="B180" s="76" t="s">
        <v>214</v>
      </c>
      <c r="C180" s="77" t="s">
        <v>215</v>
      </c>
      <c r="D180" s="59" t="s">
        <v>106</v>
      </c>
      <c r="E180" s="59" t="s">
        <v>154</v>
      </c>
      <c r="F180" s="59" t="s">
        <v>7</v>
      </c>
      <c r="G180" s="59" t="s">
        <v>173</v>
      </c>
      <c r="H180" s="59">
        <v>2023</v>
      </c>
      <c r="I180" s="59">
        <v>6</v>
      </c>
      <c r="J180" s="59" t="s">
        <v>479</v>
      </c>
      <c r="K180" s="59" t="s">
        <v>453</v>
      </c>
      <c r="L180" s="59" t="s">
        <v>473</v>
      </c>
      <c r="M180" s="59" t="s">
        <v>160</v>
      </c>
      <c r="N180" s="59">
        <v>1</v>
      </c>
      <c r="O180" s="59">
        <v>3.2</v>
      </c>
      <c r="P180" s="59" t="s">
        <v>351</v>
      </c>
      <c r="Q180" s="59" t="s">
        <v>480</v>
      </c>
      <c r="R180" s="59">
        <v>2944</v>
      </c>
      <c r="S180" s="59">
        <v>1.1100000000000001</v>
      </c>
      <c r="T180" s="61">
        <f>S180*R180*O180</f>
        <v>10457.088000000002</v>
      </c>
      <c r="U180" s="59"/>
    </row>
    <row r="181" spans="1:21" ht="45.75" customHeight="1" x14ac:dyDescent="0.25">
      <c r="A181" s="75" t="s">
        <v>183</v>
      </c>
      <c r="B181" s="76" t="s">
        <v>214</v>
      </c>
      <c r="C181" s="77" t="s">
        <v>215</v>
      </c>
      <c r="D181" s="59" t="s">
        <v>419</v>
      </c>
      <c r="E181" s="59" t="s">
        <v>154</v>
      </c>
      <c r="F181" s="59" t="s">
        <v>7</v>
      </c>
      <c r="G181" s="59" t="s">
        <v>173</v>
      </c>
      <c r="H181" s="59">
        <v>2023</v>
      </c>
      <c r="I181" s="59">
        <v>6</v>
      </c>
      <c r="J181" s="59" t="s">
        <v>479</v>
      </c>
      <c r="K181" s="59" t="s">
        <v>453</v>
      </c>
      <c r="L181" s="59" t="s">
        <v>473</v>
      </c>
      <c r="M181" s="59" t="s">
        <v>160</v>
      </c>
      <c r="N181" s="59">
        <v>1</v>
      </c>
      <c r="O181" s="59">
        <v>3.2</v>
      </c>
      <c r="P181" s="59" t="s">
        <v>351</v>
      </c>
      <c r="Q181" s="59" t="s">
        <v>113</v>
      </c>
      <c r="R181" s="59">
        <v>2703</v>
      </c>
      <c r="S181" s="59">
        <v>1</v>
      </c>
      <c r="T181" s="59">
        <f>S181*R181*O181</f>
        <v>8649.6</v>
      </c>
      <c r="U181" s="59"/>
    </row>
    <row r="182" spans="1:21" ht="45.75" customHeight="1" x14ac:dyDescent="0.25">
      <c r="A182" s="75" t="s">
        <v>183</v>
      </c>
      <c r="B182" s="76" t="s">
        <v>214</v>
      </c>
      <c r="C182" s="77" t="s">
        <v>215</v>
      </c>
      <c r="D182" s="59" t="s">
        <v>404</v>
      </c>
      <c r="E182" s="59" t="s">
        <v>154</v>
      </c>
      <c r="F182" s="59" t="s">
        <v>7</v>
      </c>
      <c r="G182" s="59" t="s">
        <v>173</v>
      </c>
      <c r="H182" s="59">
        <v>2023</v>
      </c>
      <c r="I182" s="59">
        <v>6</v>
      </c>
      <c r="J182" s="59" t="s">
        <v>479</v>
      </c>
      <c r="K182" s="59" t="s">
        <v>453</v>
      </c>
      <c r="L182" s="59" t="s">
        <v>473</v>
      </c>
      <c r="M182" s="59" t="s">
        <v>160</v>
      </c>
      <c r="N182" s="59">
        <v>1</v>
      </c>
      <c r="O182" s="59">
        <v>3.2</v>
      </c>
      <c r="P182" s="59" t="s">
        <v>351</v>
      </c>
      <c r="Q182" s="59" t="s">
        <v>423</v>
      </c>
      <c r="R182" s="59">
        <v>611</v>
      </c>
      <c r="S182" s="59">
        <v>1</v>
      </c>
      <c r="T182" s="59">
        <f>S182*R182*O182</f>
        <v>1955.2</v>
      </c>
      <c r="U182" s="59"/>
    </row>
    <row r="183" spans="1:21" ht="45.75" customHeight="1" x14ac:dyDescent="0.25">
      <c r="A183" s="75" t="s">
        <v>183</v>
      </c>
      <c r="B183" s="76" t="s">
        <v>214</v>
      </c>
      <c r="C183" s="77" t="s">
        <v>215</v>
      </c>
      <c r="D183" s="59" t="s">
        <v>412</v>
      </c>
      <c r="E183" s="59" t="s">
        <v>154</v>
      </c>
      <c r="F183" s="59" t="s">
        <v>7</v>
      </c>
      <c r="G183" s="59" t="s">
        <v>173</v>
      </c>
      <c r="H183" s="59">
        <v>2023</v>
      </c>
      <c r="I183" s="59">
        <v>6</v>
      </c>
      <c r="J183" s="59" t="s">
        <v>479</v>
      </c>
      <c r="K183" s="59" t="s">
        <v>453</v>
      </c>
      <c r="L183" s="59" t="s">
        <v>481</v>
      </c>
      <c r="M183" s="59" t="s">
        <v>160</v>
      </c>
      <c r="N183" s="59">
        <v>1</v>
      </c>
      <c r="O183" s="59">
        <v>3.2</v>
      </c>
      <c r="P183" s="59" t="s">
        <v>351</v>
      </c>
      <c r="Q183" s="59" t="s">
        <v>423</v>
      </c>
      <c r="R183" s="59">
        <v>611</v>
      </c>
      <c r="S183" s="59">
        <v>1</v>
      </c>
      <c r="T183" s="61">
        <f>SUM(T180:T182)</f>
        <v>21061.888000000003</v>
      </c>
      <c r="U183" s="59"/>
    </row>
    <row r="184" spans="1:21" ht="45.75" customHeight="1" x14ac:dyDescent="0.25">
      <c r="A184" s="75" t="s">
        <v>183</v>
      </c>
      <c r="B184" s="76" t="s">
        <v>214</v>
      </c>
      <c r="C184" s="77" t="s">
        <v>215</v>
      </c>
      <c r="D184" s="59" t="s">
        <v>412</v>
      </c>
      <c r="E184" s="59" t="s">
        <v>464</v>
      </c>
      <c r="F184" s="59" t="s">
        <v>7</v>
      </c>
      <c r="G184" s="59" t="s">
        <v>173</v>
      </c>
      <c r="H184" s="59">
        <v>2023</v>
      </c>
      <c r="I184" s="59">
        <v>6</v>
      </c>
      <c r="J184" s="59" t="s">
        <v>7</v>
      </c>
      <c r="K184" s="59" t="s">
        <v>453</v>
      </c>
      <c r="L184" s="59" t="s">
        <v>481</v>
      </c>
      <c r="M184" s="59" t="s">
        <v>160</v>
      </c>
      <c r="N184" s="59">
        <v>1</v>
      </c>
      <c r="O184" s="59" t="s">
        <v>7</v>
      </c>
      <c r="P184" s="59" t="s">
        <v>7</v>
      </c>
      <c r="Q184" s="59" t="s">
        <v>7</v>
      </c>
      <c r="R184" s="59" t="s">
        <v>7</v>
      </c>
      <c r="S184" s="59" t="s">
        <v>7</v>
      </c>
      <c r="T184" s="97">
        <f>T183+T179</f>
        <v>36356.788</v>
      </c>
      <c r="U184" s="59"/>
    </row>
    <row r="185" spans="1:21" ht="45.75" customHeight="1" x14ac:dyDescent="0.25">
      <c r="A185" s="75" t="s">
        <v>183</v>
      </c>
      <c r="B185" s="76" t="s">
        <v>216</v>
      </c>
      <c r="C185" s="77" t="s">
        <v>217</v>
      </c>
      <c r="D185" s="59" t="s">
        <v>406</v>
      </c>
      <c r="E185" s="59" t="s">
        <v>155</v>
      </c>
      <c r="F185" s="59" t="s">
        <v>7</v>
      </c>
      <c r="G185" s="59" t="s">
        <v>174</v>
      </c>
      <c r="H185" s="59">
        <v>2022</v>
      </c>
      <c r="I185" s="59">
        <v>15</v>
      </c>
      <c r="J185" s="59" t="s">
        <v>438</v>
      </c>
      <c r="K185" s="59" t="s">
        <v>426</v>
      </c>
      <c r="L185" s="120">
        <v>44651</v>
      </c>
      <c r="M185" s="59" t="s">
        <v>160</v>
      </c>
      <c r="N185" s="59">
        <v>1</v>
      </c>
      <c r="O185" s="59">
        <v>1</v>
      </c>
      <c r="P185" s="59" t="s">
        <v>323</v>
      </c>
      <c r="Q185" s="59" t="s">
        <v>128</v>
      </c>
      <c r="R185" s="59">
        <v>395</v>
      </c>
      <c r="S185" s="59">
        <v>1.05</v>
      </c>
      <c r="T185" s="59">
        <f>S185*R185*O185</f>
        <v>414.75</v>
      </c>
      <c r="U185" s="59"/>
    </row>
    <row r="186" spans="1:21" ht="45.75" customHeight="1" x14ac:dyDescent="0.25">
      <c r="A186" s="75" t="s">
        <v>183</v>
      </c>
      <c r="B186" s="76" t="s">
        <v>216</v>
      </c>
      <c r="C186" s="77" t="s">
        <v>217</v>
      </c>
      <c r="D186" s="59" t="s">
        <v>403</v>
      </c>
      <c r="E186" s="59" t="s">
        <v>155</v>
      </c>
      <c r="F186" s="59" t="s">
        <v>7</v>
      </c>
      <c r="G186" s="59" t="s">
        <v>174</v>
      </c>
      <c r="H186" s="59">
        <v>2022</v>
      </c>
      <c r="I186" s="59">
        <v>15</v>
      </c>
      <c r="J186" s="59" t="s">
        <v>478</v>
      </c>
      <c r="K186" s="59" t="s">
        <v>426</v>
      </c>
      <c r="L186" s="120">
        <v>44652</v>
      </c>
      <c r="M186" s="59" t="s">
        <v>160</v>
      </c>
      <c r="N186" s="59">
        <v>1</v>
      </c>
      <c r="O186" s="59">
        <v>1</v>
      </c>
      <c r="P186" s="59" t="s">
        <v>323</v>
      </c>
      <c r="Q186" s="59" t="s">
        <v>428</v>
      </c>
      <c r="R186" s="59">
        <v>2944</v>
      </c>
      <c r="S186" s="59">
        <v>1.05</v>
      </c>
      <c r="T186" s="59">
        <f>S186*R186*O186</f>
        <v>3091.2000000000003</v>
      </c>
      <c r="U186" s="59"/>
    </row>
    <row r="187" spans="1:21" ht="45.75" customHeight="1" x14ac:dyDescent="0.25">
      <c r="A187" s="75" t="s">
        <v>183</v>
      </c>
      <c r="B187" s="76" t="s">
        <v>216</v>
      </c>
      <c r="C187" s="77" t="s">
        <v>217</v>
      </c>
      <c r="D187" s="59" t="s">
        <v>412</v>
      </c>
      <c r="E187" s="59" t="s">
        <v>155</v>
      </c>
      <c r="F187" s="59" t="s">
        <v>7</v>
      </c>
      <c r="G187" s="59" t="s">
        <v>174</v>
      </c>
      <c r="H187" s="59">
        <v>2022</v>
      </c>
      <c r="I187" s="59">
        <v>15</v>
      </c>
      <c r="J187" s="59" t="s">
        <v>7</v>
      </c>
      <c r="K187" s="59" t="s">
        <v>426</v>
      </c>
      <c r="L187" s="120">
        <v>44653</v>
      </c>
      <c r="M187" s="59" t="s">
        <v>160</v>
      </c>
      <c r="N187" s="59">
        <v>1</v>
      </c>
      <c r="O187" s="59" t="s">
        <v>7</v>
      </c>
      <c r="P187" s="59" t="s">
        <v>7</v>
      </c>
      <c r="Q187" s="59" t="s">
        <v>7</v>
      </c>
      <c r="R187" s="59" t="s">
        <v>7</v>
      </c>
      <c r="S187" s="59" t="s">
        <v>7</v>
      </c>
      <c r="T187" s="99">
        <f>SUM(T185:T186)</f>
        <v>3505.9500000000003</v>
      </c>
      <c r="U187" s="59"/>
    </row>
    <row r="188" spans="1:21" ht="45.75" customHeight="1" x14ac:dyDescent="0.25">
      <c r="A188" s="75" t="s">
        <v>183</v>
      </c>
      <c r="B188" s="76" t="s">
        <v>216</v>
      </c>
      <c r="C188" s="77" t="s">
        <v>217</v>
      </c>
      <c r="D188" s="59" t="s">
        <v>106</v>
      </c>
      <c r="E188" s="59" t="s">
        <v>154</v>
      </c>
      <c r="F188" s="59" t="s">
        <v>7</v>
      </c>
      <c r="G188" s="59" t="s">
        <v>174</v>
      </c>
      <c r="H188" s="59">
        <v>2022</v>
      </c>
      <c r="I188" s="59">
        <v>15</v>
      </c>
      <c r="J188" s="59" t="s">
        <v>482</v>
      </c>
      <c r="K188" s="59" t="s">
        <v>426</v>
      </c>
      <c r="L188" s="120">
        <v>44654</v>
      </c>
      <c r="M188" s="59" t="s">
        <v>160</v>
      </c>
      <c r="N188" s="59">
        <v>1</v>
      </c>
      <c r="O188" s="59">
        <v>1.1299999999999999</v>
      </c>
      <c r="P188" s="59" t="s">
        <v>351</v>
      </c>
      <c r="Q188" s="59" t="s">
        <v>471</v>
      </c>
      <c r="R188" s="59">
        <v>2214</v>
      </c>
      <c r="S188" s="59">
        <v>1.1100000000000001</v>
      </c>
      <c r="T188" s="61">
        <f>S188*R188*O188</f>
        <v>2777.0202000000004</v>
      </c>
      <c r="U188" s="59"/>
    </row>
    <row r="189" spans="1:21" ht="45.75" customHeight="1" x14ac:dyDescent="0.25">
      <c r="A189" s="75" t="s">
        <v>183</v>
      </c>
      <c r="B189" s="76" t="s">
        <v>216</v>
      </c>
      <c r="C189" s="77" t="s">
        <v>217</v>
      </c>
      <c r="D189" s="59" t="s">
        <v>419</v>
      </c>
      <c r="E189" s="59" t="s">
        <v>154</v>
      </c>
      <c r="F189" s="59" t="s">
        <v>7</v>
      </c>
      <c r="G189" s="59" t="s">
        <v>174</v>
      </c>
      <c r="H189" s="59">
        <v>2022</v>
      </c>
      <c r="I189" s="59">
        <v>15</v>
      </c>
      <c r="J189" s="59" t="s">
        <v>482</v>
      </c>
      <c r="K189" s="59" t="s">
        <v>426</v>
      </c>
      <c r="L189" s="120">
        <v>44655</v>
      </c>
      <c r="M189" s="59" t="s">
        <v>160</v>
      </c>
      <c r="N189" s="59">
        <v>1</v>
      </c>
      <c r="O189" s="59">
        <v>1.1299999999999999</v>
      </c>
      <c r="P189" s="59" t="s">
        <v>351</v>
      </c>
      <c r="Q189" s="59" t="s">
        <v>113</v>
      </c>
      <c r="R189" s="59">
        <v>2703</v>
      </c>
      <c r="S189" s="59">
        <v>1</v>
      </c>
      <c r="T189" s="61">
        <f t="shared" ref="T189:T191" si="12">S189*R189*O189</f>
        <v>3054.39</v>
      </c>
      <c r="U189" s="59"/>
    </row>
    <row r="190" spans="1:21" ht="45.75" customHeight="1" x14ac:dyDescent="0.25">
      <c r="A190" s="75" t="s">
        <v>183</v>
      </c>
      <c r="B190" s="76" t="s">
        <v>216</v>
      </c>
      <c r="C190" s="77" t="s">
        <v>217</v>
      </c>
      <c r="D190" s="59" t="s">
        <v>486</v>
      </c>
      <c r="E190" s="59" t="s">
        <v>154</v>
      </c>
      <c r="F190" s="59" t="s">
        <v>7</v>
      </c>
      <c r="G190" s="59" t="s">
        <v>174</v>
      </c>
      <c r="H190" s="59">
        <v>2022</v>
      </c>
      <c r="I190" s="59">
        <v>15</v>
      </c>
      <c r="J190" s="59" t="s">
        <v>484</v>
      </c>
      <c r="K190" s="59" t="s">
        <v>426</v>
      </c>
      <c r="L190" s="120">
        <v>44655</v>
      </c>
      <c r="M190" s="59" t="s">
        <v>160</v>
      </c>
      <c r="N190" s="59">
        <v>1</v>
      </c>
      <c r="O190" s="25">
        <v>0.02</v>
      </c>
      <c r="P190" s="102" t="s">
        <v>62</v>
      </c>
      <c r="Q190" s="78" t="s">
        <v>148</v>
      </c>
      <c r="R190" s="83">
        <v>18517</v>
      </c>
      <c r="S190" s="59">
        <v>1.1100000000000001</v>
      </c>
      <c r="T190" s="61">
        <f t="shared" si="12"/>
        <v>411.07740000000007</v>
      </c>
      <c r="U190" s="59"/>
    </row>
    <row r="191" spans="1:21" ht="45.75" customHeight="1" x14ac:dyDescent="0.25">
      <c r="A191" s="75" t="s">
        <v>183</v>
      </c>
      <c r="B191" s="76" t="s">
        <v>216</v>
      </c>
      <c r="C191" s="77" t="s">
        <v>217</v>
      </c>
      <c r="D191" s="59" t="s">
        <v>404</v>
      </c>
      <c r="E191" s="59" t="s">
        <v>154</v>
      </c>
      <c r="F191" s="59" t="s">
        <v>7</v>
      </c>
      <c r="G191" s="59" t="s">
        <v>174</v>
      </c>
      <c r="H191" s="59">
        <v>2022</v>
      </c>
      <c r="I191" s="59">
        <v>15</v>
      </c>
      <c r="J191" s="59" t="s">
        <v>7</v>
      </c>
      <c r="K191" s="59" t="s">
        <v>426</v>
      </c>
      <c r="L191" s="120">
        <v>44655</v>
      </c>
      <c r="M191" s="59" t="s">
        <v>160</v>
      </c>
      <c r="N191" s="59">
        <v>1</v>
      </c>
      <c r="O191" s="59">
        <v>1.1299999999999999</v>
      </c>
      <c r="P191" s="59" t="s">
        <v>351</v>
      </c>
      <c r="Q191" s="59" t="s">
        <v>423</v>
      </c>
      <c r="R191" s="59">
        <v>611</v>
      </c>
      <c r="S191" s="59">
        <v>1</v>
      </c>
      <c r="T191" s="59">
        <f t="shared" si="12"/>
        <v>690.43</v>
      </c>
      <c r="U191" s="59"/>
    </row>
    <row r="192" spans="1:21" ht="45.75" customHeight="1" x14ac:dyDescent="0.25">
      <c r="A192" s="75" t="s">
        <v>183</v>
      </c>
      <c r="B192" s="76" t="s">
        <v>216</v>
      </c>
      <c r="C192" s="77" t="s">
        <v>217</v>
      </c>
      <c r="D192" s="59" t="s">
        <v>412</v>
      </c>
      <c r="E192" s="59" t="s">
        <v>485</v>
      </c>
      <c r="F192" s="59" t="s">
        <v>7</v>
      </c>
      <c r="G192" s="59" t="s">
        <v>174</v>
      </c>
      <c r="H192" s="59">
        <v>2022</v>
      </c>
      <c r="I192" s="59">
        <v>15</v>
      </c>
      <c r="J192" s="59" t="s">
        <v>7</v>
      </c>
      <c r="K192" s="59" t="s">
        <v>426</v>
      </c>
      <c r="L192" s="120">
        <v>44655</v>
      </c>
      <c r="M192" s="59" t="s">
        <v>160</v>
      </c>
      <c r="N192" s="59">
        <v>1</v>
      </c>
      <c r="O192" s="59">
        <v>1.1299999999999999</v>
      </c>
      <c r="P192" s="59" t="s">
        <v>351</v>
      </c>
      <c r="Q192" s="59" t="s">
        <v>7</v>
      </c>
      <c r="R192" s="59" t="s">
        <v>7</v>
      </c>
      <c r="S192" s="59" t="s">
        <v>7</v>
      </c>
      <c r="T192" s="97">
        <f>SUM(T188:T191)</f>
        <v>6932.9176000000007</v>
      </c>
      <c r="U192" s="59"/>
    </row>
    <row r="193" spans="1:21" ht="45.75" customHeight="1" x14ac:dyDescent="0.25">
      <c r="A193" s="75" t="s">
        <v>183</v>
      </c>
      <c r="B193" s="76" t="s">
        <v>216</v>
      </c>
      <c r="C193" s="77" t="s">
        <v>217</v>
      </c>
      <c r="D193" s="59" t="s">
        <v>412</v>
      </c>
      <c r="E193" s="59" t="s">
        <v>485</v>
      </c>
      <c r="F193" s="59" t="s">
        <v>7</v>
      </c>
      <c r="G193" s="59" t="s">
        <v>174</v>
      </c>
      <c r="H193" s="59">
        <v>2022</v>
      </c>
      <c r="I193" s="59">
        <v>15</v>
      </c>
      <c r="J193" s="59" t="s">
        <v>7</v>
      </c>
      <c r="K193" s="59" t="s">
        <v>426</v>
      </c>
      <c r="L193" s="120">
        <v>44655</v>
      </c>
      <c r="M193" s="59" t="s">
        <v>160</v>
      </c>
      <c r="N193" s="59">
        <v>1</v>
      </c>
      <c r="O193" s="59">
        <v>1</v>
      </c>
      <c r="P193" s="59" t="s">
        <v>411</v>
      </c>
      <c r="Q193" s="59" t="s">
        <v>7</v>
      </c>
      <c r="R193" s="59" t="s">
        <v>7</v>
      </c>
      <c r="S193" s="59" t="s">
        <v>7</v>
      </c>
      <c r="T193" s="97">
        <f>T192+T187</f>
        <v>10438.867600000001</v>
      </c>
      <c r="U193" s="59"/>
    </row>
    <row r="194" spans="1:21" ht="45.75" customHeight="1" x14ac:dyDescent="0.25">
      <c r="A194" s="75" t="s">
        <v>218</v>
      </c>
      <c r="B194" s="76" t="s">
        <v>219</v>
      </c>
      <c r="C194" s="77" t="s">
        <v>220</v>
      </c>
      <c r="D194" s="59" t="s">
        <v>106</v>
      </c>
      <c r="E194" s="59" t="s">
        <v>154</v>
      </c>
      <c r="F194" s="59" t="s">
        <v>7</v>
      </c>
      <c r="G194" s="59" t="s">
        <v>175</v>
      </c>
      <c r="H194" s="59">
        <v>2023</v>
      </c>
      <c r="I194" s="59">
        <v>15</v>
      </c>
      <c r="J194" s="59" t="s">
        <v>430</v>
      </c>
      <c r="K194" s="59" t="s">
        <v>651</v>
      </c>
      <c r="L194" s="59" t="s">
        <v>704</v>
      </c>
      <c r="M194" s="59" t="s">
        <v>160</v>
      </c>
      <c r="N194" s="59">
        <v>1</v>
      </c>
      <c r="O194" s="59">
        <v>0.6</v>
      </c>
      <c r="P194" s="59" t="s">
        <v>351</v>
      </c>
      <c r="Q194" s="59" t="s">
        <v>487</v>
      </c>
      <c r="R194" s="59">
        <v>3055</v>
      </c>
      <c r="S194" s="59">
        <v>1.1100000000000001</v>
      </c>
      <c r="T194" s="59">
        <f>S194*R194*O194</f>
        <v>2034.63</v>
      </c>
      <c r="U194" s="59" t="s">
        <v>660</v>
      </c>
    </row>
    <row r="195" spans="1:21" ht="45.75" customHeight="1" x14ac:dyDescent="0.25">
      <c r="A195" s="75" t="s">
        <v>218</v>
      </c>
      <c r="B195" s="76" t="s">
        <v>219</v>
      </c>
      <c r="C195" s="77" t="s">
        <v>220</v>
      </c>
      <c r="D195" s="59" t="s">
        <v>118</v>
      </c>
      <c r="E195" s="59" t="s">
        <v>154</v>
      </c>
      <c r="F195" s="59" t="s">
        <v>7</v>
      </c>
      <c r="G195" s="59" t="s">
        <v>175</v>
      </c>
      <c r="H195" s="59">
        <v>2023</v>
      </c>
      <c r="I195" s="59">
        <v>15</v>
      </c>
      <c r="J195" s="59" t="s">
        <v>430</v>
      </c>
      <c r="K195" s="59" t="s">
        <v>651</v>
      </c>
      <c r="L195" s="59" t="s">
        <v>704</v>
      </c>
      <c r="M195" s="59" t="s">
        <v>160</v>
      </c>
      <c r="N195" s="59">
        <v>1</v>
      </c>
      <c r="O195" s="59">
        <v>0.6</v>
      </c>
      <c r="P195" s="59" t="s">
        <v>67</v>
      </c>
      <c r="Q195" s="59" t="s">
        <v>488</v>
      </c>
      <c r="R195" s="59">
        <v>1428</v>
      </c>
      <c r="S195" s="59">
        <v>1</v>
      </c>
      <c r="T195" s="59">
        <f>S195*R195*O195</f>
        <v>856.8</v>
      </c>
      <c r="U195" s="59"/>
    </row>
    <row r="196" spans="1:21" ht="45.75" customHeight="1" x14ac:dyDescent="0.25">
      <c r="A196" s="75" t="s">
        <v>218</v>
      </c>
      <c r="B196" s="76" t="s">
        <v>219</v>
      </c>
      <c r="C196" s="77" t="s">
        <v>220</v>
      </c>
      <c r="D196" s="59" t="s">
        <v>404</v>
      </c>
      <c r="E196" s="59" t="s">
        <v>154</v>
      </c>
      <c r="F196" s="59" t="s">
        <v>7</v>
      </c>
      <c r="G196" s="59" t="s">
        <v>175</v>
      </c>
      <c r="H196" s="59">
        <v>2023</v>
      </c>
      <c r="I196" s="59">
        <v>15</v>
      </c>
      <c r="J196" s="59" t="s">
        <v>7</v>
      </c>
      <c r="K196" s="59" t="s">
        <v>651</v>
      </c>
      <c r="L196" s="59" t="s">
        <v>704</v>
      </c>
      <c r="M196" s="59" t="s">
        <v>160</v>
      </c>
      <c r="N196" s="59">
        <v>1</v>
      </c>
      <c r="O196" s="59">
        <v>0.6</v>
      </c>
      <c r="P196" s="59" t="s">
        <v>351</v>
      </c>
      <c r="Q196" s="59" t="s">
        <v>423</v>
      </c>
      <c r="R196" s="59">
        <v>611</v>
      </c>
      <c r="S196" s="59">
        <v>1</v>
      </c>
      <c r="T196" s="59">
        <f>S196*R196*O196</f>
        <v>366.59999999999997</v>
      </c>
      <c r="U196" s="59"/>
    </row>
    <row r="197" spans="1:21" ht="45.75" customHeight="1" x14ac:dyDescent="0.25">
      <c r="A197" s="75" t="s">
        <v>218</v>
      </c>
      <c r="B197" s="76" t="s">
        <v>219</v>
      </c>
      <c r="C197" s="77" t="s">
        <v>220</v>
      </c>
      <c r="D197" s="59" t="s">
        <v>412</v>
      </c>
      <c r="E197" s="59" t="s">
        <v>154</v>
      </c>
      <c r="F197" s="59" t="s">
        <v>7</v>
      </c>
      <c r="G197" s="59" t="s">
        <v>175</v>
      </c>
      <c r="H197" s="59">
        <v>2023</v>
      </c>
      <c r="I197" s="59">
        <v>15</v>
      </c>
      <c r="J197" s="59" t="s">
        <v>7</v>
      </c>
      <c r="K197" s="59" t="s">
        <v>651</v>
      </c>
      <c r="L197" s="59" t="s">
        <v>704</v>
      </c>
      <c r="M197" s="59" t="s">
        <v>160</v>
      </c>
      <c r="N197" s="59">
        <v>1</v>
      </c>
      <c r="O197" s="59" t="s">
        <v>7</v>
      </c>
      <c r="P197" s="59" t="s">
        <v>7</v>
      </c>
      <c r="Q197" s="59" t="s">
        <v>7</v>
      </c>
      <c r="R197" s="59" t="s">
        <v>7</v>
      </c>
      <c r="S197" s="59" t="s">
        <v>7</v>
      </c>
      <c r="T197" s="99">
        <f>SUM(T194:T196)</f>
        <v>3258.03</v>
      </c>
      <c r="U197" s="59"/>
    </row>
    <row r="198" spans="1:21" ht="45.75" customHeight="1" x14ac:dyDescent="0.25">
      <c r="A198" s="103" t="s">
        <v>218</v>
      </c>
      <c r="B198" s="76" t="s">
        <v>221</v>
      </c>
      <c r="C198" s="77" t="s">
        <v>222</v>
      </c>
      <c r="D198" s="59" t="s">
        <v>64</v>
      </c>
      <c r="E198" s="59" t="s">
        <v>491</v>
      </c>
      <c r="F198" s="59" t="s">
        <v>7</v>
      </c>
      <c r="G198" s="59" t="s">
        <v>175</v>
      </c>
      <c r="H198" s="59">
        <v>2023</v>
      </c>
      <c r="I198" s="59">
        <v>15</v>
      </c>
      <c r="J198" s="59" t="s">
        <v>489</v>
      </c>
      <c r="K198" s="59" t="s">
        <v>651</v>
      </c>
      <c r="L198" s="59" t="s">
        <v>704</v>
      </c>
      <c r="M198" s="59" t="s">
        <v>160</v>
      </c>
      <c r="N198" s="59">
        <v>1</v>
      </c>
      <c r="O198" s="59">
        <v>2</v>
      </c>
      <c r="P198" s="59" t="s">
        <v>351</v>
      </c>
      <c r="Q198" s="59" t="s">
        <v>92</v>
      </c>
      <c r="R198" s="59">
        <v>767</v>
      </c>
      <c r="S198" s="59">
        <v>1.51</v>
      </c>
      <c r="T198" s="59">
        <f>S198*R198*O198</f>
        <v>2316.34</v>
      </c>
      <c r="U198" s="59" t="s">
        <v>660</v>
      </c>
    </row>
    <row r="199" spans="1:21" ht="45.75" customHeight="1" x14ac:dyDescent="0.25">
      <c r="A199" s="103" t="s">
        <v>218</v>
      </c>
      <c r="B199" s="76" t="s">
        <v>221</v>
      </c>
      <c r="C199" s="77" t="s">
        <v>222</v>
      </c>
      <c r="D199" s="59" t="s">
        <v>65</v>
      </c>
      <c r="E199" s="59" t="s">
        <v>491</v>
      </c>
      <c r="F199" s="59" t="s">
        <v>7</v>
      </c>
      <c r="G199" s="59" t="s">
        <v>175</v>
      </c>
      <c r="H199" s="59" t="s">
        <v>491</v>
      </c>
      <c r="I199" s="59">
        <v>15</v>
      </c>
      <c r="J199" s="59" t="s">
        <v>494</v>
      </c>
      <c r="K199" s="59" t="s">
        <v>651</v>
      </c>
      <c r="L199" s="59" t="s">
        <v>704</v>
      </c>
      <c r="M199" s="59" t="s">
        <v>160</v>
      </c>
      <c r="N199" s="59">
        <v>1</v>
      </c>
      <c r="O199" s="59">
        <v>2</v>
      </c>
      <c r="P199" s="59" t="s">
        <v>351</v>
      </c>
      <c r="Q199" s="59" t="s">
        <v>93</v>
      </c>
      <c r="R199" s="59">
        <v>699</v>
      </c>
      <c r="S199" s="59">
        <v>1.05</v>
      </c>
      <c r="T199" s="59">
        <f t="shared" ref="T199:T201" si="13">S199*R199*O199</f>
        <v>1467.9</v>
      </c>
      <c r="U199" s="59"/>
    </row>
    <row r="200" spans="1:21" ht="45.75" customHeight="1" x14ac:dyDescent="0.25">
      <c r="A200" s="103" t="s">
        <v>218</v>
      </c>
      <c r="B200" s="76" t="s">
        <v>221</v>
      </c>
      <c r="C200" s="77" t="s">
        <v>222</v>
      </c>
      <c r="D200" s="59" t="s">
        <v>490</v>
      </c>
      <c r="E200" s="59" t="s">
        <v>491</v>
      </c>
      <c r="F200" s="59" t="s">
        <v>7</v>
      </c>
      <c r="G200" s="59" t="s">
        <v>175</v>
      </c>
      <c r="H200" s="59" t="s">
        <v>491</v>
      </c>
      <c r="I200" s="59">
        <v>15</v>
      </c>
      <c r="J200" s="59" t="s">
        <v>494</v>
      </c>
      <c r="K200" s="59" t="s">
        <v>651</v>
      </c>
      <c r="L200" s="59" t="s">
        <v>704</v>
      </c>
      <c r="M200" s="59" t="s">
        <v>160</v>
      </c>
      <c r="N200" s="59">
        <v>1</v>
      </c>
      <c r="O200" s="59">
        <v>2</v>
      </c>
      <c r="P200" s="59" t="s">
        <v>351</v>
      </c>
      <c r="Q200" s="59" t="s">
        <v>171</v>
      </c>
      <c r="R200" s="59">
        <f>449*3</f>
        <v>1347</v>
      </c>
      <c r="S200" s="59">
        <v>1.05</v>
      </c>
      <c r="T200" s="59">
        <f t="shared" si="13"/>
        <v>2828.7000000000003</v>
      </c>
      <c r="U200" s="59"/>
    </row>
    <row r="201" spans="1:21" ht="45.75" customHeight="1" x14ac:dyDescent="0.25">
      <c r="A201" s="103" t="s">
        <v>218</v>
      </c>
      <c r="B201" s="76" t="s">
        <v>221</v>
      </c>
      <c r="C201" s="77" t="s">
        <v>222</v>
      </c>
      <c r="D201" s="59" t="s">
        <v>404</v>
      </c>
      <c r="E201" s="59" t="s">
        <v>491</v>
      </c>
      <c r="F201" s="59" t="s">
        <v>7</v>
      </c>
      <c r="G201" s="59" t="s">
        <v>175</v>
      </c>
      <c r="H201" s="59" t="s">
        <v>491</v>
      </c>
      <c r="I201" s="59">
        <v>15</v>
      </c>
      <c r="J201" s="59" t="s">
        <v>494</v>
      </c>
      <c r="K201" s="59" t="s">
        <v>651</v>
      </c>
      <c r="L201" s="59" t="s">
        <v>704</v>
      </c>
      <c r="M201" s="59" t="s">
        <v>160</v>
      </c>
      <c r="N201" s="59">
        <v>1</v>
      </c>
      <c r="O201" s="59">
        <v>1</v>
      </c>
      <c r="P201" s="59" t="s">
        <v>493</v>
      </c>
      <c r="Q201" s="59" t="s">
        <v>492</v>
      </c>
      <c r="R201" s="59">
        <v>561</v>
      </c>
      <c r="S201" s="59">
        <v>1</v>
      </c>
      <c r="T201" s="59">
        <f t="shared" si="13"/>
        <v>561</v>
      </c>
      <c r="U201" s="59"/>
    </row>
    <row r="202" spans="1:21" ht="45.75" customHeight="1" x14ac:dyDescent="0.25">
      <c r="A202" s="103" t="s">
        <v>218</v>
      </c>
      <c r="B202" s="76" t="s">
        <v>221</v>
      </c>
      <c r="C202" s="77" t="s">
        <v>222</v>
      </c>
      <c r="D202" s="59" t="s">
        <v>412</v>
      </c>
      <c r="E202" s="59" t="s">
        <v>491</v>
      </c>
      <c r="F202" s="59" t="s">
        <v>7</v>
      </c>
      <c r="G202" s="59" t="s">
        <v>175</v>
      </c>
      <c r="H202" s="59" t="s">
        <v>491</v>
      </c>
      <c r="I202" s="59">
        <v>15</v>
      </c>
      <c r="J202" s="59" t="s">
        <v>7</v>
      </c>
      <c r="K202" s="59" t="s">
        <v>7</v>
      </c>
      <c r="L202" s="59" t="s">
        <v>7</v>
      </c>
      <c r="M202" s="59" t="s">
        <v>160</v>
      </c>
      <c r="N202" s="59">
        <v>1</v>
      </c>
      <c r="O202" s="59">
        <v>3</v>
      </c>
      <c r="P202" s="59" t="s">
        <v>351</v>
      </c>
      <c r="Q202" s="59" t="s">
        <v>7</v>
      </c>
      <c r="R202" s="59" t="s">
        <v>7</v>
      </c>
      <c r="S202" s="59" t="s">
        <v>7</v>
      </c>
      <c r="T202" s="59">
        <f>SUM(T198:T201)</f>
        <v>7173.9400000000005</v>
      </c>
      <c r="U202" s="59"/>
    </row>
    <row r="203" spans="1:21" ht="45.75" customHeight="1" x14ac:dyDescent="0.25">
      <c r="A203" s="75" t="s">
        <v>218</v>
      </c>
      <c r="B203" s="76" t="s">
        <v>223</v>
      </c>
      <c r="C203" s="77" t="s">
        <v>224</v>
      </c>
      <c r="D203" s="59" t="s">
        <v>106</v>
      </c>
      <c r="E203" s="59" t="s">
        <v>154</v>
      </c>
      <c r="F203" s="59" t="s">
        <v>7</v>
      </c>
      <c r="G203" s="59" t="s">
        <v>175</v>
      </c>
      <c r="H203" s="59">
        <v>2023</v>
      </c>
      <c r="I203" s="59">
        <v>15</v>
      </c>
      <c r="J203" s="59" t="s">
        <v>430</v>
      </c>
      <c r="K203" s="59" t="s">
        <v>651</v>
      </c>
      <c r="L203" s="59" t="s">
        <v>705</v>
      </c>
      <c r="M203" s="59" t="s">
        <v>160</v>
      </c>
      <c r="N203" s="59">
        <v>1</v>
      </c>
      <c r="O203" s="59">
        <v>1</v>
      </c>
      <c r="P203" s="59" t="s">
        <v>351</v>
      </c>
      <c r="Q203" s="59" t="s">
        <v>487</v>
      </c>
      <c r="R203" s="59">
        <v>3055</v>
      </c>
      <c r="S203" s="59">
        <v>1.1100000000000001</v>
      </c>
      <c r="T203" s="59">
        <f>S203*R203*O203</f>
        <v>3391.05</v>
      </c>
      <c r="U203" s="59" t="s">
        <v>660</v>
      </c>
    </row>
    <row r="204" spans="1:21" ht="45.75" customHeight="1" x14ac:dyDescent="0.25">
      <c r="A204" s="75" t="s">
        <v>218</v>
      </c>
      <c r="B204" s="76" t="s">
        <v>223</v>
      </c>
      <c r="C204" s="77" t="s">
        <v>224</v>
      </c>
      <c r="D204" s="4" t="s">
        <v>498</v>
      </c>
      <c r="E204" s="59" t="s">
        <v>154</v>
      </c>
      <c r="F204" s="59" t="s">
        <v>7</v>
      </c>
      <c r="G204" s="59" t="s">
        <v>175</v>
      </c>
      <c r="H204" s="59">
        <v>2023</v>
      </c>
      <c r="I204" s="59">
        <v>15</v>
      </c>
      <c r="J204" s="59" t="s">
        <v>495</v>
      </c>
      <c r="K204" s="59" t="s">
        <v>651</v>
      </c>
      <c r="L204" s="59" t="s">
        <v>705</v>
      </c>
      <c r="M204" s="59" t="s">
        <v>160</v>
      </c>
      <c r="N204" s="59">
        <v>1</v>
      </c>
      <c r="O204" s="59">
        <v>80</v>
      </c>
      <c r="P204" s="59" t="s">
        <v>304</v>
      </c>
      <c r="Q204" s="59" t="s">
        <v>496</v>
      </c>
      <c r="R204" s="59">
        <v>2.3199999999999998</v>
      </c>
      <c r="S204" s="59">
        <v>1</v>
      </c>
      <c r="T204" s="59">
        <f t="shared" ref="T204:T206" si="14">S204*R204*O204</f>
        <v>185.6</v>
      </c>
      <c r="U204" s="59"/>
    </row>
    <row r="205" spans="1:21" ht="45.75" customHeight="1" x14ac:dyDescent="0.25">
      <c r="A205" s="75" t="s">
        <v>218</v>
      </c>
      <c r="B205" s="76" t="s">
        <v>223</v>
      </c>
      <c r="C205" s="77" t="s">
        <v>224</v>
      </c>
      <c r="D205" s="59" t="s">
        <v>499</v>
      </c>
      <c r="E205" s="59" t="s">
        <v>154</v>
      </c>
      <c r="F205" s="59" t="s">
        <v>7</v>
      </c>
      <c r="G205" s="59" t="s">
        <v>175</v>
      </c>
      <c r="H205" s="59">
        <v>2023</v>
      </c>
      <c r="I205" s="59">
        <v>15</v>
      </c>
      <c r="J205" s="59" t="s">
        <v>118</v>
      </c>
      <c r="K205" s="59" t="s">
        <v>651</v>
      </c>
      <c r="L205" s="59" t="s">
        <v>705</v>
      </c>
      <c r="M205" s="59" t="s">
        <v>160</v>
      </c>
      <c r="N205" s="59">
        <v>1</v>
      </c>
      <c r="O205" s="59">
        <v>1</v>
      </c>
      <c r="P205" s="59" t="s">
        <v>67</v>
      </c>
      <c r="Q205" s="59" t="s">
        <v>497</v>
      </c>
      <c r="R205" s="59">
        <v>1428</v>
      </c>
      <c r="S205" s="59">
        <v>1</v>
      </c>
      <c r="T205" s="59">
        <f t="shared" si="14"/>
        <v>1428</v>
      </c>
      <c r="U205" s="59"/>
    </row>
    <row r="206" spans="1:21" ht="45.75" customHeight="1" x14ac:dyDescent="0.25">
      <c r="A206" s="75" t="s">
        <v>218</v>
      </c>
      <c r="B206" s="76" t="s">
        <v>223</v>
      </c>
      <c r="C206" s="77" t="s">
        <v>224</v>
      </c>
      <c r="D206" s="59" t="s">
        <v>404</v>
      </c>
      <c r="E206" s="59" t="s">
        <v>154</v>
      </c>
      <c r="F206" s="59" t="s">
        <v>7</v>
      </c>
      <c r="G206" s="59" t="s">
        <v>175</v>
      </c>
      <c r="H206" s="59">
        <v>2023</v>
      </c>
      <c r="I206" s="59">
        <v>15</v>
      </c>
      <c r="J206" s="59" t="s">
        <v>7</v>
      </c>
      <c r="K206" s="59" t="s">
        <v>651</v>
      </c>
      <c r="L206" s="59" t="s">
        <v>705</v>
      </c>
      <c r="M206" s="59" t="s">
        <v>160</v>
      </c>
      <c r="N206" s="59">
        <v>1</v>
      </c>
      <c r="O206" s="59">
        <v>1</v>
      </c>
      <c r="P206" s="59" t="s">
        <v>351</v>
      </c>
      <c r="Q206" s="59" t="s">
        <v>423</v>
      </c>
      <c r="R206" s="59">
        <v>611</v>
      </c>
      <c r="S206" s="59">
        <v>1</v>
      </c>
      <c r="T206" s="59">
        <f t="shared" si="14"/>
        <v>611</v>
      </c>
      <c r="U206" s="59"/>
    </row>
    <row r="207" spans="1:21" ht="45.75" customHeight="1" x14ac:dyDescent="0.25">
      <c r="A207" s="75" t="s">
        <v>218</v>
      </c>
      <c r="B207" s="76" t="s">
        <v>223</v>
      </c>
      <c r="C207" s="77" t="s">
        <v>224</v>
      </c>
      <c r="D207" s="59" t="s">
        <v>412</v>
      </c>
      <c r="E207" s="59" t="s">
        <v>154</v>
      </c>
      <c r="F207" s="59" t="s">
        <v>7</v>
      </c>
      <c r="G207" s="59" t="s">
        <v>175</v>
      </c>
      <c r="H207" s="59">
        <v>2023</v>
      </c>
      <c r="I207" s="59">
        <v>15</v>
      </c>
      <c r="J207" s="59" t="s">
        <v>7</v>
      </c>
      <c r="K207" s="59" t="s">
        <v>651</v>
      </c>
      <c r="L207" s="59" t="s">
        <v>705</v>
      </c>
      <c r="M207" s="59" t="s">
        <v>160</v>
      </c>
      <c r="N207" s="59">
        <v>1</v>
      </c>
      <c r="O207" s="59">
        <v>1</v>
      </c>
      <c r="P207" s="59" t="s">
        <v>351</v>
      </c>
      <c r="Q207" s="59" t="s">
        <v>7</v>
      </c>
      <c r="R207" s="59" t="s">
        <v>7</v>
      </c>
      <c r="S207" s="59" t="s">
        <v>7</v>
      </c>
      <c r="T207" s="59">
        <f>SUM(T203:T206)</f>
        <v>5615.65</v>
      </c>
      <c r="U207" s="59"/>
    </row>
    <row r="208" spans="1:21" ht="66.75" customHeight="1" x14ac:dyDescent="0.25">
      <c r="A208" s="103" t="s">
        <v>225</v>
      </c>
      <c r="B208" s="76" t="s">
        <v>226</v>
      </c>
      <c r="C208" s="77" t="s">
        <v>227</v>
      </c>
      <c r="D208" s="59" t="s">
        <v>518</v>
      </c>
      <c r="E208" s="59" t="s">
        <v>157</v>
      </c>
      <c r="F208" s="59" t="s">
        <v>7</v>
      </c>
      <c r="G208" s="59" t="s">
        <v>174</v>
      </c>
      <c r="H208" s="59">
        <v>2021</v>
      </c>
      <c r="I208" s="59">
        <v>110</v>
      </c>
      <c r="J208" s="59" t="s">
        <v>366</v>
      </c>
      <c r="K208" s="59" t="s">
        <v>426</v>
      </c>
      <c r="L208" s="59" t="s">
        <v>515</v>
      </c>
      <c r="M208" s="59" t="s">
        <v>160</v>
      </c>
      <c r="N208" s="59">
        <v>1</v>
      </c>
      <c r="O208" s="59">
        <v>2</v>
      </c>
      <c r="P208" s="59" t="s">
        <v>290</v>
      </c>
      <c r="Q208" s="59" t="s">
        <v>127</v>
      </c>
      <c r="R208" s="59">
        <v>23135</v>
      </c>
      <c r="S208" s="59">
        <v>1.1000000000000001</v>
      </c>
      <c r="T208" s="59">
        <f>S208*R208*O208</f>
        <v>50897.000000000007</v>
      </c>
      <c r="U208" s="59"/>
    </row>
    <row r="209" spans="1:21" ht="66.75" customHeight="1" x14ac:dyDescent="0.25">
      <c r="A209" s="103" t="s">
        <v>225</v>
      </c>
      <c r="B209" s="76" t="s">
        <v>226</v>
      </c>
      <c r="C209" s="77" t="s">
        <v>227</v>
      </c>
      <c r="D209" s="59" t="s">
        <v>517</v>
      </c>
      <c r="E209" s="59" t="s">
        <v>157</v>
      </c>
      <c r="F209" s="59" t="s">
        <v>7</v>
      </c>
      <c r="G209" s="59" t="s">
        <v>174</v>
      </c>
      <c r="H209" s="59">
        <v>2021</v>
      </c>
      <c r="I209" s="59">
        <v>15</v>
      </c>
      <c r="J209" s="59" t="s">
        <v>500</v>
      </c>
      <c r="K209" s="59" t="s">
        <v>426</v>
      </c>
      <c r="L209" s="59" t="s">
        <v>515</v>
      </c>
      <c r="M209" s="59" t="s">
        <v>160</v>
      </c>
      <c r="N209" s="59">
        <v>1</v>
      </c>
      <c r="O209" s="59">
        <v>2</v>
      </c>
      <c r="P209" s="59" t="s">
        <v>290</v>
      </c>
      <c r="Q209" s="59" t="s">
        <v>128</v>
      </c>
      <c r="R209" s="59">
        <v>395</v>
      </c>
      <c r="S209" s="59">
        <v>1.05</v>
      </c>
      <c r="T209" s="59">
        <f t="shared" ref="T209:T211" si="15">S209*R209*O209</f>
        <v>829.5</v>
      </c>
      <c r="U209" s="59"/>
    </row>
    <row r="210" spans="1:21" ht="66.75" customHeight="1" x14ac:dyDescent="0.25">
      <c r="A210" s="103" t="s">
        <v>225</v>
      </c>
      <c r="B210" s="76" t="s">
        <v>226</v>
      </c>
      <c r="C210" s="77" t="s">
        <v>227</v>
      </c>
      <c r="D210" s="59" t="s">
        <v>164</v>
      </c>
      <c r="E210" s="59" t="s">
        <v>157</v>
      </c>
      <c r="F210" s="59" t="s">
        <v>7</v>
      </c>
      <c r="G210" s="59" t="s">
        <v>174</v>
      </c>
      <c r="H210" s="59">
        <v>2021</v>
      </c>
      <c r="I210" s="59">
        <v>15</v>
      </c>
      <c r="J210" s="59" t="s">
        <v>516</v>
      </c>
      <c r="K210" s="59" t="s">
        <v>426</v>
      </c>
      <c r="L210" s="59" t="s">
        <v>515</v>
      </c>
      <c r="M210" s="59" t="s">
        <v>160</v>
      </c>
      <c r="N210" s="59">
        <v>1</v>
      </c>
      <c r="O210" s="59">
        <v>2</v>
      </c>
      <c r="P210" s="59" t="s">
        <v>60</v>
      </c>
      <c r="Q210" s="59" t="s">
        <v>501</v>
      </c>
      <c r="R210" s="59">
        <v>4349</v>
      </c>
      <c r="S210" s="59">
        <v>1</v>
      </c>
      <c r="T210" s="59">
        <f t="shared" si="15"/>
        <v>8698</v>
      </c>
      <c r="U210" s="59"/>
    </row>
    <row r="211" spans="1:21" ht="66.75" customHeight="1" x14ac:dyDescent="0.25">
      <c r="A211" s="103" t="s">
        <v>225</v>
      </c>
      <c r="B211" s="76" t="s">
        <v>226</v>
      </c>
      <c r="C211" s="77" t="s">
        <v>227</v>
      </c>
      <c r="D211" s="59" t="s">
        <v>514</v>
      </c>
      <c r="E211" s="59" t="s">
        <v>157</v>
      </c>
      <c r="F211" s="59" t="s">
        <v>7</v>
      </c>
      <c r="G211" s="59" t="s">
        <v>174</v>
      </c>
      <c r="H211" s="59">
        <v>2021</v>
      </c>
      <c r="I211" s="59">
        <v>110</v>
      </c>
      <c r="J211" s="59" t="s">
        <v>369</v>
      </c>
      <c r="K211" s="59" t="s">
        <v>426</v>
      </c>
      <c r="L211" s="59" t="s">
        <v>515</v>
      </c>
      <c r="M211" s="59" t="s">
        <v>160</v>
      </c>
      <c r="N211" s="59">
        <v>1</v>
      </c>
      <c r="O211" s="59">
        <v>2606</v>
      </c>
      <c r="P211" s="59" t="s">
        <v>304</v>
      </c>
      <c r="Q211" s="59" t="s">
        <v>305</v>
      </c>
      <c r="R211" s="59">
        <v>3.02</v>
      </c>
      <c r="S211" s="59">
        <v>1</v>
      </c>
      <c r="T211" s="59">
        <f t="shared" si="15"/>
        <v>7870.12</v>
      </c>
      <c r="U211" s="59"/>
    </row>
    <row r="212" spans="1:21" ht="66.75" customHeight="1" x14ac:dyDescent="0.25">
      <c r="A212" s="103" t="s">
        <v>225</v>
      </c>
      <c r="B212" s="76" t="s">
        <v>226</v>
      </c>
      <c r="C212" s="77" t="s">
        <v>227</v>
      </c>
      <c r="D212" s="59" t="s">
        <v>502</v>
      </c>
      <c r="E212" s="59" t="s">
        <v>157</v>
      </c>
      <c r="F212" s="59" t="s">
        <v>7</v>
      </c>
      <c r="G212" s="59" t="s">
        <v>174</v>
      </c>
      <c r="H212" s="59">
        <v>2021</v>
      </c>
      <c r="I212" s="59">
        <v>110</v>
      </c>
      <c r="J212" s="59" t="s">
        <v>502</v>
      </c>
      <c r="K212" s="59" t="s">
        <v>426</v>
      </c>
      <c r="L212" s="59" t="s">
        <v>515</v>
      </c>
      <c r="M212" s="59" t="s">
        <v>160</v>
      </c>
      <c r="N212" s="59">
        <v>1</v>
      </c>
      <c r="O212" s="59">
        <v>1</v>
      </c>
      <c r="P212" s="59" t="s">
        <v>55</v>
      </c>
      <c r="Q212" s="59" t="s">
        <v>508</v>
      </c>
      <c r="R212" s="59">
        <v>577</v>
      </c>
      <c r="S212" s="59">
        <v>1</v>
      </c>
      <c r="T212" s="59">
        <v>577</v>
      </c>
      <c r="U212" s="59"/>
    </row>
    <row r="213" spans="1:21" ht="66.75" customHeight="1" x14ac:dyDescent="0.25">
      <c r="A213" s="103" t="s">
        <v>225</v>
      </c>
      <c r="B213" s="76" t="s">
        <v>226</v>
      </c>
      <c r="C213" s="77" t="s">
        <v>227</v>
      </c>
      <c r="D213" s="59" t="s">
        <v>503</v>
      </c>
      <c r="E213" s="59" t="s">
        <v>157</v>
      </c>
      <c r="F213" s="59" t="s">
        <v>7</v>
      </c>
      <c r="G213" s="59" t="s">
        <v>174</v>
      </c>
      <c r="H213" s="59">
        <v>2021</v>
      </c>
      <c r="I213" s="59">
        <v>110</v>
      </c>
      <c r="J213" s="59" t="s">
        <v>503</v>
      </c>
      <c r="K213" s="59" t="s">
        <v>426</v>
      </c>
      <c r="L213" s="59" t="s">
        <v>515</v>
      </c>
      <c r="M213" s="59" t="s">
        <v>160</v>
      </c>
      <c r="N213" s="59">
        <v>1</v>
      </c>
      <c r="O213" s="59">
        <v>1</v>
      </c>
      <c r="P213" s="59" t="s">
        <v>55</v>
      </c>
      <c r="Q213" s="59" t="s">
        <v>509</v>
      </c>
      <c r="R213" s="59">
        <v>177</v>
      </c>
      <c r="S213" s="59">
        <v>1</v>
      </c>
      <c r="T213" s="59">
        <v>177</v>
      </c>
      <c r="U213" s="59"/>
    </row>
    <row r="214" spans="1:21" ht="66.75" customHeight="1" x14ac:dyDescent="0.25">
      <c r="A214" s="103" t="s">
        <v>225</v>
      </c>
      <c r="B214" s="76" t="s">
        <v>226</v>
      </c>
      <c r="C214" s="77" t="s">
        <v>227</v>
      </c>
      <c r="D214" s="59" t="s">
        <v>150</v>
      </c>
      <c r="E214" s="59" t="s">
        <v>157</v>
      </c>
      <c r="F214" s="59" t="s">
        <v>7</v>
      </c>
      <c r="G214" s="59" t="s">
        <v>174</v>
      </c>
      <c r="H214" s="59">
        <v>2021</v>
      </c>
      <c r="I214" s="59">
        <v>110</v>
      </c>
      <c r="J214" s="59" t="s">
        <v>150</v>
      </c>
      <c r="K214" s="59" t="s">
        <v>426</v>
      </c>
      <c r="L214" s="59" t="s">
        <v>515</v>
      </c>
      <c r="M214" s="59" t="s">
        <v>160</v>
      </c>
      <c r="N214" s="59">
        <v>1</v>
      </c>
      <c r="O214" s="59">
        <v>354</v>
      </c>
      <c r="P214" s="59" t="s">
        <v>510</v>
      </c>
      <c r="Q214" s="59" t="s">
        <v>151</v>
      </c>
      <c r="R214" s="59">
        <v>11</v>
      </c>
      <c r="S214" s="59">
        <v>1</v>
      </c>
      <c r="T214" s="59">
        <v>3894</v>
      </c>
      <c r="U214" s="59"/>
    </row>
    <row r="215" spans="1:21" ht="66.75" customHeight="1" x14ac:dyDescent="0.25">
      <c r="A215" s="103" t="s">
        <v>225</v>
      </c>
      <c r="B215" s="76" t="s">
        <v>226</v>
      </c>
      <c r="C215" s="77" t="s">
        <v>227</v>
      </c>
      <c r="D215" s="59" t="s">
        <v>504</v>
      </c>
      <c r="E215" s="59" t="s">
        <v>157</v>
      </c>
      <c r="F215" s="59" t="s">
        <v>7</v>
      </c>
      <c r="G215" s="59" t="s">
        <v>174</v>
      </c>
      <c r="H215" s="59">
        <v>2021</v>
      </c>
      <c r="I215" s="59">
        <v>110</v>
      </c>
      <c r="J215" s="59" t="s">
        <v>504</v>
      </c>
      <c r="K215" s="59" t="s">
        <v>426</v>
      </c>
      <c r="L215" s="59" t="s">
        <v>515</v>
      </c>
      <c r="M215" s="59" t="s">
        <v>160</v>
      </c>
      <c r="N215" s="59">
        <v>1</v>
      </c>
      <c r="O215" s="59">
        <v>0</v>
      </c>
      <c r="P215" s="59" t="s">
        <v>55</v>
      </c>
      <c r="Q215" s="59" t="s">
        <v>511</v>
      </c>
      <c r="R215" s="59">
        <v>3572</v>
      </c>
      <c r="S215" s="59">
        <v>1</v>
      </c>
      <c r="T215" s="59">
        <v>0</v>
      </c>
      <c r="U215" s="59"/>
    </row>
    <row r="216" spans="1:21" ht="66.75" customHeight="1" x14ac:dyDescent="0.25">
      <c r="A216" s="103" t="s">
        <v>225</v>
      </c>
      <c r="B216" s="76" t="s">
        <v>226</v>
      </c>
      <c r="C216" s="77" t="s">
        <v>227</v>
      </c>
      <c r="D216" s="59" t="s">
        <v>505</v>
      </c>
      <c r="E216" s="59" t="s">
        <v>157</v>
      </c>
      <c r="F216" s="59" t="s">
        <v>7</v>
      </c>
      <c r="G216" s="59" t="s">
        <v>174</v>
      </c>
      <c r="H216" s="59">
        <v>2021</v>
      </c>
      <c r="I216" s="59">
        <v>110</v>
      </c>
      <c r="J216" s="59" t="s">
        <v>505</v>
      </c>
      <c r="K216" s="59" t="s">
        <v>426</v>
      </c>
      <c r="L216" s="59" t="s">
        <v>515</v>
      </c>
      <c r="M216" s="59" t="s">
        <v>160</v>
      </c>
      <c r="N216" s="59">
        <v>1</v>
      </c>
      <c r="O216" s="59">
        <v>1</v>
      </c>
      <c r="P216" s="59" t="s">
        <v>55</v>
      </c>
      <c r="Q216" s="59" t="s">
        <v>512</v>
      </c>
      <c r="R216" s="59">
        <v>189</v>
      </c>
      <c r="S216" s="59">
        <v>1</v>
      </c>
      <c r="T216" s="59">
        <v>189</v>
      </c>
      <c r="U216" s="59"/>
    </row>
    <row r="217" spans="1:21" ht="66.75" customHeight="1" x14ac:dyDescent="0.25">
      <c r="A217" s="103" t="s">
        <v>225</v>
      </c>
      <c r="B217" s="76" t="s">
        <v>226</v>
      </c>
      <c r="C217" s="77" t="s">
        <v>227</v>
      </c>
      <c r="D217" s="59" t="s">
        <v>506</v>
      </c>
      <c r="E217" s="59" t="s">
        <v>157</v>
      </c>
      <c r="F217" s="59" t="s">
        <v>7</v>
      </c>
      <c r="G217" s="59" t="s">
        <v>174</v>
      </c>
      <c r="H217" s="59">
        <v>2021</v>
      </c>
      <c r="I217" s="59">
        <v>110</v>
      </c>
      <c r="J217" s="59" t="s">
        <v>506</v>
      </c>
      <c r="K217" s="59" t="s">
        <v>426</v>
      </c>
      <c r="L217" s="59" t="s">
        <v>515</v>
      </c>
      <c r="M217" s="59" t="s">
        <v>160</v>
      </c>
      <c r="N217" s="59">
        <v>1</v>
      </c>
      <c r="O217" s="59">
        <v>4</v>
      </c>
      <c r="P217" s="59" t="s">
        <v>158</v>
      </c>
      <c r="Q217" s="59" t="s">
        <v>100</v>
      </c>
      <c r="R217" s="59">
        <v>641</v>
      </c>
      <c r="S217" s="59">
        <v>1</v>
      </c>
      <c r="T217" s="59">
        <v>2564</v>
      </c>
      <c r="U217" s="59"/>
    </row>
    <row r="218" spans="1:21" ht="66.75" customHeight="1" x14ac:dyDescent="0.25">
      <c r="A218" s="103" t="s">
        <v>225</v>
      </c>
      <c r="B218" s="76" t="s">
        <v>226</v>
      </c>
      <c r="C218" s="77" t="s">
        <v>227</v>
      </c>
      <c r="D218" s="59" t="s">
        <v>101</v>
      </c>
      <c r="E218" s="59" t="s">
        <v>157</v>
      </c>
      <c r="F218" s="59" t="s">
        <v>7</v>
      </c>
      <c r="G218" s="59" t="s">
        <v>174</v>
      </c>
      <c r="H218" s="59">
        <v>2021</v>
      </c>
      <c r="I218" s="59">
        <v>110</v>
      </c>
      <c r="J218" s="59" t="s">
        <v>101</v>
      </c>
      <c r="K218" s="59" t="s">
        <v>426</v>
      </c>
      <c r="L218" s="59" t="s">
        <v>515</v>
      </c>
      <c r="M218" s="59" t="s">
        <v>160</v>
      </c>
      <c r="N218" s="59">
        <v>1</v>
      </c>
      <c r="O218" s="59">
        <v>12</v>
      </c>
      <c r="P218" s="59" t="s">
        <v>158</v>
      </c>
      <c r="Q218" s="59" t="s">
        <v>102</v>
      </c>
      <c r="R218" s="59">
        <v>137</v>
      </c>
      <c r="S218" s="59">
        <v>1</v>
      </c>
      <c r="T218" s="59">
        <v>1644</v>
      </c>
      <c r="U218" s="59"/>
    </row>
    <row r="219" spans="1:21" ht="66.75" customHeight="1" x14ac:dyDescent="0.25">
      <c r="A219" s="103" t="s">
        <v>225</v>
      </c>
      <c r="B219" s="76" t="s">
        <v>226</v>
      </c>
      <c r="C219" s="77" t="s">
        <v>227</v>
      </c>
      <c r="D219" s="59" t="s">
        <v>104</v>
      </c>
      <c r="E219" s="59" t="s">
        <v>157</v>
      </c>
      <c r="F219" s="59" t="s">
        <v>7</v>
      </c>
      <c r="G219" s="59" t="s">
        <v>174</v>
      </c>
      <c r="H219" s="59">
        <v>2021</v>
      </c>
      <c r="I219" s="59">
        <v>110</v>
      </c>
      <c r="J219" s="59" t="s">
        <v>104</v>
      </c>
      <c r="K219" s="59" t="s">
        <v>426</v>
      </c>
      <c r="L219" s="59" t="s">
        <v>515</v>
      </c>
      <c r="M219" s="59" t="s">
        <v>160</v>
      </c>
      <c r="N219" s="59">
        <v>1</v>
      </c>
      <c r="O219" s="59">
        <v>354</v>
      </c>
      <c r="P219" s="59" t="s">
        <v>146</v>
      </c>
      <c r="Q219" s="59" t="s">
        <v>105</v>
      </c>
      <c r="R219" s="59">
        <v>5.5</v>
      </c>
      <c r="S219" s="59">
        <v>1</v>
      </c>
      <c r="T219" s="59">
        <v>1947</v>
      </c>
      <c r="U219" s="59"/>
    </row>
    <row r="220" spans="1:21" ht="66.75" customHeight="1" x14ac:dyDescent="0.25">
      <c r="A220" s="103" t="s">
        <v>225</v>
      </c>
      <c r="B220" s="76" t="s">
        <v>226</v>
      </c>
      <c r="C220" s="77" t="s">
        <v>227</v>
      </c>
      <c r="D220" s="59" t="s">
        <v>507</v>
      </c>
      <c r="E220" s="59" t="s">
        <v>157</v>
      </c>
      <c r="F220" s="59" t="s">
        <v>7</v>
      </c>
      <c r="G220" s="59" t="s">
        <v>174</v>
      </c>
      <c r="H220" s="59">
        <v>2021</v>
      </c>
      <c r="I220" s="59">
        <v>110</v>
      </c>
      <c r="J220" s="59" t="s">
        <v>507</v>
      </c>
      <c r="K220" s="59" t="s">
        <v>426</v>
      </c>
      <c r="L220" s="59" t="s">
        <v>515</v>
      </c>
      <c r="M220" s="59" t="s">
        <v>160</v>
      </c>
      <c r="N220" s="59">
        <v>1</v>
      </c>
      <c r="O220" s="59">
        <v>354</v>
      </c>
      <c r="P220" s="59" t="s">
        <v>146</v>
      </c>
      <c r="Q220" s="59" t="s">
        <v>513</v>
      </c>
      <c r="R220" s="59">
        <v>5.5</v>
      </c>
      <c r="S220" s="59">
        <v>1</v>
      </c>
      <c r="T220" s="59">
        <v>1947</v>
      </c>
      <c r="U220" s="59"/>
    </row>
    <row r="221" spans="1:21" ht="66.75" customHeight="1" x14ac:dyDescent="0.25">
      <c r="A221" s="103" t="s">
        <v>225</v>
      </c>
      <c r="B221" s="76" t="s">
        <v>226</v>
      </c>
      <c r="C221" s="77" t="s">
        <v>227</v>
      </c>
      <c r="D221" s="59" t="s">
        <v>316</v>
      </c>
      <c r="E221" s="59" t="s">
        <v>157</v>
      </c>
      <c r="F221" s="59" t="s">
        <v>7</v>
      </c>
      <c r="G221" s="59" t="s">
        <v>174</v>
      </c>
      <c r="H221" s="59">
        <v>2021</v>
      </c>
      <c r="I221" s="59">
        <v>110</v>
      </c>
      <c r="J221" s="59" t="s">
        <v>316</v>
      </c>
      <c r="K221" s="59" t="s">
        <v>426</v>
      </c>
      <c r="L221" s="59" t="s">
        <v>515</v>
      </c>
      <c r="M221" s="59" t="s">
        <v>160</v>
      </c>
      <c r="N221" s="59">
        <v>1</v>
      </c>
      <c r="O221" s="59">
        <v>2</v>
      </c>
      <c r="P221" s="59" t="s">
        <v>139</v>
      </c>
      <c r="Q221" s="59" t="s">
        <v>328</v>
      </c>
      <c r="R221" s="59">
        <v>90</v>
      </c>
      <c r="S221" s="59">
        <v>1.04</v>
      </c>
      <c r="T221" s="59">
        <v>187.20000000000002</v>
      </c>
      <c r="U221" s="59"/>
    </row>
    <row r="222" spans="1:21" ht="66.75" customHeight="1" x14ac:dyDescent="0.25">
      <c r="A222" s="103" t="s">
        <v>225</v>
      </c>
      <c r="B222" s="76" t="s">
        <v>226</v>
      </c>
      <c r="C222" s="77" t="s">
        <v>227</v>
      </c>
      <c r="D222" s="59" t="s">
        <v>319</v>
      </c>
      <c r="E222" s="59" t="s">
        <v>157</v>
      </c>
      <c r="F222" s="59" t="s">
        <v>7</v>
      </c>
      <c r="G222" s="59" t="s">
        <v>174</v>
      </c>
      <c r="H222" s="59">
        <v>2021</v>
      </c>
      <c r="I222" s="59">
        <v>110</v>
      </c>
      <c r="J222" s="59" t="s">
        <v>319</v>
      </c>
      <c r="K222" s="59" t="s">
        <v>426</v>
      </c>
      <c r="L222" s="59" t="s">
        <v>515</v>
      </c>
      <c r="M222" s="59" t="s">
        <v>160</v>
      </c>
      <c r="N222" s="59">
        <v>1</v>
      </c>
      <c r="O222" s="59">
        <v>2</v>
      </c>
      <c r="P222" s="59" t="s">
        <v>329</v>
      </c>
      <c r="Q222" s="59" t="s">
        <v>332</v>
      </c>
      <c r="R222" s="59">
        <v>180</v>
      </c>
      <c r="S222" s="59">
        <v>1.04</v>
      </c>
      <c r="T222" s="59">
        <v>374.40000000000003</v>
      </c>
      <c r="U222" s="59"/>
    </row>
    <row r="223" spans="1:21" ht="66.75" customHeight="1" x14ac:dyDescent="0.25">
      <c r="A223" s="103" t="s">
        <v>225</v>
      </c>
      <c r="B223" s="76" t="s">
        <v>226</v>
      </c>
      <c r="C223" s="77" t="s">
        <v>227</v>
      </c>
      <c r="D223" s="59" t="s">
        <v>320</v>
      </c>
      <c r="E223" s="59" t="s">
        <v>157</v>
      </c>
      <c r="F223" s="59" t="s">
        <v>7</v>
      </c>
      <c r="G223" s="59" t="s">
        <v>174</v>
      </c>
      <c r="H223" s="59">
        <v>2021</v>
      </c>
      <c r="I223" s="59">
        <v>110</v>
      </c>
      <c r="J223" s="59" t="s">
        <v>320</v>
      </c>
      <c r="K223" s="59" t="s">
        <v>426</v>
      </c>
      <c r="L223" s="59" t="s">
        <v>515</v>
      </c>
      <c r="M223" s="59" t="s">
        <v>160</v>
      </c>
      <c r="N223" s="59">
        <v>1</v>
      </c>
      <c r="O223" s="59">
        <v>1</v>
      </c>
      <c r="P223" s="59" t="s">
        <v>329</v>
      </c>
      <c r="Q223" s="59" t="s">
        <v>334</v>
      </c>
      <c r="R223" s="59">
        <v>3354</v>
      </c>
      <c r="S223" s="59">
        <v>1.04</v>
      </c>
      <c r="T223" s="59">
        <v>3488.1600000000003</v>
      </c>
      <c r="U223" s="59"/>
    </row>
    <row r="224" spans="1:21" ht="66.75" customHeight="1" x14ac:dyDescent="0.25">
      <c r="A224" s="103" t="s">
        <v>225</v>
      </c>
      <c r="B224" s="76" t="s">
        <v>226</v>
      </c>
      <c r="C224" s="77" t="s">
        <v>227</v>
      </c>
      <c r="D224" s="59" t="s">
        <v>321</v>
      </c>
      <c r="E224" s="59" t="s">
        <v>157</v>
      </c>
      <c r="F224" s="59" t="s">
        <v>7</v>
      </c>
      <c r="G224" s="59" t="s">
        <v>174</v>
      </c>
      <c r="H224" s="59">
        <v>2021</v>
      </c>
      <c r="I224" s="59">
        <v>110</v>
      </c>
      <c r="J224" s="59" t="s">
        <v>321</v>
      </c>
      <c r="K224" s="59" t="s">
        <v>426</v>
      </c>
      <c r="L224" s="59" t="s">
        <v>515</v>
      </c>
      <c r="M224" s="59" t="s">
        <v>160</v>
      </c>
      <c r="N224" s="59">
        <v>1</v>
      </c>
      <c r="O224" s="59">
        <v>1</v>
      </c>
      <c r="P224" s="59" t="s">
        <v>329</v>
      </c>
      <c r="Q224" s="59" t="s">
        <v>335</v>
      </c>
      <c r="R224" s="59">
        <v>1424</v>
      </c>
      <c r="S224" s="59">
        <v>1.04</v>
      </c>
      <c r="T224" s="59">
        <v>1480.96</v>
      </c>
      <c r="U224" s="59"/>
    </row>
    <row r="225" spans="1:21" ht="66.75" customHeight="1" x14ac:dyDescent="0.25">
      <c r="A225" s="103" t="s">
        <v>225</v>
      </c>
      <c r="B225" s="76" t="s">
        <v>226</v>
      </c>
      <c r="C225" s="77" t="s">
        <v>227</v>
      </c>
      <c r="D225" s="59" t="s">
        <v>514</v>
      </c>
      <c r="E225" s="59" t="s">
        <v>157</v>
      </c>
      <c r="F225" s="59" t="s">
        <v>7</v>
      </c>
      <c r="G225" s="59" t="s">
        <v>174</v>
      </c>
      <c r="H225" s="59">
        <v>2021</v>
      </c>
      <c r="I225" s="59">
        <v>110</v>
      </c>
      <c r="J225" s="59" t="s">
        <v>514</v>
      </c>
      <c r="K225" s="59" t="s">
        <v>426</v>
      </c>
      <c r="L225" s="59" t="s">
        <v>515</v>
      </c>
      <c r="M225" s="59" t="s">
        <v>160</v>
      </c>
      <c r="N225" s="59">
        <v>1</v>
      </c>
      <c r="O225" s="59">
        <v>1</v>
      </c>
      <c r="P225" s="59" t="s">
        <v>323</v>
      </c>
      <c r="Q225" s="59" t="s">
        <v>69</v>
      </c>
      <c r="R225" s="59">
        <v>2320</v>
      </c>
      <c r="S225" s="59">
        <v>1</v>
      </c>
      <c r="T225" s="59">
        <v>2320</v>
      </c>
      <c r="U225" s="59"/>
    </row>
    <row r="226" spans="1:21" ht="66.75" customHeight="1" x14ac:dyDescent="0.25">
      <c r="A226" s="103" t="s">
        <v>225</v>
      </c>
      <c r="B226" s="76" t="s">
        <v>226</v>
      </c>
      <c r="C226" s="77" t="s">
        <v>227</v>
      </c>
      <c r="D226" s="59" t="s">
        <v>7</v>
      </c>
      <c r="E226" s="59" t="s">
        <v>157</v>
      </c>
      <c r="F226" s="59" t="s">
        <v>7</v>
      </c>
      <c r="G226" s="59" t="s">
        <v>174</v>
      </c>
      <c r="H226" s="59">
        <v>2021</v>
      </c>
      <c r="I226" s="59">
        <v>110</v>
      </c>
      <c r="J226" s="59" t="s">
        <v>7</v>
      </c>
      <c r="K226" s="59" t="s">
        <v>426</v>
      </c>
      <c r="L226" s="59" t="s">
        <v>515</v>
      </c>
      <c r="M226" s="59" t="s">
        <v>160</v>
      </c>
      <c r="N226" s="59">
        <v>1</v>
      </c>
      <c r="O226" s="59">
        <v>1</v>
      </c>
      <c r="P226" s="59" t="s">
        <v>411</v>
      </c>
      <c r="Q226" s="59" t="s">
        <v>7</v>
      </c>
      <c r="R226" s="59" t="s">
        <v>7</v>
      </c>
      <c r="S226" s="59" t="s">
        <v>7</v>
      </c>
      <c r="T226" s="99">
        <f>SUM(T208:T225)</f>
        <v>89084.340000000011</v>
      </c>
      <c r="U226" s="59"/>
    </row>
    <row r="227" spans="1:21" ht="57" customHeight="1" x14ac:dyDescent="0.25">
      <c r="A227" s="103" t="s">
        <v>225</v>
      </c>
      <c r="B227" s="76" t="s">
        <v>228</v>
      </c>
      <c r="C227" s="77" t="s">
        <v>229</v>
      </c>
      <c r="D227" s="59" t="s">
        <v>518</v>
      </c>
      <c r="E227" s="59" t="s">
        <v>157</v>
      </c>
      <c r="F227" s="59" t="s">
        <v>7</v>
      </c>
      <c r="G227" s="59" t="s">
        <v>173</v>
      </c>
      <c r="H227" s="59">
        <v>2024</v>
      </c>
      <c r="I227" s="59">
        <v>110</v>
      </c>
      <c r="J227" s="59" t="s">
        <v>519</v>
      </c>
      <c r="K227" s="59" t="s">
        <v>706</v>
      </c>
      <c r="L227" s="59" t="s">
        <v>537</v>
      </c>
      <c r="M227" s="59" t="s">
        <v>160</v>
      </c>
      <c r="N227" s="59">
        <v>1</v>
      </c>
      <c r="O227" s="59">
        <v>3</v>
      </c>
      <c r="P227" s="59" t="s">
        <v>290</v>
      </c>
      <c r="Q227" s="59" t="s">
        <v>291</v>
      </c>
      <c r="R227" s="59">
        <v>23135</v>
      </c>
      <c r="S227" s="59">
        <v>1.1000000000000001</v>
      </c>
      <c r="T227" s="59">
        <v>76345.500000000015</v>
      </c>
      <c r="U227" s="59"/>
    </row>
    <row r="228" spans="1:21" ht="46.5" customHeight="1" x14ac:dyDescent="0.25">
      <c r="A228" s="103" t="s">
        <v>225</v>
      </c>
      <c r="B228" s="76" t="s">
        <v>228</v>
      </c>
      <c r="C228" s="77" t="s">
        <v>229</v>
      </c>
      <c r="D228" s="59" t="s">
        <v>518</v>
      </c>
      <c r="E228" s="59" t="s">
        <v>157</v>
      </c>
      <c r="F228" s="59" t="s">
        <v>7</v>
      </c>
      <c r="G228" s="59" t="s">
        <v>173</v>
      </c>
      <c r="H228" s="59">
        <v>2024</v>
      </c>
      <c r="I228" s="59">
        <v>110</v>
      </c>
      <c r="J228" s="59" t="s">
        <v>520</v>
      </c>
      <c r="K228" s="59" t="s">
        <v>706</v>
      </c>
      <c r="L228" s="59" t="s">
        <v>537</v>
      </c>
      <c r="M228" s="59" t="s">
        <v>160</v>
      </c>
      <c r="N228" s="59">
        <v>1</v>
      </c>
      <c r="O228" s="59">
        <v>14</v>
      </c>
      <c r="P228" s="59" t="s">
        <v>290</v>
      </c>
      <c r="Q228" s="59" t="s">
        <v>368</v>
      </c>
      <c r="R228" s="59">
        <v>1188</v>
      </c>
      <c r="S228" s="59">
        <v>1.1000000000000001</v>
      </c>
      <c r="T228" s="59">
        <v>18295.200000000004</v>
      </c>
      <c r="U228" s="59"/>
    </row>
    <row r="229" spans="1:21" ht="45" customHeight="1" x14ac:dyDescent="0.25">
      <c r="A229" s="103" t="s">
        <v>225</v>
      </c>
      <c r="B229" s="76" t="s">
        <v>228</v>
      </c>
      <c r="C229" s="77" t="s">
        <v>229</v>
      </c>
      <c r="D229" s="59" t="s">
        <v>517</v>
      </c>
      <c r="E229" s="59" t="s">
        <v>157</v>
      </c>
      <c r="F229" s="59" t="s">
        <v>7</v>
      </c>
      <c r="G229" s="59" t="s">
        <v>173</v>
      </c>
      <c r="H229" s="59">
        <v>2024</v>
      </c>
      <c r="I229" s="59">
        <v>110</v>
      </c>
      <c r="J229" s="59" t="s">
        <v>521</v>
      </c>
      <c r="K229" s="59" t="s">
        <v>706</v>
      </c>
      <c r="L229" s="59" t="s">
        <v>537</v>
      </c>
      <c r="M229" s="59" t="s">
        <v>160</v>
      </c>
      <c r="N229" s="59">
        <v>1</v>
      </c>
      <c r="O229" s="25">
        <v>1</v>
      </c>
      <c r="P229" s="25" t="s">
        <v>290</v>
      </c>
      <c r="Q229" s="78" t="s">
        <v>524</v>
      </c>
      <c r="R229" s="79">
        <v>28252</v>
      </c>
      <c r="S229" s="80">
        <v>1.05</v>
      </c>
      <c r="T229" s="80">
        <v>29664.600000000002</v>
      </c>
      <c r="U229" s="59"/>
    </row>
    <row r="230" spans="1:21" ht="42.75" customHeight="1" x14ac:dyDescent="0.25">
      <c r="A230" s="103" t="s">
        <v>225</v>
      </c>
      <c r="B230" s="76" t="s">
        <v>228</v>
      </c>
      <c r="C230" s="77" t="s">
        <v>229</v>
      </c>
      <c r="D230" s="59" t="s">
        <v>164</v>
      </c>
      <c r="E230" s="59" t="s">
        <v>157</v>
      </c>
      <c r="F230" s="59" t="s">
        <v>7</v>
      </c>
      <c r="G230" s="59" t="s">
        <v>173</v>
      </c>
      <c r="H230" s="59">
        <v>2024</v>
      </c>
      <c r="I230" s="59">
        <v>110</v>
      </c>
      <c r="J230" s="59" t="s">
        <v>522</v>
      </c>
      <c r="K230" s="59" t="s">
        <v>706</v>
      </c>
      <c r="L230" s="59" t="s">
        <v>537</v>
      </c>
      <c r="M230" s="59" t="s">
        <v>160</v>
      </c>
      <c r="N230" s="59">
        <v>1</v>
      </c>
      <c r="O230" s="25">
        <v>1</v>
      </c>
      <c r="P230" s="25" t="s">
        <v>290</v>
      </c>
      <c r="Q230" s="25" t="s">
        <v>525</v>
      </c>
      <c r="R230" s="25">
        <v>4625</v>
      </c>
      <c r="S230" s="80">
        <v>1.05</v>
      </c>
      <c r="T230" s="80">
        <v>4856.25</v>
      </c>
      <c r="U230" s="59"/>
    </row>
    <row r="231" spans="1:21" ht="35.25" customHeight="1" x14ac:dyDescent="0.25">
      <c r="A231" s="103" t="s">
        <v>225</v>
      </c>
      <c r="B231" s="76" t="s">
        <v>228</v>
      </c>
      <c r="C231" s="77" t="s">
        <v>229</v>
      </c>
      <c r="D231" s="59" t="s">
        <v>517</v>
      </c>
      <c r="E231" s="59" t="s">
        <v>157</v>
      </c>
      <c r="F231" s="59" t="s">
        <v>7</v>
      </c>
      <c r="G231" s="59" t="s">
        <v>173</v>
      </c>
      <c r="H231" s="59">
        <v>2024</v>
      </c>
      <c r="I231" s="59">
        <v>110</v>
      </c>
      <c r="J231" s="59" t="s">
        <v>523</v>
      </c>
      <c r="K231" s="59" t="s">
        <v>706</v>
      </c>
      <c r="L231" s="59" t="s">
        <v>537</v>
      </c>
      <c r="M231" s="59" t="s">
        <v>160</v>
      </c>
      <c r="N231" s="59">
        <v>1</v>
      </c>
      <c r="O231" s="25">
        <v>1</v>
      </c>
      <c r="P231" s="25" t="s">
        <v>290</v>
      </c>
      <c r="Q231" s="25" t="s">
        <v>526</v>
      </c>
      <c r="R231" s="25">
        <v>189</v>
      </c>
      <c r="S231" s="80">
        <v>1.05</v>
      </c>
      <c r="T231" s="80">
        <v>198.45000000000002</v>
      </c>
      <c r="U231" s="59"/>
    </row>
    <row r="232" spans="1:21" ht="27" customHeight="1" x14ac:dyDescent="0.25">
      <c r="A232" s="103" t="s">
        <v>225</v>
      </c>
      <c r="B232" s="76" t="s">
        <v>228</v>
      </c>
      <c r="C232" s="77" t="s">
        <v>229</v>
      </c>
      <c r="D232" s="59" t="str">
        <f t="shared" ref="D232:D233" si="16">J232</f>
        <v xml:space="preserve">УНЦ систем АСУТП и ТМ </v>
      </c>
      <c r="E232" s="59" t="s">
        <v>157</v>
      </c>
      <c r="F232" s="59" t="s">
        <v>7</v>
      </c>
      <c r="G232" s="59" t="s">
        <v>173</v>
      </c>
      <c r="H232" s="59">
        <v>2024</v>
      </c>
      <c r="I232" s="59">
        <v>110</v>
      </c>
      <c r="J232" s="59" t="s">
        <v>68</v>
      </c>
      <c r="K232" s="59" t="s">
        <v>706</v>
      </c>
      <c r="L232" s="59" t="s">
        <v>537</v>
      </c>
      <c r="M232" s="59" t="s">
        <v>160</v>
      </c>
      <c r="N232" s="59">
        <v>1</v>
      </c>
      <c r="O232" s="59">
        <v>0</v>
      </c>
      <c r="P232" s="59" t="s">
        <v>56</v>
      </c>
      <c r="Q232" s="59" t="s">
        <v>331</v>
      </c>
      <c r="R232" s="59">
        <v>23531</v>
      </c>
      <c r="S232" s="59">
        <v>1.04</v>
      </c>
      <c r="T232" s="59">
        <v>0</v>
      </c>
      <c r="U232" s="59"/>
    </row>
    <row r="233" spans="1:21" ht="36.75" customHeight="1" x14ac:dyDescent="0.25">
      <c r="A233" s="103" t="s">
        <v>225</v>
      </c>
      <c r="B233" s="76" t="s">
        <v>228</v>
      </c>
      <c r="C233" s="77" t="s">
        <v>229</v>
      </c>
      <c r="D233" s="59" t="str">
        <f t="shared" si="16"/>
        <v>УНЦ АСУТП 3 присоединений 110 кВ</v>
      </c>
      <c r="E233" s="59" t="s">
        <v>157</v>
      </c>
      <c r="F233" s="59" t="s">
        <v>7</v>
      </c>
      <c r="G233" s="59" t="s">
        <v>173</v>
      </c>
      <c r="H233" s="59">
        <v>2024</v>
      </c>
      <c r="I233" s="59">
        <v>110</v>
      </c>
      <c r="J233" s="59" t="s">
        <v>533</v>
      </c>
      <c r="K233" s="59" t="s">
        <v>706</v>
      </c>
      <c r="L233" s="59" t="s">
        <v>537</v>
      </c>
      <c r="M233" s="59" t="s">
        <v>160</v>
      </c>
      <c r="N233" s="59">
        <v>1</v>
      </c>
      <c r="O233" s="59">
        <v>3</v>
      </c>
      <c r="P233" s="59" t="s">
        <v>56</v>
      </c>
      <c r="Q233" s="59" t="s">
        <v>332</v>
      </c>
      <c r="R233" s="59">
        <v>180</v>
      </c>
      <c r="S233" s="59">
        <v>1.04</v>
      </c>
      <c r="T233" s="59">
        <v>561.6</v>
      </c>
      <c r="U233" s="59"/>
    </row>
    <row r="234" spans="1:21" ht="30" customHeight="1" x14ac:dyDescent="0.25">
      <c r="A234" s="103" t="s">
        <v>225</v>
      </c>
      <c r="B234" s="76" t="s">
        <v>228</v>
      </c>
      <c r="C234" s="77" t="s">
        <v>229</v>
      </c>
      <c r="D234" s="59" t="str">
        <f t="shared" ref="D234:D236" si="17">J234</f>
        <v xml:space="preserve">АСУТП 14 присоединения </v>
      </c>
      <c r="E234" s="59" t="s">
        <v>157</v>
      </c>
      <c r="F234" s="59" t="s">
        <v>7</v>
      </c>
      <c r="G234" s="59" t="s">
        <v>173</v>
      </c>
      <c r="H234" s="59">
        <v>2024</v>
      </c>
      <c r="I234" s="59">
        <v>110</v>
      </c>
      <c r="J234" s="59" t="s">
        <v>532</v>
      </c>
      <c r="K234" s="59" t="s">
        <v>706</v>
      </c>
      <c r="L234" s="59" t="s">
        <v>537</v>
      </c>
      <c r="M234" s="59" t="s">
        <v>160</v>
      </c>
      <c r="N234" s="59">
        <v>1</v>
      </c>
      <c r="O234" s="59">
        <v>14</v>
      </c>
      <c r="P234" s="59" t="s">
        <v>56</v>
      </c>
      <c r="Q234" s="59" t="s">
        <v>333</v>
      </c>
      <c r="R234" s="59">
        <v>629</v>
      </c>
      <c r="S234" s="59">
        <v>1.04</v>
      </c>
      <c r="T234" s="59">
        <v>9158.24</v>
      </c>
      <c r="U234" s="59"/>
    </row>
    <row r="235" spans="1:21" ht="33.75" customHeight="1" x14ac:dyDescent="0.25">
      <c r="A235" s="103" t="s">
        <v>225</v>
      </c>
      <c r="B235" s="76" t="s">
        <v>228</v>
      </c>
      <c r="C235" s="77" t="s">
        <v>229</v>
      </c>
      <c r="D235" s="59" t="str">
        <f t="shared" si="17"/>
        <v>УНЦ ВЧ связи</v>
      </c>
      <c r="E235" s="59" t="s">
        <v>157</v>
      </c>
      <c r="F235" s="59" t="s">
        <v>7</v>
      </c>
      <c r="G235" s="59" t="s">
        <v>173</v>
      </c>
      <c r="H235" s="59">
        <v>2024</v>
      </c>
      <c r="I235" s="59">
        <v>110</v>
      </c>
      <c r="J235" s="59" t="s">
        <v>527</v>
      </c>
      <c r="K235" s="59" t="s">
        <v>706</v>
      </c>
      <c r="L235" s="59" t="s">
        <v>537</v>
      </c>
      <c r="M235" s="59" t="s">
        <v>160</v>
      </c>
      <c r="N235" s="59">
        <v>1</v>
      </c>
      <c r="O235" s="59">
        <v>1</v>
      </c>
      <c r="P235" s="59" t="s">
        <v>56</v>
      </c>
      <c r="Q235" s="59" t="s">
        <v>334</v>
      </c>
      <c r="R235" s="59">
        <v>3354</v>
      </c>
      <c r="S235" s="59">
        <v>1.04</v>
      </c>
      <c r="T235" s="59">
        <v>3488.1600000000003</v>
      </c>
      <c r="U235" s="59"/>
    </row>
    <row r="236" spans="1:21" ht="42.75" customHeight="1" x14ac:dyDescent="0.25">
      <c r="A236" s="103" t="s">
        <v>225</v>
      </c>
      <c r="B236" s="76" t="s">
        <v>228</v>
      </c>
      <c r="C236" s="77" t="s">
        <v>229</v>
      </c>
      <c r="D236" s="59" t="str">
        <f t="shared" si="17"/>
        <v>УНЦ ПА, УПАСК по ВОЛС</v>
      </c>
      <c r="E236" s="59" t="s">
        <v>157</v>
      </c>
      <c r="F236" s="59" t="s">
        <v>7</v>
      </c>
      <c r="G236" s="59" t="s">
        <v>173</v>
      </c>
      <c r="H236" s="59">
        <v>2024</v>
      </c>
      <c r="I236" s="59">
        <v>110</v>
      </c>
      <c r="J236" s="59" t="s">
        <v>528</v>
      </c>
      <c r="K236" s="59" t="s">
        <v>706</v>
      </c>
      <c r="L236" s="59" t="s">
        <v>537</v>
      </c>
      <c r="M236" s="59" t="s">
        <v>160</v>
      </c>
      <c r="N236" s="59">
        <v>1</v>
      </c>
      <c r="O236" s="59">
        <v>1</v>
      </c>
      <c r="P236" s="59" t="s">
        <v>56</v>
      </c>
      <c r="Q236" s="59" t="s">
        <v>335</v>
      </c>
      <c r="R236" s="59">
        <v>1424</v>
      </c>
      <c r="S236" s="59">
        <v>1.04</v>
      </c>
      <c r="T236" s="59">
        <v>1480.96</v>
      </c>
      <c r="U236" s="59"/>
    </row>
    <row r="237" spans="1:21" ht="45" customHeight="1" x14ac:dyDescent="0.25">
      <c r="A237" s="103" t="s">
        <v>225</v>
      </c>
      <c r="B237" s="76" t="s">
        <v>228</v>
      </c>
      <c r="C237" s="77" t="s">
        <v>229</v>
      </c>
      <c r="D237" s="59" t="str">
        <f t="shared" ref="D237:D238" si="18">J237</f>
        <v>Система пожарной и охранной сигнализации S= 1097,78v2</v>
      </c>
      <c r="E237" s="59" t="s">
        <v>157</v>
      </c>
      <c r="F237" s="59" t="s">
        <v>7</v>
      </c>
      <c r="G237" s="59" t="s">
        <v>173</v>
      </c>
      <c r="H237" s="59">
        <v>2024</v>
      </c>
      <c r="I237" s="59">
        <v>110</v>
      </c>
      <c r="J237" s="59" t="s">
        <v>534</v>
      </c>
      <c r="K237" s="59" t="s">
        <v>706</v>
      </c>
      <c r="L237" s="59" t="s">
        <v>537</v>
      </c>
      <c r="M237" s="59" t="s">
        <v>160</v>
      </c>
      <c r="N237" s="59">
        <v>1</v>
      </c>
      <c r="O237" s="59">
        <v>1097.78</v>
      </c>
      <c r="P237" s="59" t="s">
        <v>123</v>
      </c>
      <c r="Q237" s="59" t="s">
        <v>103</v>
      </c>
      <c r="R237" s="59">
        <v>1.3</v>
      </c>
      <c r="S237" s="59">
        <v>1.04</v>
      </c>
      <c r="T237" s="59">
        <v>1484.19856</v>
      </c>
      <c r="U237" s="59"/>
    </row>
    <row r="238" spans="1:21" ht="42" customHeight="1" x14ac:dyDescent="0.25">
      <c r="A238" s="103" t="s">
        <v>225</v>
      </c>
      <c r="B238" s="76" t="s">
        <v>228</v>
      </c>
      <c r="C238" s="77" t="s">
        <v>229</v>
      </c>
      <c r="D238" s="59" t="str">
        <f t="shared" si="18"/>
        <v>Система периметральной сигнализации 170м</v>
      </c>
      <c r="E238" s="59" t="s">
        <v>157</v>
      </c>
      <c r="F238" s="59" t="s">
        <v>7</v>
      </c>
      <c r="G238" s="59" t="s">
        <v>173</v>
      </c>
      <c r="H238" s="59">
        <v>2024</v>
      </c>
      <c r="I238" s="59">
        <v>110</v>
      </c>
      <c r="J238" s="59" t="s">
        <v>535</v>
      </c>
      <c r="K238" s="59" t="s">
        <v>706</v>
      </c>
      <c r="L238" s="59" t="s">
        <v>537</v>
      </c>
      <c r="M238" s="59" t="s">
        <v>160</v>
      </c>
      <c r="N238" s="59">
        <v>1</v>
      </c>
      <c r="O238" s="59">
        <v>170</v>
      </c>
      <c r="P238" s="59" t="s">
        <v>124</v>
      </c>
      <c r="Q238" s="59" t="s">
        <v>105</v>
      </c>
      <c r="R238" s="59">
        <v>5.5</v>
      </c>
      <c r="S238" s="59">
        <v>1.04</v>
      </c>
      <c r="T238" s="59">
        <v>972.40000000000009</v>
      </c>
      <c r="U238" s="59"/>
    </row>
    <row r="239" spans="1:21" ht="26.25" customHeight="1" x14ac:dyDescent="0.25">
      <c r="A239" s="103" t="s">
        <v>225</v>
      </c>
      <c r="B239" s="76" t="s">
        <v>228</v>
      </c>
      <c r="C239" s="77" t="s">
        <v>229</v>
      </c>
      <c r="D239" s="59" t="str">
        <f>J239</f>
        <v xml:space="preserve">система охранного освещения </v>
      </c>
      <c r="E239" s="59" t="s">
        <v>157</v>
      </c>
      <c r="F239" s="59" t="s">
        <v>7</v>
      </c>
      <c r="G239" s="59" t="s">
        <v>173</v>
      </c>
      <c r="H239" s="59">
        <v>2024</v>
      </c>
      <c r="I239" s="59">
        <v>110</v>
      </c>
      <c r="J239" s="59" t="s">
        <v>529</v>
      </c>
      <c r="K239" s="59" t="s">
        <v>706</v>
      </c>
      <c r="L239" s="59" t="s">
        <v>537</v>
      </c>
      <c r="M239" s="59" t="s">
        <v>160</v>
      </c>
      <c r="N239" s="59">
        <v>1</v>
      </c>
      <c r="O239" s="59">
        <v>170</v>
      </c>
      <c r="P239" s="59" t="s">
        <v>124</v>
      </c>
      <c r="Q239" s="59" t="s">
        <v>147</v>
      </c>
      <c r="R239" s="59">
        <v>3.5</v>
      </c>
      <c r="S239" s="59">
        <v>1.04</v>
      </c>
      <c r="T239" s="59">
        <v>618.80000000000007</v>
      </c>
      <c r="U239" s="59"/>
    </row>
    <row r="240" spans="1:21" ht="36.75" customHeight="1" x14ac:dyDescent="0.25">
      <c r="A240" s="103" t="s">
        <v>225</v>
      </c>
      <c r="B240" s="76" t="s">
        <v>228</v>
      </c>
      <c r="C240" s="77" t="s">
        <v>229</v>
      </c>
      <c r="D240" s="59" t="str">
        <f>J240</f>
        <v>подготовка территории 933 м2</v>
      </c>
      <c r="E240" s="59" t="s">
        <v>157</v>
      </c>
      <c r="F240" s="59" t="s">
        <v>7</v>
      </c>
      <c r="G240" s="59" t="s">
        <v>173</v>
      </c>
      <c r="H240" s="59">
        <v>2024</v>
      </c>
      <c r="I240" s="59">
        <v>110</v>
      </c>
      <c r="J240" s="59" t="s">
        <v>536</v>
      </c>
      <c r="K240" s="59" t="s">
        <v>706</v>
      </c>
      <c r="L240" s="59" t="s">
        <v>537</v>
      </c>
      <c r="M240" s="59" t="s">
        <v>160</v>
      </c>
      <c r="N240" s="59">
        <v>1</v>
      </c>
      <c r="O240" s="59">
        <v>933</v>
      </c>
      <c r="P240" s="59" t="s">
        <v>304</v>
      </c>
      <c r="Q240" s="59" t="s">
        <v>97</v>
      </c>
      <c r="R240" s="59">
        <v>3.02</v>
      </c>
      <c r="S240" s="59">
        <v>1</v>
      </c>
      <c r="T240" s="59">
        <v>2817.66</v>
      </c>
      <c r="U240" s="59"/>
    </row>
    <row r="241" spans="1:21" ht="71.25" customHeight="1" x14ac:dyDescent="0.25">
      <c r="A241" s="103" t="s">
        <v>225</v>
      </c>
      <c r="B241" s="76" t="s">
        <v>228</v>
      </c>
      <c r="C241" s="77" t="s">
        <v>229</v>
      </c>
      <c r="D241" s="59" t="s">
        <v>404</v>
      </c>
      <c r="E241" s="59" t="s">
        <v>157</v>
      </c>
      <c r="F241" s="59" t="s">
        <v>7</v>
      </c>
      <c r="G241" s="59" t="s">
        <v>173</v>
      </c>
      <c r="H241" s="59">
        <v>2024</v>
      </c>
      <c r="I241" s="59">
        <v>110</v>
      </c>
      <c r="J241" s="59" t="s">
        <v>530</v>
      </c>
      <c r="K241" s="59" t="s">
        <v>706</v>
      </c>
      <c r="L241" s="59" t="s">
        <v>537</v>
      </c>
      <c r="M241" s="59" t="s">
        <v>160</v>
      </c>
      <c r="N241" s="59">
        <v>1</v>
      </c>
      <c r="O241" s="59">
        <v>1</v>
      </c>
      <c r="P241" s="59" t="s">
        <v>531</v>
      </c>
      <c r="Q241" s="59" t="s">
        <v>59</v>
      </c>
      <c r="R241" s="59">
        <v>7500</v>
      </c>
      <c r="S241" s="59">
        <v>1</v>
      </c>
      <c r="T241" s="59">
        <v>7500</v>
      </c>
      <c r="U241" s="59"/>
    </row>
    <row r="242" spans="1:21" ht="59.25" customHeight="1" x14ac:dyDescent="0.25">
      <c r="A242" s="103" t="s">
        <v>225</v>
      </c>
      <c r="B242" s="76" t="s">
        <v>228</v>
      </c>
      <c r="C242" s="77" t="s">
        <v>229</v>
      </c>
      <c r="D242" s="59" t="s">
        <v>412</v>
      </c>
      <c r="E242" s="59" t="s">
        <v>157</v>
      </c>
      <c r="F242" s="59" t="s">
        <v>7</v>
      </c>
      <c r="G242" s="59" t="s">
        <v>173</v>
      </c>
      <c r="H242" s="59">
        <v>2024</v>
      </c>
      <c r="I242" s="59">
        <v>110</v>
      </c>
      <c r="J242" s="59" t="s">
        <v>7</v>
      </c>
      <c r="K242" s="59" t="s">
        <v>706</v>
      </c>
      <c r="L242" s="59" t="s">
        <v>537</v>
      </c>
      <c r="M242" s="59" t="s">
        <v>160</v>
      </c>
      <c r="N242" s="59">
        <v>1</v>
      </c>
      <c r="O242" s="59" t="s">
        <v>7</v>
      </c>
      <c r="P242" s="59" t="s">
        <v>7</v>
      </c>
      <c r="Q242" s="59" t="s">
        <v>7</v>
      </c>
      <c r="R242" s="59" t="s">
        <v>7</v>
      </c>
      <c r="S242" s="59" t="s">
        <v>7</v>
      </c>
      <c r="T242" s="97">
        <f>SUM(T227:T241)</f>
        <v>157442.01856</v>
      </c>
      <c r="U242" s="59"/>
    </row>
    <row r="243" spans="1:21" ht="47.25" customHeight="1" x14ac:dyDescent="0.25">
      <c r="A243" s="103" t="s">
        <v>230</v>
      </c>
      <c r="B243" s="76" t="s">
        <v>231</v>
      </c>
      <c r="C243" s="77" t="s">
        <v>232</v>
      </c>
      <c r="D243" s="59" t="s">
        <v>538</v>
      </c>
      <c r="E243" s="59" t="s">
        <v>152</v>
      </c>
      <c r="F243" s="59" t="s">
        <v>7</v>
      </c>
      <c r="G243" s="59" t="s">
        <v>174</v>
      </c>
      <c r="H243" s="59">
        <v>2021</v>
      </c>
      <c r="I243" s="59">
        <v>15</v>
      </c>
      <c r="J243" s="59" t="s">
        <v>541</v>
      </c>
      <c r="K243" s="59" t="s">
        <v>426</v>
      </c>
      <c r="L243" s="120">
        <v>44439</v>
      </c>
      <c r="M243" s="59" t="s">
        <v>160</v>
      </c>
      <c r="N243" s="59">
        <v>1</v>
      </c>
      <c r="O243" s="25">
        <v>1</v>
      </c>
      <c r="P243" s="25" t="s">
        <v>325</v>
      </c>
      <c r="Q243" s="78" t="s">
        <v>458</v>
      </c>
      <c r="R243" s="85">
        <v>1615</v>
      </c>
      <c r="S243" s="59">
        <v>1.05</v>
      </c>
      <c r="T243" s="59">
        <v>1695.75</v>
      </c>
      <c r="U243" s="59"/>
    </row>
    <row r="244" spans="1:21" ht="47.25" customHeight="1" x14ac:dyDescent="0.25">
      <c r="A244" s="103" t="s">
        <v>230</v>
      </c>
      <c r="B244" s="76" t="s">
        <v>231</v>
      </c>
      <c r="C244" s="77" t="s">
        <v>232</v>
      </c>
      <c r="D244" s="59" t="s">
        <v>436</v>
      </c>
      <c r="E244" s="59" t="s">
        <v>152</v>
      </c>
      <c r="F244" s="59" t="s">
        <v>7</v>
      </c>
      <c r="G244" s="59" t="s">
        <v>174</v>
      </c>
      <c r="H244" s="59">
        <v>2021</v>
      </c>
      <c r="I244" s="59">
        <v>15</v>
      </c>
      <c r="J244" s="59" t="s">
        <v>539</v>
      </c>
      <c r="K244" s="59" t="s">
        <v>426</v>
      </c>
      <c r="L244" s="120">
        <v>44439</v>
      </c>
      <c r="M244" s="59" t="s">
        <v>160</v>
      </c>
      <c r="N244" s="59">
        <v>1</v>
      </c>
      <c r="O244" s="25">
        <v>9</v>
      </c>
      <c r="P244" s="25" t="s">
        <v>323</v>
      </c>
      <c r="Q244" s="78" t="s">
        <v>542</v>
      </c>
      <c r="R244" s="27">
        <v>1188</v>
      </c>
      <c r="S244" s="59">
        <v>1.03</v>
      </c>
      <c r="T244" s="59">
        <v>11012.76</v>
      </c>
      <c r="U244" s="59"/>
    </row>
    <row r="245" spans="1:21" ht="47.25" customHeight="1" x14ac:dyDescent="0.25">
      <c r="A245" s="103" t="s">
        <v>230</v>
      </c>
      <c r="B245" s="76" t="s">
        <v>231</v>
      </c>
      <c r="C245" s="77" t="s">
        <v>232</v>
      </c>
      <c r="D245" s="59" t="s">
        <v>406</v>
      </c>
      <c r="E245" s="59" t="s">
        <v>152</v>
      </c>
      <c r="F245" s="59" t="s">
        <v>7</v>
      </c>
      <c r="G245" s="59" t="s">
        <v>174</v>
      </c>
      <c r="H245" s="59">
        <v>2021</v>
      </c>
      <c r="I245" s="59">
        <v>15</v>
      </c>
      <c r="J245" s="59" t="s">
        <v>540</v>
      </c>
      <c r="K245" s="59" t="s">
        <v>426</v>
      </c>
      <c r="L245" s="120">
        <v>44439</v>
      </c>
      <c r="M245" s="59" t="s">
        <v>160</v>
      </c>
      <c r="N245" s="59">
        <v>1</v>
      </c>
      <c r="O245" s="25">
        <v>1</v>
      </c>
      <c r="P245" s="25" t="s">
        <v>323</v>
      </c>
      <c r="Q245" s="78" t="s">
        <v>543</v>
      </c>
      <c r="R245" s="27">
        <v>189</v>
      </c>
      <c r="S245" s="59">
        <v>1.05</v>
      </c>
      <c r="T245" s="59">
        <v>198.45000000000002</v>
      </c>
      <c r="U245" s="59"/>
    </row>
    <row r="246" spans="1:21" ht="47.25" customHeight="1" x14ac:dyDescent="0.25">
      <c r="A246" s="103" t="s">
        <v>230</v>
      </c>
      <c r="B246" s="76" t="s">
        <v>231</v>
      </c>
      <c r="C246" s="77" t="s">
        <v>232</v>
      </c>
      <c r="D246" s="59" t="s">
        <v>404</v>
      </c>
      <c r="E246" s="59" t="s">
        <v>152</v>
      </c>
      <c r="F246" s="59" t="s">
        <v>7</v>
      </c>
      <c r="G246" s="59" t="s">
        <v>174</v>
      </c>
      <c r="H246" s="59">
        <v>2021</v>
      </c>
      <c r="I246" s="59">
        <v>15</v>
      </c>
      <c r="J246" s="59" t="s">
        <v>7</v>
      </c>
      <c r="K246" s="59" t="s">
        <v>426</v>
      </c>
      <c r="L246" s="120">
        <v>44439</v>
      </c>
      <c r="M246" s="59" t="s">
        <v>160</v>
      </c>
      <c r="N246" s="59">
        <v>1</v>
      </c>
      <c r="O246" s="25">
        <v>1</v>
      </c>
      <c r="P246" s="25" t="s">
        <v>411</v>
      </c>
      <c r="Q246" s="78" t="s">
        <v>116</v>
      </c>
      <c r="R246" s="85">
        <v>1500</v>
      </c>
      <c r="S246" s="59">
        <v>1</v>
      </c>
      <c r="T246" s="59">
        <v>1500</v>
      </c>
      <c r="U246" s="59"/>
    </row>
    <row r="247" spans="1:21" ht="47.25" customHeight="1" x14ac:dyDescent="0.25">
      <c r="A247" s="103" t="s">
        <v>230</v>
      </c>
      <c r="B247" s="76" t="s">
        <v>231</v>
      </c>
      <c r="C247" s="77" t="s">
        <v>232</v>
      </c>
      <c r="D247" s="59" t="s">
        <v>412</v>
      </c>
      <c r="E247" s="59" t="s">
        <v>152</v>
      </c>
      <c r="F247" s="59" t="s">
        <v>7</v>
      </c>
      <c r="G247" s="59" t="s">
        <v>174</v>
      </c>
      <c r="H247" s="59">
        <v>2021</v>
      </c>
      <c r="I247" s="59">
        <v>15</v>
      </c>
      <c r="J247" s="59" t="s">
        <v>7</v>
      </c>
      <c r="K247" s="59" t="s">
        <v>426</v>
      </c>
      <c r="L247" s="120">
        <v>44439</v>
      </c>
      <c r="M247" s="59" t="s">
        <v>160</v>
      </c>
      <c r="N247" s="59">
        <v>1</v>
      </c>
      <c r="O247" s="25">
        <v>1</v>
      </c>
      <c r="P247" s="25" t="s">
        <v>411</v>
      </c>
      <c r="Q247" s="59" t="s">
        <v>7</v>
      </c>
      <c r="R247" s="59" t="s">
        <v>7</v>
      </c>
      <c r="S247" s="59" t="s">
        <v>7</v>
      </c>
      <c r="T247" s="59">
        <f>SUM(T243:T246)</f>
        <v>14406.960000000001</v>
      </c>
      <c r="U247" s="59"/>
    </row>
    <row r="248" spans="1:21" ht="47.25" customHeight="1" x14ac:dyDescent="0.25">
      <c r="A248" s="103" t="s">
        <v>230</v>
      </c>
      <c r="B248" s="76" t="s">
        <v>233</v>
      </c>
      <c r="C248" s="77" t="s">
        <v>234</v>
      </c>
      <c r="D248" s="59" t="s">
        <v>436</v>
      </c>
      <c r="E248" s="59" t="s">
        <v>545</v>
      </c>
      <c r="F248" s="59" t="s">
        <v>7</v>
      </c>
      <c r="G248" s="59" t="s">
        <v>174</v>
      </c>
      <c r="H248" s="59">
        <v>2020</v>
      </c>
      <c r="I248" s="59">
        <v>15</v>
      </c>
      <c r="J248" s="59" t="s">
        <v>544</v>
      </c>
      <c r="K248" s="59" t="s">
        <v>426</v>
      </c>
      <c r="L248" s="120">
        <v>44195</v>
      </c>
      <c r="M248" s="59" t="s">
        <v>160</v>
      </c>
      <c r="N248" s="59">
        <v>1</v>
      </c>
      <c r="O248" s="59">
        <v>5</v>
      </c>
      <c r="P248" s="59" t="s">
        <v>323</v>
      </c>
      <c r="Q248" s="59" t="s">
        <v>111</v>
      </c>
      <c r="R248" s="59">
        <v>928</v>
      </c>
      <c r="S248" s="59">
        <v>1.03</v>
      </c>
      <c r="T248" s="59">
        <v>4779.2</v>
      </c>
      <c r="U248" s="59"/>
    </row>
    <row r="249" spans="1:21" ht="47.25" customHeight="1" x14ac:dyDescent="0.25">
      <c r="A249" s="103" t="s">
        <v>230</v>
      </c>
      <c r="B249" s="76" t="s">
        <v>233</v>
      </c>
      <c r="C249" s="77" t="s">
        <v>234</v>
      </c>
      <c r="D249" s="59" t="s">
        <v>406</v>
      </c>
      <c r="E249" s="59" t="s">
        <v>546</v>
      </c>
      <c r="F249" s="59" t="s">
        <v>7</v>
      </c>
      <c r="G249" s="59" t="s">
        <v>174</v>
      </c>
      <c r="H249" s="59">
        <v>2020</v>
      </c>
      <c r="I249" s="59">
        <v>15</v>
      </c>
      <c r="J249" s="59" t="s">
        <v>547</v>
      </c>
      <c r="K249" s="59" t="s">
        <v>426</v>
      </c>
      <c r="L249" s="120">
        <v>44195</v>
      </c>
      <c r="M249" s="59" t="s">
        <v>160</v>
      </c>
      <c r="N249" s="59">
        <v>1</v>
      </c>
      <c r="O249" s="59">
        <v>2</v>
      </c>
      <c r="P249" s="59" t="s">
        <v>323</v>
      </c>
      <c r="Q249" s="59" t="s">
        <v>128</v>
      </c>
      <c r="R249" s="59">
        <v>395</v>
      </c>
      <c r="S249" s="59">
        <v>1.05</v>
      </c>
      <c r="T249" s="59">
        <v>829.5</v>
      </c>
      <c r="U249" s="59"/>
    </row>
    <row r="250" spans="1:21" ht="47.25" customHeight="1" x14ac:dyDescent="0.25">
      <c r="A250" s="103" t="s">
        <v>230</v>
      </c>
      <c r="B250" s="76" t="s">
        <v>233</v>
      </c>
      <c r="C250" s="77" t="s">
        <v>234</v>
      </c>
      <c r="D250" s="59" t="s">
        <v>404</v>
      </c>
      <c r="E250" s="59" t="s">
        <v>7</v>
      </c>
      <c r="F250" s="59" t="s">
        <v>7</v>
      </c>
      <c r="G250" s="59" t="s">
        <v>174</v>
      </c>
      <c r="H250" s="59">
        <v>2020</v>
      </c>
      <c r="I250" s="59">
        <v>15</v>
      </c>
      <c r="J250" s="59" t="s">
        <v>7</v>
      </c>
      <c r="K250" s="59" t="s">
        <v>426</v>
      </c>
      <c r="L250" s="120">
        <v>44195</v>
      </c>
      <c r="M250" s="59" t="s">
        <v>160</v>
      </c>
      <c r="N250" s="59">
        <v>1</v>
      </c>
      <c r="O250" s="59">
        <v>1</v>
      </c>
      <c r="P250" s="59" t="s">
        <v>411</v>
      </c>
      <c r="Q250" s="59" t="s">
        <v>114</v>
      </c>
      <c r="R250" s="59">
        <v>500</v>
      </c>
      <c r="S250" s="59">
        <v>1</v>
      </c>
      <c r="T250" s="59">
        <v>500</v>
      </c>
      <c r="U250" s="59"/>
    </row>
    <row r="251" spans="1:21" ht="47.25" customHeight="1" x14ac:dyDescent="0.25">
      <c r="A251" s="103" t="s">
        <v>230</v>
      </c>
      <c r="B251" s="76" t="s">
        <v>233</v>
      </c>
      <c r="C251" s="77" t="s">
        <v>234</v>
      </c>
      <c r="D251" s="59" t="s">
        <v>412</v>
      </c>
      <c r="E251" s="59" t="s">
        <v>7</v>
      </c>
      <c r="F251" s="59" t="s">
        <v>7</v>
      </c>
      <c r="G251" s="59" t="s">
        <v>174</v>
      </c>
      <c r="H251" s="59">
        <v>2020</v>
      </c>
      <c r="I251" s="59">
        <v>15</v>
      </c>
      <c r="J251" s="59" t="s">
        <v>7</v>
      </c>
      <c r="K251" s="59" t="s">
        <v>426</v>
      </c>
      <c r="L251" s="120">
        <v>44195</v>
      </c>
      <c r="M251" s="59" t="s">
        <v>160</v>
      </c>
      <c r="N251" s="59">
        <v>1</v>
      </c>
      <c r="O251" s="59">
        <v>1</v>
      </c>
      <c r="P251" s="59" t="s">
        <v>411</v>
      </c>
      <c r="Q251" s="59" t="s">
        <v>7</v>
      </c>
      <c r="R251" s="59" t="s">
        <v>7</v>
      </c>
      <c r="S251" s="59" t="s">
        <v>7</v>
      </c>
      <c r="T251" s="59">
        <f>SUM(T248:T250)</f>
        <v>6108.7</v>
      </c>
      <c r="U251" s="59"/>
    </row>
    <row r="252" spans="1:21" ht="47.25" customHeight="1" x14ac:dyDescent="0.25">
      <c r="A252" s="103" t="s">
        <v>230</v>
      </c>
      <c r="B252" s="76" t="s">
        <v>235</v>
      </c>
      <c r="C252" s="77" t="s">
        <v>236</v>
      </c>
      <c r="D252" s="59" t="s">
        <v>436</v>
      </c>
      <c r="E252" s="59" t="s">
        <v>297</v>
      </c>
      <c r="F252" s="59" t="s">
        <v>7</v>
      </c>
      <c r="G252" s="59" t="s">
        <v>175</v>
      </c>
      <c r="H252" s="59">
        <v>2024</v>
      </c>
      <c r="I252" s="59">
        <v>15</v>
      </c>
      <c r="J252" s="59" t="s">
        <v>437</v>
      </c>
      <c r="K252" s="59" t="s">
        <v>651</v>
      </c>
      <c r="L252" s="59" t="s">
        <v>707</v>
      </c>
      <c r="M252" s="59" t="s">
        <v>160</v>
      </c>
      <c r="N252" s="59">
        <v>1</v>
      </c>
      <c r="O252" s="59">
        <v>9</v>
      </c>
      <c r="P252" s="59" t="s">
        <v>323</v>
      </c>
      <c r="Q252" s="59" t="s">
        <v>111</v>
      </c>
      <c r="R252" s="59">
        <v>1188</v>
      </c>
      <c r="S252" s="59">
        <v>1.03</v>
      </c>
      <c r="T252" s="79">
        <f t="shared" ref="T252:T253" si="19">R252*S252*O252</f>
        <v>11012.76</v>
      </c>
      <c r="U252" s="59" t="s">
        <v>660</v>
      </c>
    </row>
    <row r="253" spans="1:21" ht="47.25" customHeight="1" x14ac:dyDescent="0.25">
      <c r="A253" s="103" t="s">
        <v>230</v>
      </c>
      <c r="B253" s="76" t="s">
        <v>235</v>
      </c>
      <c r="C253" s="77" t="s">
        <v>236</v>
      </c>
      <c r="D253" s="59" t="s">
        <v>436</v>
      </c>
      <c r="E253" s="59" t="s">
        <v>297</v>
      </c>
      <c r="F253" s="59" t="s">
        <v>7</v>
      </c>
      <c r="G253" s="59" t="s">
        <v>175</v>
      </c>
      <c r="H253" s="59">
        <v>2024</v>
      </c>
      <c r="I253" s="59">
        <v>6</v>
      </c>
      <c r="J253" s="59" t="s">
        <v>550</v>
      </c>
      <c r="K253" s="59" t="s">
        <v>651</v>
      </c>
      <c r="L253" s="59" t="s">
        <v>707</v>
      </c>
      <c r="M253" s="59" t="s">
        <v>160</v>
      </c>
      <c r="N253" s="59">
        <v>1</v>
      </c>
      <c r="O253" s="59">
        <v>10</v>
      </c>
      <c r="P253" s="59" t="s">
        <v>323</v>
      </c>
      <c r="Q253" s="59" t="s">
        <v>552</v>
      </c>
      <c r="R253" s="59">
        <v>1270</v>
      </c>
      <c r="S253" s="59">
        <v>1.03</v>
      </c>
      <c r="T253" s="79">
        <f t="shared" si="19"/>
        <v>13081.000000000002</v>
      </c>
      <c r="U253" s="59"/>
    </row>
    <row r="254" spans="1:21" ht="47.25" customHeight="1" x14ac:dyDescent="0.25">
      <c r="A254" s="103" t="s">
        <v>230</v>
      </c>
      <c r="B254" s="76" t="s">
        <v>235</v>
      </c>
      <c r="C254" s="77" t="s">
        <v>236</v>
      </c>
      <c r="D254" s="59" t="s">
        <v>406</v>
      </c>
      <c r="E254" s="59" t="s">
        <v>546</v>
      </c>
      <c r="F254" s="59" t="s">
        <v>7</v>
      </c>
      <c r="G254" s="59" t="s">
        <v>175</v>
      </c>
      <c r="H254" s="59">
        <v>2024</v>
      </c>
      <c r="I254" s="59">
        <v>15</v>
      </c>
      <c r="J254" s="59" t="s">
        <v>549</v>
      </c>
      <c r="K254" s="59" t="s">
        <v>651</v>
      </c>
      <c r="L254" s="59" t="s">
        <v>707</v>
      </c>
      <c r="M254" s="59" t="s">
        <v>160</v>
      </c>
      <c r="N254" s="59">
        <v>1</v>
      </c>
      <c r="O254" s="25">
        <v>1</v>
      </c>
      <c r="P254" s="25" t="s">
        <v>323</v>
      </c>
      <c r="Q254" s="78" t="s">
        <v>553</v>
      </c>
      <c r="R254" s="27">
        <v>886</v>
      </c>
      <c r="S254" s="86">
        <v>1.05</v>
      </c>
      <c r="T254" s="79">
        <f>R254*S254*O254</f>
        <v>930.30000000000007</v>
      </c>
      <c r="U254" s="85"/>
    </row>
    <row r="255" spans="1:21" ht="47.25" customHeight="1" x14ac:dyDescent="0.25">
      <c r="A255" s="103" t="s">
        <v>230</v>
      </c>
      <c r="B255" s="76" t="s">
        <v>235</v>
      </c>
      <c r="C255" s="77" t="s">
        <v>236</v>
      </c>
      <c r="D255" s="59" t="s">
        <v>406</v>
      </c>
      <c r="E255" s="59" t="s">
        <v>546</v>
      </c>
      <c r="F255" s="59" t="s">
        <v>7</v>
      </c>
      <c r="G255" s="59" t="s">
        <v>175</v>
      </c>
      <c r="H255" s="59">
        <v>2024</v>
      </c>
      <c r="I255" s="59">
        <v>6</v>
      </c>
      <c r="J255" s="59" t="s">
        <v>551</v>
      </c>
      <c r="K255" s="59" t="s">
        <v>651</v>
      </c>
      <c r="L255" s="59" t="s">
        <v>707</v>
      </c>
      <c r="M255" s="59" t="s">
        <v>160</v>
      </c>
      <c r="N255" s="59">
        <v>1</v>
      </c>
      <c r="O255" s="59">
        <v>1</v>
      </c>
      <c r="P255" s="59" t="s">
        <v>323</v>
      </c>
      <c r="Q255" s="59" t="s">
        <v>121</v>
      </c>
      <c r="R255" s="59">
        <v>309</v>
      </c>
      <c r="S255" s="59">
        <v>1.03</v>
      </c>
      <c r="T255" s="79">
        <f t="shared" ref="T255:T256" si="20">R255*S255*O255</f>
        <v>318.27</v>
      </c>
      <c r="U255" s="59"/>
    </row>
    <row r="256" spans="1:21" ht="47.25" customHeight="1" x14ac:dyDescent="0.25">
      <c r="A256" s="103" t="s">
        <v>230</v>
      </c>
      <c r="B256" s="76" t="s">
        <v>235</v>
      </c>
      <c r="C256" s="77" t="s">
        <v>236</v>
      </c>
      <c r="D256" s="59" t="s">
        <v>404</v>
      </c>
      <c r="E256" s="59" t="s">
        <v>7</v>
      </c>
      <c r="F256" s="59" t="s">
        <v>7</v>
      </c>
      <c r="G256" s="59" t="s">
        <v>175</v>
      </c>
      <c r="H256" s="59">
        <v>2024</v>
      </c>
      <c r="I256" s="59" t="s">
        <v>7</v>
      </c>
      <c r="J256" s="59" t="s">
        <v>7</v>
      </c>
      <c r="K256" s="59" t="s">
        <v>651</v>
      </c>
      <c r="L256" s="59" t="s">
        <v>707</v>
      </c>
      <c r="M256" s="59" t="s">
        <v>160</v>
      </c>
      <c r="N256" s="59">
        <v>1</v>
      </c>
      <c r="O256" s="59">
        <v>1</v>
      </c>
      <c r="P256" s="59" t="s">
        <v>411</v>
      </c>
      <c r="Q256" s="59" t="s">
        <v>116</v>
      </c>
      <c r="R256" s="59">
        <v>500</v>
      </c>
      <c r="S256" s="59">
        <v>1</v>
      </c>
      <c r="T256" s="79">
        <f t="shared" si="20"/>
        <v>500</v>
      </c>
      <c r="U256" s="59"/>
    </row>
    <row r="257" spans="1:21" ht="47.25" customHeight="1" x14ac:dyDescent="0.25">
      <c r="A257" s="103" t="s">
        <v>230</v>
      </c>
      <c r="B257" s="76" t="s">
        <v>235</v>
      </c>
      <c r="C257" s="77" t="s">
        <v>236</v>
      </c>
      <c r="D257" s="59" t="s">
        <v>412</v>
      </c>
      <c r="E257" s="59" t="s">
        <v>7</v>
      </c>
      <c r="F257" s="59" t="s">
        <v>7</v>
      </c>
      <c r="G257" s="59" t="s">
        <v>175</v>
      </c>
      <c r="H257" s="59">
        <v>2024</v>
      </c>
      <c r="I257" s="59" t="s">
        <v>7</v>
      </c>
      <c r="J257" s="59" t="s">
        <v>7</v>
      </c>
      <c r="K257" s="59" t="s">
        <v>651</v>
      </c>
      <c r="L257" s="59" t="s">
        <v>707</v>
      </c>
      <c r="M257" s="59" t="s">
        <v>160</v>
      </c>
      <c r="N257" s="59">
        <v>1</v>
      </c>
      <c r="O257" s="59">
        <v>1</v>
      </c>
      <c r="P257" s="59" t="s">
        <v>411</v>
      </c>
      <c r="Q257" s="59" t="s">
        <v>7</v>
      </c>
      <c r="R257" s="59" t="s">
        <v>7</v>
      </c>
      <c r="S257" s="59" t="s">
        <v>7</v>
      </c>
      <c r="T257" s="104">
        <f>SUM(T252:T256)</f>
        <v>25842.33</v>
      </c>
      <c r="U257" s="59"/>
    </row>
    <row r="258" spans="1:21" ht="47.25" customHeight="1" x14ac:dyDescent="0.25">
      <c r="A258" s="103" t="s">
        <v>230</v>
      </c>
      <c r="B258" s="76" t="s">
        <v>237</v>
      </c>
      <c r="C258" s="77" t="s">
        <v>238</v>
      </c>
      <c r="D258" s="59" t="s">
        <v>7</v>
      </c>
      <c r="E258" s="59" t="s">
        <v>7</v>
      </c>
      <c r="F258" s="59" t="s">
        <v>7</v>
      </c>
      <c r="G258" s="59" t="s">
        <v>7</v>
      </c>
      <c r="H258" s="59" t="s">
        <v>7</v>
      </c>
      <c r="I258" s="59" t="s">
        <v>7</v>
      </c>
      <c r="J258" s="59" t="s">
        <v>7</v>
      </c>
      <c r="K258" s="59" t="s">
        <v>7</v>
      </c>
      <c r="L258" s="59" t="s">
        <v>7</v>
      </c>
      <c r="M258" s="59" t="s">
        <v>160</v>
      </c>
      <c r="N258" s="59">
        <v>1</v>
      </c>
      <c r="O258" s="59" t="s">
        <v>7</v>
      </c>
      <c r="P258" s="59" t="s">
        <v>7</v>
      </c>
      <c r="Q258" s="59" t="s">
        <v>7</v>
      </c>
      <c r="R258" s="59" t="s">
        <v>7</v>
      </c>
      <c r="S258" s="59" t="s">
        <v>7</v>
      </c>
      <c r="T258" s="59" t="s">
        <v>7</v>
      </c>
      <c r="U258" s="59" t="s">
        <v>548</v>
      </c>
    </row>
    <row r="259" spans="1:21" ht="47.25" customHeight="1" x14ac:dyDescent="0.25">
      <c r="A259" s="103" t="s">
        <v>230</v>
      </c>
      <c r="B259" s="76" t="s">
        <v>239</v>
      </c>
      <c r="C259" s="77" t="s">
        <v>240</v>
      </c>
      <c r="D259" s="59" t="s">
        <v>436</v>
      </c>
      <c r="E259" s="59" t="s">
        <v>545</v>
      </c>
      <c r="F259" s="59" t="s">
        <v>7</v>
      </c>
      <c r="G259" s="59" t="s">
        <v>175</v>
      </c>
      <c r="H259" s="59">
        <v>2024</v>
      </c>
      <c r="I259" s="59">
        <v>15</v>
      </c>
      <c r="J259" s="59" t="s">
        <v>437</v>
      </c>
      <c r="K259" s="59" t="s">
        <v>7</v>
      </c>
      <c r="L259" s="59" t="s">
        <v>7</v>
      </c>
      <c r="M259" s="59" t="s">
        <v>160</v>
      </c>
      <c r="N259" s="59">
        <v>1</v>
      </c>
      <c r="O259" s="59">
        <v>5</v>
      </c>
      <c r="P259" s="59" t="s">
        <v>323</v>
      </c>
      <c r="Q259" s="59" t="s">
        <v>111</v>
      </c>
      <c r="R259" s="59">
        <v>1188</v>
      </c>
      <c r="S259" s="86">
        <v>1.03</v>
      </c>
      <c r="T259" s="79">
        <v>6118.2</v>
      </c>
      <c r="U259" s="59" t="s">
        <v>548</v>
      </c>
    </row>
    <row r="260" spans="1:21" ht="47.25" customHeight="1" x14ac:dyDescent="0.25">
      <c r="A260" s="103" t="s">
        <v>230</v>
      </c>
      <c r="B260" s="76" t="s">
        <v>239</v>
      </c>
      <c r="C260" s="77" t="s">
        <v>240</v>
      </c>
      <c r="D260" s="59" t="s">
        <v>406</v>
      </c>
      <c r="E260" s="59" t="s">
        <v>546</v>
      </c>
      <c r="F260" s="59" t="s">
        <v>7</v>
      </c>
      <c r="G260" s="59" t="s">
        <v>175</v>
      </c>
      <c r="H260" s="59">
        <v>2024</v>
      </c>
      <c r="I260" s="59">
        <v>15</v>
      </c>
      <c r="J260" s="59" t="s">
        <v>547</v>
      </c>
      <c r="K260" s="59" t="s">
        <v>7</v>
      </c>
      <c r="L260" s="59" t="s">
        <v>7</v>
      </c>
      <c r="M260" s="59" t="s">
        <v>160</v>
      </c>
      <c r="N260" s="59">
        <v>1</v>
      </c>
      <c r="O260" s="59">
        <v>2</v>
      </c>
      <c r="P260" s="59" t="s">
        <v>323</v>
      </c>
      <c r="Q260" s="59" t="s">
        <v>121</v>
      </c>
      <c r="R260" s="59">
        <v>532</v>
      </c>
      <c r="S260" s="86">
        <v>1.05</v>
      </c>
      <c r="T260" s="79">
        <v>1117.2</v>
      </c>
      <c r="U260" s="59" t="s">
        <v>548</v>
      </c>
    </row>
    <row r="261" spans="1:21" ht="47.25" customHeight="1" x14ac:dyDescent="0.25">
      <c r="A261" s="103" t="s">
        <v>230</v>
      </c>
      <c r="B261" s="76" t="s">
        <v>239</v>
      </c>
      <c r="C261" s="77" t="s">
        <v>240</v>
      </c>
      <c r="D261" s="59" t="s">
        <v>404</v>
      </c>
      <c r="E261" s="59" t="s">
        <v>7</v>
      </c>
      <c r="F261" s="59" t="s">
        <v>7</v>
      </c>
      <c r="G261" s="59" t="s">
        <v>175</v>
      </c>
      <c r="H261" s="59">
        <v>2024</v>
      </c>
      <c r="I261" s="59">
        <v>15</v>
      </c>
      <c r="J261" s="59" t="s">
        <v>404</v>
      </c>
      <c r="K261" s="59" t="s">
        <v>7</v>
      </c>
      <c r="L261" s="59" t="s">
        <v>7</v>
      </c>
      <c r="M261" s="59" t="s">
        <v>160</v>
      </c>
      <c r="N261" s="59">
        <v>1</v>
      </c>
      <c r="O261" s="59">
        <v>1</v>
      </c>
      <c r="P261" s="59" t="s">
        <v>411</v>
      </c>
      <c r="Q261" s="59" t="s">
        <v>63</v>
      </c>
      <c r="R261" s="59">
        <v>500</v>
      </c>
      <c r="S261" s="85">
        <v>1</v>
      </c>
      <c r="T261" s="79">
        <v>500</v>
      </c>
      <c r="U261" s="59" t="s">
        <v>548</v>
      </c>
    </row>
    <row r="262" spans="1:21" ht="47.25" customHeight="1" x14ac:dyDescent="0.25">
      <c r="A262" s="103" t="s">
        <v>230</v>
      </c>
      <c r="B262" s="76" t="s">
        <v>239</v>
      </c>
      <c r="C262" s="77" t="s">
        <v>240</v>
      </c>
      <c r="D262" s="59" t="s">
        <v>412</v>
      </c>
      <c r="E262" s="59" t="s">
        <v>7</v>
      </c>
      <c r="F262" s="59" t="s">
        <v>7</v>
      </c>
      <c r="G262" s="59" t="s">
        <v>175</v>
      </c>
      <c r="H262" s="59">
        <v>2024</v>
      </c>
      <c r="I262" s="59">
        <v>15</v>
      </c>
      <c r="J262" s="59" t="s">
        <v>7</v>
      </c>
      <c r="K262" s="59" t="s">
        <v>7</v>
      </c>
      <c r="L262" s="59" t="s">
        <v>7</v>
      </c>
      <c r="M262" s="59" t="s">
        <v>160</v>
      </c>
      <c r="N262" s="59">
        <v>1</v>
      </c>
      <c r="O262" s="59">
        <v>1</v>
      </c>
      <c r="P262" s="59" t="s">
        <v>411</v>
      </c>
      <c r="Q262" s="59" t="s">
        <v>7</v>
      </c>
      <c r="R262" s="59" t="s">
        <v>7</v>
      </c>
      <c r="S262" s="59" t="s">
        <v>7</v>
      </c>
      <c r="T262" s="104">
        <f>SUM(T259:T261)</f>
        <v>7735.4</v>
      </c>
      <c r="U262" s="59" t="s">
        <v>548</v>
      </c>
    </row>
    <row r="263" spans="1:21" ht="47.25" customHeight="1" x14ac:dyDescent="0.25">
      <c r="A263" s="103" t="s">
        <v>230</v>
      </c>
      <c r="B263" s="76" t="s">
        <v>241</v>
      </c>
      <c r="C263" s="77" t="s">
        <v>242</v>
      </c>
      <c r="D263" s="59" t="s">
        <v>436</v>
      </c>
      <c r="E263" s="59" t="s">
        <v>297</v>
      </c>
      <c r="F263" s="59" t="s">
        <v>7</v>
      </c>
      <c r="G263" s="59" t="s">
        <v>174</v>
      </c>
      <c r="H263" s="59">
        <v>2022</v>
      </c>
      <c r="I263" s="59">
        <v>15</v>
      </c>
      <c r="J263" s="59" t="s">
        <v>437</v>
      </c>
      <c r="K263" s="59" t="s">
        <v>426</v>
      </c>
      <c r="L263" s="120">
        <v>44764</v>
      </c>
      <c r="M263" s="59" t="s">
        <v>160</v>
      </c>
      <c r="N263" s="59">
        <v>1</v>
      </c>
      <c r="O263" s="59">
        <v>1</v>
      </c>
      <c r="P263" s="59" t="s">
        <v>323</v>
      </c>
      <c r="Q263" s="59" t="s">
        <v>111</v>
      </c>
      <c r="R263" s="59">
        <v>1188</v>
      </c>
      <c r="S263" s="59">
        <v>1.03</v>
      </c>
      <c r="T263" s="59">
        <v>6118.2</v>
      </c>
      <c r="U263" s="59"/>
    </row>
    <row r="264" spans="1:21" ht="47.25" customHeight="1" x14ac:dyDescent="0.25">
      <c r="A264" s="103" t="s">
        <v>230</v>
      </c>
      <c r="B264" s="76" t="s">
        <v>241</v>
      </c>
      <c r="C264" s="77" t="s">
        <v>242</v>
      </c>
      <c r="D264" s="59" t="s">
        <v>406</v>
      </c>
      <c r="E264" s="59" t="s">
        <v>546</v>
      </c>
      <c r="F264" s="59" t="s">
        <v>7</v>
      </c>
      <c r="G264" s="59" t="s">
        <v>174</v>
      </c>
      <c r="H264" s="59">
        <v>2022</v>
      </c>
      <c r="I264" s="59">
        <v>15</v>
      </c>
      <c r="J264" s="59" t="s">
        <v>547</v>
      </c>
      <c r="K264" s="59" t="s">
        <v>426</v>
      </c>
      <c r="L264" s="120">
        <v>44764</v>
      </c>
      <c r="M264" s="59" t="s">
        <v>160</v>
      </c>
      <c r="N264" s="59">
        <v>1</v>
      </c>
      <c r="O264" s="59">
        <v>1</v>
      </c>
      <c r="P264" s="59" t="s">
        <v>323</v>
      </c>
      <c r="Q264" s="59" t="s">
        <v>128</v>
      </c>
      <c r="R264" s="59">
        <v>395</v>
      </c>
      <c r="S264" s="59">
        <v>1.05</v>
      </c>
      <c r="T264" s="59">
        <v>829.5</v>
      </c>
      <c r="U264" s="59"/>
    </row>
    <row r="265" spans="1:21" ht="47.25" customHeight="1" x14ac:dyDescent="0.25">
      <c r="A265" s="103" t="s">
        <v>230</v>
      </c>
      <c r="B265" s="76" t="s">
        <v>241</v>
      </c>
      <c r="C265" s="77" t="s">
        <v>242</v>
      </c>
      <c r="D265" s="59" t="s">
        <v>554</v>
      </c>
      <c r="E265" s="59" t="s">
        <v>555</v>
      </c>
      <c r="F265" s="59" t="s">
        <v>7</v>
      </c>
      <c r="G265" s="59" t="s">
        <v>174</v>
      </c>
      <c r="H265" s="59">
        <v>2022</v>
      </c>
      <c r="I265" s="59">
        <v>15</v>
      </c>
      <c r="J265" s="59" t="s">
        <v>461</v>
      </c>
      <c r="K265" s="59" t="s">
        <v>426</v>
      </c>
      <c r="L265" s="120">
        <v>44764</v>
      </c>
      <c r="M265" s="59" t="s">
        <v>160</v>
      </c>
      <c r="N265" s="59">
        <v>1</v>
      </c>
      <c r="O265" s="59">
        <v>1</v>
      </c>
      <c r="P265" s="59" t="s">
        <v>323</v>
      </c>
      <c r="Q265" s="59" t="s">
        <v>458</v>
      </c>
      <c r="R265" s="59">
        <v>1615</v>
      </c>
      <c r="S265" s="59">
        <v>1.05</v>
      </c>
      <c r="T265" s="59">
        <f>S265*R265*O265</f>
        <v>1695.75</v>
      </c>
      <c r="U265" s="59"/>
    </row>
    <row r="266" spans="1:21" ht="47.25" customHeight="1" x14ac:dyDescent="0.25">
      <c r="A266" s="103" t="s">
        <v>230</v>
      </c>
      <c r="B266" s="76" t="s">
        <v>241</v>
      </c>
      <c r="C266" s="77" t="s">
        <v>242</v>
      </c>
      <c r="D266" s="59" t="s">
        <v>404</v>
      </c>
      <c r="E266" s="59" t="s">
        <v>7</v>
      </c>
      <c r="F266" s="59" t="s">
        <v>7</v>
      </c>
      <c r="G266" s="59" t="s">
        <v>174</v>
      </c>
      <c r="H266" s="59">
        <v>2022</v>
      </c>
      <c r="I266" s="59">
        <v>15</v>
      </c>
      <c r="J266" s="59" t="s">
        <v>7</v>
      </c>
      <c r="K266" s="59" t="s">
        <v>426</v>
      </c>
      <c r="L266" s="120">
        <v>44764</v>
      </c>
      <c r="M266" s="59" t="s">
        <v>160</v>
      </c>
      <c r="N266" s="59">
        <v>1</v>
      </c>
      <c r="O266" s="59">
        <v>1</v>
      </c>
      <c r="P266" s="59" t="s">
        <v>411</v>
      </c>
      <c r="Q266" s="59" t="s">
        <v>114</v>
      </c>
      <c r="R266" s="59">
        <v>500</v>
      </c>
      <c r="S266" s="59">
        <v>1</v>
      </c>
      <c r="T266" s="59">
        <v>500</v>
      </c>
      <c r="U266" s="59"/>
    </row>
    <row r="267" spans="1:21" ht="47.25" customHeight="1" x14ac:dyDescent="0.25">
      <c r="A267" s="103" t="s">
        <v>230</v>
      </c>
      <c r="B267" s="76" t="s">
        <v>241</v>
      </c>
      <c r="C267" s="77" t="s">
        <v>242</v>
      </c>
      <c r="D267" s="59" t="s">
        <v>412</v>
      </c>
      <c r="E267" s="59" t="s">
        <v>7</v>
      </c>
      <c r="F267" s="59" t="s">
        <v>7</v>
      </c>
      <c r="G267" s="59" t="s">
        <v>174</v>
      </c>
      <c r="H267" s="59">
        <v>2022</v>
      </c>
      <c r="I267" s="59">
        <v>15</v>
      </c>
      <c r="J267" s="59" t="s">
        <v>7</v>
      </c>
      <c r="K267" s="59" t="s">
        <v>426</v>
      </c>
      <c r="L267" s="120">
        <v>44764</v>
      </c>
      <c r="M267" s="59" t="s">
        <v>160</v>
      </c>
      <c r="N267" s="59">
        <v>1</v>
      </c>
      <c r="O267" s="59">
        <v>1</v>
      </c>
      <c r="P267" s="59" t="s">
        <v>411</v>
      </c>
      <c r="Q267" s="59" t="s">
        <v>7</v>
      </c>
      <c r="R267" s="59" t="s">
        <v>7</v>
      </c>
      <c r="S267" s="59" t="s">
        <v>7</v>
      </c>
      <c r="T267" s="99">
        <f>SUM(T263:T265)</f>
        <v>8643.4500000000007</v>
      </c>
      <c r="U267" s="59"/>
    </row>
    <row r="268" spans="1:21" ht="78" customHeight="1" x14ac:dyDescent="0.25">
      <c r="A268" s="103" t="s">
        <v>230</v>
      </c>
      <c r="B268" s="76" t="s">
        <v>243</v>
      </c>
      <c r="C268" s="77" t="s">
        <v>244</v>
      </c>
      <c r="D268" s="59" t="s">
        <v>556</v>
      </c>
      <c r="E268" s="59"/>
      <c r="F268" s="59" t="s">
        <v>7</v>
      </c>
      <c r="G268" s="59" t="s">
        <v>173</v>
      </c>
      <c r="H268" s="59">
        <v>2024</v>
      </c>
      <c r="I268" s="59">
        <v>10</v>
      </c>
      <c r="J268" s="59" t="s">
        <v>559</v>
      </c>
      <c r="K268" s="59" t="s">
        <v>651</v>
      </c>
      <c r="L268" s="59" t="s">
        <v>708</v>
      </c>
      <c r="M268" s="59" t="s">
        <v>160</v>
      </c>
      <c r="N268" s="59">
        <v>1</v>
      </c>
      <c r="O268" s="59">
        <v>4</v>
      </c>
      <c r="P268" s="59" t="s">
        <v>557</v>
      </c>
      <c r="Q268" s="59" t="s">
        <v>458</v>
      </c>
      <c r="R268" s="59">
        <v>1615</v>
      </c>
      <c r="S268" s="59">
        <v>1.05</v>
      </c>
      <c r="T268" s="59">
        <v>6783</v>
      </c>
      <c r="U268" s="59" t="s">
        <v>660</v>
      </c>
    </row>
    <row r="269" spans="1:21" ht="78" customHeight="1" x14ac:dyDescent="0.25">
      <c r="A269" s="103" t="s">
        <v>230</v>
      </c>
      <c r="B269" s="76" t="s">
        <v>243</v>
      </c>
      <c r="C269" s="77" t="s">
        <v>244</v>
      </c>
      <c r="D269" s="59" t="s">
        <v>436</v>
      </c>
      <c r="E269" s="59"/>
      <c r="F269" s="59" t="s">
        <v>7</v>
      </c>
      <c r="G269" s="59" t="s">
        <v>173</v>
      </c>
      <c r="H269" s="59">
        <v>2024</v>
      </c>
      <c r="I269" s="59">
        <v>10</v>
      </c>
      <c r="J269" s="59" t="s">
        <v>560</v>
      </c>
      <c r="K269" s="59" t="s">
        <v>651</v>
      </c>
      <c r="L269" s="59" t="s">
        <v>708</v>
      </c>
      <c r="M269" s="59" t="s">
        <v>160</v>
      </c>
      <c r="N269" s="59">
        <v>1</v>
      </c>
      <c r="O269" s="59">
        <v>24</v>
      </c>
      <c r="P269" s="59" t="s">
        <v>323</v>
      </c>
      <c r="Q269" s="59" t="s">
        <v>558</v>
      </c>
      <c r="R269" s="59">
        <v>1879</v>
      </c>
      <c r="S269" s="59">
        <v>1.03</v>
      </c>
      <c r="T269" s="59">
        <v>46448.880000000005</v>
      </c>
      <c r="U269" s="59"/>
    </row>
    <row r="270" spans="1:21" ht="78" customHeight="1" x14ac:dyDescent="0.25">
      <c r="A270" s="103" t="s">
        <v>230</v>
      </c>
      <c r="B270" s="76" t="s">
        <v>243</v>
      </c>
      <c r="C270" s="77" t="s">
        <v>244</v>
      </c>
      <c r="D270" s="59" t="s">
        <v>406</v>
      </c>
      <c r="E270" s="59"/>
      <c r="F270" s="59" t="s">
        <v>7</v>
      </c>
      <c r="G270" s="59" t="s">
        <v>173</v>
      </c>
      <c r="H270" s="59">
        <v>2024</v>
      </c>
      <c r="I270" s="59">
        <v>10</v>
      </c>
      <c r="J270" s="59" t="s">
        <v>540</v>
      </c>
      <c r="K270" s="59" t="s">
        <v>651</v>
      </c>
      <c r="L270" s="59" t="s">
        <v>708</v>
      </c>
      <c r="M270" s="59" t="s">
        <v>160</v>
      </c>
      <c r="N270" s="59">
        <v>1</v>
      </c>
      <c r="O270" s="59">
        <v>1</v>
      </c>
      <c r="P270" s="59" t="s">
        <v>323</v>
      </c>
      <c r="Q270" s="59" t="s">
        <v>543</v>
      </c>
      <c r="R270" s="59">
        <v>189</v>
      </c>
      <c r="S270" s="59">
        <v>1.05</v>
      </c>
      <c r="T270" s="59">
        <v>198.45000000000002</v>
      </c>
      <c r="U270" s="59"/>
    </row>
    <row r="271" spans="1:21" ht="78" customHeight="1" x14ac:dyDescent="0.25">
      <c r="A271" s="103" t="s">
        <v>230</v>
      </c>
      <c r="B271" s="76" t="s">
        <v>243</v>
      </c>
      <c r="C271" s="77" t="s">
        <v>244</v>
      </c>
      <c r="D271" s="59" t="s">
        <v>404</v>
      </c>
      <c r="E271" s="59" t="s">
        <v>7</v>
      </c>
      <c r="F271" s="59" t="s">
        <v>7</v>
      </c>
      <c r="G271" s="59" t="s">
        <v>173</v>
      </c>
      <c r="H271" s="59">
        <v>2024</v>
      </c>
      <c r="I271" s="59">
        <v>10</v>
      </c>
      <c r="J271" s="59" t="s">
        <v>7</v>
      </c>
      <c r="K271" s="59" t="s">
        <v>651</v>
      </c>
      <c r="L271" s="59" t="s">
        <v>708</v>
      </c>
      <c r="M271" s="59" t="s">
        <v>160</v>
      </c>
      <c r="N271" s="59">
        <v>1</v>
      </c>
      <c r="O271" s="59">
        <v>1</v>
      </c>
      <c r="P271" s="59" t="s">
        <v>411</v>
      </c>
      <c r="Q271" s="59" t="s">
        <v>59</v>
      </c>
      <c r="R271" s="59">
        <v>7500</v>
      </c>
      <c r="S271" s="59">
        <v>1</v>
      </c>
      <c r="T271" s="59">
        <v>7500</v>
      </c>
      <c r="U271" s="59"/>
    </row>
    <row r="272" spans="1:21" ht="78" customHeight="1" x14ac:dyDescent="0.25">
      <c r="A272" s="103" t="s">
        <v>230</v>
      </c>
      <c r="B272" s="76" t="s">
        <v>243</v>
      </c>
      <c r="C272" s="77" t="s">
        <v>244</v>
      </c>
      <c r="D272" s="59" t="s">
        <v>412</v>
      </c>
      <c r="E272" s="59" t="s">
        <v>7</v>
      </c>
      <c r="F272" s="59" t="s">
        <v>7</v>
      </c>
      <c r="G272" s="59" t="s">
        <v>173</v>
      </c>
      <c r="H272" s="59">
        <v>2024</v>
      </c>
      <c r="I272" s="59">
        <v>10</v>
      </c>
      <c r="J272" s="59" t="s">
        <v>7</v>
      </c>
      <c r="K272" s="59" t="s">
        <v>651</v>
      </c>
      <c r="L272" s="59" t="s">
        <v>708</v>
      </c>
      <c r="M272" s="59" t="s">
        <v>160</v>
      </c>
      <c r="N272" s="59">
        <v>1</v>
      </c>
      <c r="O272" s="59">
        <v>1</v>
      </c>
      <c r="P272" s="59" t="s">
        <v>411</v>
      </c>
      <c r="Q272" s="59" t="s">
        <v>7</v>
      </c>
      <c r="R272" s="59" t="s">
        <v>7</v>
      </c>
      <c r="S272" s="59" t="s">
        <v>7</v>
      </c>
      <c r="T272" s="59">
        <f>SUM(T268:T271)</f>
        <v>60930.33</v>
      </c>
      <c r="U272" s="59"/>
    </row>
    <row r="273" spans="1:21" ht="30" customHeight="1" x14ac:dyDescent="0.25">
      <c r="A273" s="103" t="s">
        <v>230</v>
      </c>
      <c r="B273" s="76" t="s">
        <v>245</v>
      </c>
      <c r="C273" s="77" t="s">
        <v>246</v>
      </c>
      <c r="D273" s="59" t="s">
        <v>437</v>
      </c>
      <c r="E273" s="59" t="s">
        <v>297</v>
      </c>
      <c r="F273" s="59" t="s">
        <v>7</v>
      </c>
      <c r="G273" s="59" t="s">
        <v>174</v>
      </c>
      <c r="H273" s="59">
        <v>2021</v>
      </c>
      <c r="I273" s="59">
        <v>15</v>
      </c>
      <c r="J273" s="59" t="s">
        <v>437</v>
      </c>
      <c r="K273" s="59" t="s">
        <v>426</v>
      </c>
      <c r="L273" s="120">
        <v>44225</v>
      </c>
      <c r="M273" s="59" t="s">
        <v>160</v>
      </c>
      <c r="N273" s="59">
        <v>1</v>
      </c>
      <c r="O273" s="59">
        <v>5</v>
      </c>
      <c r="P273" s="59" t="s">
        <v>323</v>
      </c>
      <c r="Q273" s="59" t="s">
        <v>111</v>
      </c>
      <c r="R273" s="59">
        <v>928</v>
      </c>
      <c r="S273" s="80">
        <v>1.03</v>
      </c>
      <c r="T273" s="79">
        <v>4779.2</v>
      </c>
      <c r="U273" s="59"/>
    </row>
    <row r="274" spans="1:21" ht="39.75" customHeight="1" x14ac:dyDescent="0.25">
      <c r="A274" s="103" t="s">
        <v>230</v>
      </c>
      <c r="B274" s="76" t="s">
        <v>245</v>
      </c>
      <c r="C274" s="77" t="s">
        <v>246</v>
      </c>
      <c r="D274" s="59" t="s">
        <v>561</v>
      </c>
      <c r="E274" s="59" t="s">
        <v>546</v>
      </c>
      <c r="F274" s="59" t="s">
        <v>7</v>
      </c>
      <c r="G274" s="59" t="s">
        <v>174</v>
      </c>
      <c r="H274" s="59">
        <v>2021</v>
      </c>
      <c r="I274" s="59">
        <v>15</v>
      </c>
      <c r="J274" s="59" t="s">
        <v>561</v>
      </c>
      <c r="K274" s="59" t="s">
        <v>426</v>
      </c>
      <c r="L274" s="120">
        <v>44225</v>
      </c>
      <c r="M274" s="59" t="s">
        <v>160</v>
      </c>
      <c r="N274" s="59">
        <v>1</v>
      </c>
      <c r="O274" s="59">
        <v>2</v>
      </c>
      <c r="P274" s="59" t="s">
        <v>323</v>
      </c>
      <c r="Q274" s="59" t="s">
        <v>562</v>
      </c>
      <c r="R274" s="59">
        <v>1220</v>
      </c>
      <c r="S274" s="80">
        <v>1.05</v>
      </c>
      <c r="T274" s="79">
        <v>2562</v>
      </c>
      <c r="U274" s="59"/>
    </row>
    <row r="275" spans="1:21" ht="31.5" customHeight="1" x14ac:dyDescent="0.25">
      <c r="A275" s="103" t="s">
        <v>230</v>
      </c>
      <c r="B275" s="76" t="s">
        <v>245</v>
      </c>
      <c r="C275" s="77" t="s">
        <v>246</v>
      </c>
      <c r="D275" s="59" t="s">
        <v>404</v>
      </c>
      <c r="E275" s="59" t="s">
        <v>7</v>
      </c>
      <c r="F275" s="59" t="s">
        <v>7</v>
      </c>
      <c r="G275" s="59" t="s">
        <v>174</v>
      </c>
      <c r="H275" s="59">
        <v>2021</v>
      </c>
      <c r="I275" s="59">
        <v>15</v>
      </c>
      <c r="J275" s="59" t="s">
        <v>404</v>
      </c>
      <c r="K275" s="59" t="s">
        <v>426</v>
      </c>
      <c r="L275" s="120">
        <v>44225</v>
      </c>
      <c r="M275" s="59" t="s">
        <v>160</v>
      </c>
      <c r="N275" s="59">
        <v>1</v>
      </c>
      <c r="O275" s="59">
        <v>1</v>
      </c>
      <c r="P275" s="59" t="s">
        <v>411</v>
      </c>
      <c r="Q275" s="59" t="s">
        <v>114</v>
      </c>
      <c r="R275" s="59">
        <v>500</v>
      </c>
      <c r="S275" s="79">
        <v>1</v>
      </c>
      <c r="T275" s="79">
        <v>500</v>
      </c>
      <c r="U275" s="59"/>
    </row>
    <row r="276" spans="1:21" ht="33.75" customHeight="1" x14ac:dyDescent="0.25">
      <c r="A276" s="103" t="s">
        <v>230</v>
      </c>
      <c r="B276" s="76" t="s">
        <v>245</v>
      </c>
      <c r="C276" s="77" t="s">
        <v>246</v>
      </c>
      <c r="D276" s="59" t="s">
        <v>412</v>
      </c>
      <c r="E276" s="59" t="s">
        <v>7</v>
      </c>
      <c r="F276" s="59" t="s">
        <v>7</v>
      </c>
      <c r="G276" s="59" t="s">
        <v>174</v>
      </c>
      <c r="H276" s="59">
        <v>2021</v>
      </c>
      <c r="I276" s="59">
        <v>15</v>
      </c>
      <c r="J276" s="59" t="s">
        <v>7</v>
      </c>
      <c r="K276" s="59" t="s">
        <v>426</v>
      </c>
      <c r="L276" s="120">
        <v>44225</v>
      </c>
      <c r="M276" s="59" t="s">
        <v>160</v>
      </c>
      <c r="N276" s="59">
        <v>1</v>
      </c>
      <c r="O276" s="59">
        <v>1</v>
      </c>
      <c r="P276" s="59" t="s">
        <v>411</v>
      </c>
      <c r="Q276" s="59" t="s">
        <v>7</v>
      </c>
      <c r="R276" s="59" t="s">
        <v>7</v>
      </c>
      <c r="S276" s="59" t="s">
        <v>7</v>
      </c>
      <c r="T276" s="121">
        <f>SUM(T273:T275)</f>
        <v>7841.2</v>
      </c>
      <c r="U276" s="59"/>
    </row>
    <row r="277" spans="1:21" ht="102" customHeight="1" x14ac:dyDescent="0.25">
      <c r="A277" s="103" t="s">
        <v>230</v>
      </c>
      <c r="B277" s="76" t="s">
        <v>247</v>
      </c>
      <c r="C277" s="77" t="s">
        <v>248</v>
      </c>
      <c r="D277" s="59" t="s">
        <v>566</v>
      </c>
      <c r="E277" s="59" t="s">
        <v>155</v>
      </c>
      <c r="F277" s="59" t="s">
        <v>7</v>
      </c>
      <c r="G277" s="59" t="s">
        <v>174</v>
      </c>
      <c r="H277" s="59">
        <v>2022</v>
      </c>
      <c r="I277" s="59">
        <v>15</v>
      </c>
      <c r="J277" s="59" t="s">
        <v>445</v>
      </c>
      <c r="K277" s="59" t="s">
        <v>426</v>
      </c>
      <c r="L277" s="120">
        <v>44879</v>
      </c>
      <c r="M277" s="59" t="s">
        <v>160</v>
      </c>
      <c r="N277" s="59">
        <v>1</v>
      </c>
      <c r="O277" s="59">
        <v>1</v>
      </c>
      <c r="P277" s="59" t="s">
        <v>323</v>
      </c>
      <c r="Q277" s="59" t="s">
        <v>165</v>
      </c>
      <c r="R277" s="59">
        <v>7166</v>
      </c>
      <c r="S277" s="59">
        <v>1.05</v>
      </c>
      <c r="T277" s="59">
        <v>7525.35</v>
      </c>
      <c r="U277" s="59"/>
    </row>
    <row r="278" spans="1:21" ht="102" customHeight="1" x14ac:dyDescent="0.25">
      <c r="A278" s="103" t="s">
        <v>230</v>
      </c>
      <c r="B278" s="76" t="s">
        <v>247</v>
      </c>
      <c r="C278" s="77" t="s">
        <v>248</v>
      </c>
      <c r="D278" s="59" t="s">
        <v>406</v>
      </c>
      <c r="E278" s="59" t="s">
        <v>546</v>
      </c>
      <c r="F278" s="59" t="s">
        <v>7</v>
      </c>
      <c r="G278" s="59" t="s">
        <v>174</v>
      </c>
      <c r="H278" s="59">
        <v>2022</v>
      </c>
      <c r="I278" s="59">
        <v>15</v>
      </c>
      <c r="J278" s="59" t="s">
        <v>565</v>
      </c>
      <c r="K278" s="59" t="s">
        <v>426</v>
      </c>
      <c r="L278" s="120">
        <v>44879</v>
      </c>
      <c r="M278" s="59" t="s">
        <v>160</v>
      </c>
      <c r="N278" s="59">
        <v>1</v>
      </c>
      <c r="O278" s="59">
        <v>1</v>
      </c>
      <c r="P278" s="59" t="s">
        <v>323</v>
      </c>
      <c r="Q278" s="59" t="s">
        <v>129</v>
      </c>
      <c r="R278" s="59">
        <v>532</v>
      </c>
      <c r="S278" s="59">
        <v>1.05</v>
      </c>
      <c r="T278" s="59">
        <v>558.6</v>
      </c>
      <c r="U278" s="59"/>
    </row>
    <row r="279" spans="1:21" ht="102" customHeight="1" x14ac:dyDescent="0.25">
      <c r="A279" s="103" t="s">
        <v>230</v>
      </c>
      <c r="B279" s="76" t="s">
        <v>247</v>
      </c>
      <c r="C279" s="77" t="s">
        <v>248</v>
      </c>
      <c r="D279" s="59" t="s">
        <v>404</v>
      </c>
      <c r="E279" s="59" t="s">
        <v>7</v>
      </c>
      <c r="F279" s="59" t="s">
        <v>7</v>
      </c>
      <c r="G279" s="59" t="s">
        <v>174</v>
      </c>
      <c r="H279" s="59">
        <v>2022</v>
      </c>
      <c r="I279" s="59">
        <v>15</v>
      </c>
      <c r="J279" s="59" t="s">
        <v>7</v>
      </c>
      <c r="K279" s="59" t="s">
        <v>426</v>
      </c>
      <c r="L279" s="120">
        <v>44879</v>
      </c>
      <c r="M279" s="59" t="s">
        <v>160</v>
      </c>
      <c r="N279" s="59">
        <v>1</v>
      </c>
      <c r="O279" s="59">
        <v>1</v>
      </c>
      <c r="P279" s="59" t="s">
        <v>323</v>
      </c>
      <c r="Q279" s="59" t="s">
        <v>114</v>
      </c>
      <c r="R279" s="59">
        <v>500</v>
      </c>
      <c r="S279" s="59">
        <v>1</v>
      </c>
      <c r="T279" s="59">
        <v>500</v>
      </c>
      <c r="U279" s="59"/>
    </row>
    <row r="280" spans="1:21" ht="102" customHeight="1" x14ac:dyDescent="0.25">
      <c r="A280" s="103" t="s">
        <v>230</v>
      </c>
      <c r="B280" s="76" t="s">
        <v>247</v>
      </c>
      <c r="C280" s="77" t="s">
        <v>248</v>
      </c>
      <c r="D280" s="59" t="s">
        <v>412</v>
      </c>
      <c r="E280" s="59" t="s">
        <v>7</v>
      </c>
      <c r="F280" s="59" t="s">
        <v>7</v>
      </c>
      <c r="G280" s="59" t="s">
        <v>174</v>
      </c>
      <c r="H280" s="59">
        <v>2022</v>
      </c>
      <c r="I280" s="59">
        <v>15</v>
      </c>
      <c r="J280" s="59" t="s">
        <v>7</v>
      </c>
      <c r="K280" s="59" t="s">
        <v>426</v>
      </c>
      <c r="L280" s="120">
        <v>44879</v>
      </c>
      <c r="M280" s="59" t="s">
        <v>160</v>
      </c>
      <c r="N280" s="59">
        <v>1</v>
      </c>
      <c r="O280" s="59" t="s">
        <v>58</v>
      </c>
      <c r="P280" s="59"/>
      <c r="Q280" s="59" t="s">
        <v>7</v>
      </c>
      <c r="R280" s="59" t="s">
        <v>7</v>
      </c>
      <c r="S280" s="59" t="s">
        <v>7</v>
      </c>
      <c r="T280" s="99">
        <f>SUM(T277:T279)</f>
        <v>8583.9500000000007</v>
      </c>
      <c r="U280" s="59"/>
    </row>
    <row r="281" spans="1:21" ht="102" customHeight="1" x14ac:dyDescent="0.25">
      <c r="A281" s="103" t="s">
        <v>230</v>
      </c>
      <c r="B281" s="76" t="s">
        <v>247</v>
      </c>
      <c r="C281" s="77" t="s">
        <v>248</v>
      </c>
      <c r="D281" s="59" t="s">
        <v>567</v>
      </c>
      <c r="E281" s="59" t="s">
        <v>154</v>
      </c>
      <c r="F281" s="59" t="s">
        <v>7</v>
      </c>
      <c r="G281" s="59" t="s">
        <v>174</v>
      </c>
      <c r="H281" s="59">
        <v>2022</v>
      </c>
      <c r="I281" s="59">
        <v>15</v>
      </c>
      <c r="J281" s="59" t="s">
        <v>564</v>
      </c>
      <c r="K281" s="59" t="s">
        <v>426</v>
      </c>
      <c r="L281" s="120">
        <v>44879</v>
      </c>
      <c r="M281" s="59" t="s">
        <v>160</v>
      </c>
      <c r="N281" s="59">
        <v>1</v>
      </c>
      <c r="O281" s="59">
        <v>0.83899999999999997</v>
      </c>
      <c r="P281" s="59" t="s">
        <v>421</v>
      </c>
      <c r="Q281" s="59" t="s">
        <v>112</v>
      </c>
      <c r="R281" s="59">
        <v>3055</v>
      </c>
      <c r="S281" s="59">
        <v>1.1100000000000001</v>
      </c>
      <c r="T281" s="61">
        <f>S281*R281*O281</f>
        <v>2845.0909500000002</v>
      </c>
      <c r="U281" s="59"/>
    </row>
    <row r="282" spans="1:21" ht="102" customHeight="1" x14ac:dyDescent="0.25">
      <c r="A282" s="103" t="s">
        <v>230</v>
      </c>
      <c r="B282" s="76" t="s">
        <v>247</v>
      </c>
      <c r="C282" s="77" t="s">
        <v>248</v>
      </c>
      <c r="D282" s="59" t="s">
        <v>161</v>
      </c>
      <c r="E282" s="59" t="s">
        <v>154</v>
      </c>
      <c r="F282" s="59" t="s">
        <v>7</v>
      </c>
      <c r="G282" s="59" t="s">
        <v>174</v>
      </c>
      <c r="H282" s="59">
        <v>2022</v>
      </c>
      <c r="I282" s="59">
        <v>15</v>
      </c>
      <c r="J282" s="59" t="s">
        <v>570</v>
      </c>
      <c r="K282" s="59" t="s">
        <v>426</v>
      </c>
      <c r="L282" s="120">
        <v>44879</v>
      </c>
      <c r="M282" s="59" t="s">
        <v>160</v>
      </c>
      <c r="N282" s="59">
        <v>1</v>
      </c>
      <c r="O282" s="59">
        <v>0.83899999999999997</v>
      </c>
      <c r="P282" s="59" t="s">
        <v>421</v>
      </c>
      <c r="Q282" s="59" t="s">
        <v>563</v>
      </c>
      <c r="R282" s="59">
        <v>1428</v>
      </c>
      <c r="S282" s="59">
        <v>1</v>
      </c>
      <c r="T282" s="61">
        <f>S282*R282*O282</f>
        <v>1198.0919999999999</v>
      </c>
      <c r="U282" s="59"/>
    </row>
    <row r="283" spans="1:21" ht="102" customHeight="1" x14ac:dyDescent="0.25">
      <c r="A283" s="103" t="s">
        <v>230</v>
      </c>
      <c r="B283" s="76" t="s">
        <v>247</v>
      </c>
      <c r="C283" s="77" t="s">
        <v>248</v>
      </c>
      <c r="D283" s="59" t="s">
        <v>568</v>
      </c>
      <c r="E283" s="59" t="s">
        <v>154</v>
      </c>
      <c r="F283" s="59" t="s">
        <v>7</v>
      </c>
      <c r="G283" s="59" t="s">
        <v>174</v>
      </c>
      <c r="H283" s="59">
        <v>2022</v>
      </c>
      <c r="I283" s="59">
        <v>15</v>
      </c>
      <c r="J283" s="59" t="s">
        <v>484</v>
      </c>
      <c r="K283" s="59" t="s">
        <v>426</v>
      </c>
      <c r="L283" s="120">
        <v>44879</v>
      </c>
      <c r="M283" s="59" t="s">
        <v>160</v>
      </c>
      <c r="N283" s="59">
        <v>1</v>
      </c>
      <c r="O283" s="59">
        <v>0.1</v>
      </c>
      <c r="P283" s="59" t="s">
        <v>421</v>
      </c>
      <c r="Q283" s="59" t="s">
        <v>148</v>
      </c>
      <c r="R283" s="59">
        <v>18517</v>
      </c>
      <c r="S283" s="59">
        <v>1.1100000000000001</v>
      </c>
      <c r="T283" s="59">
        <v>2055.3870000000002</v>
      </c>
      <c r="U283" s="59"/>
    </row>
    <row r="284" spans="1:21" ht="102" customHeight="1" x14ac:dyDescent="0.25">
      <c r="A284" s="103" t="s">
        <v>230</v>
      </c>
      <c r="B284" s="76" t="s">
        <v>247</v>
      </c>
      <c r="C284" s="77" t="s">
        <v>248</v>
      </c>
      <c r="D284" s="59" t="s">
        <v>404</v>
      </c>
      <c r="E284" s="59" t="s">
        <v>154</v>
      </c>
      <c r="F284" s="59" t="s">
        <v>7</v>
      </c>
      <c r="G284" s="59" t="s">
        <v>174</v>
      </c>
      <c r="H284" s="59">
        <v>2022</v>
      </c>
      <c r="I284" s="59">
        <v>15</v>
      </c>
      <c r="J284" s="59"/>
      <c r="K284" s="59" t="s">
        <v>426</v>
      </c>
      <c r="L284" s="120">
        <v>44879</v>
      </c>
      <c r="M284" s="59" t="s">
        <v>160</v>
      </c>
      <c r="N284" s="59">
        <v>1</v>
      </c>
      <c r="O284" s="59">
        <v>0.83899999999999997</v>
      </c>
      <c r="P284" s="59" t="s">
        <v>421</v>
      </c>
      <c r="Q284" s="59" t="s">
        <v>571</v>
      </c>
      <c r="R284" s="59">
        <v>611</v>
      </c>
      <c r="S284" s="59">
        <v>1</v>
      </c>
      <c r="T284" s="61">
        <f>S284*R284</f>
        <v>611</v>
      </c>
      <c r="U284" s="59"/>
    </row>
    <row r="285" spans="1:21" ht="102" customHeight="1" x14ac:dyDescent="0.25">
      <c r="A285" s="103" t="s">
        <v>230</v>
      </c>
      <c r="B285" s="76" t="s">
        <v>247</v>
      </c>
      <c r="C285" s="77" t="s">
        <v>248</v>
      </c>
      <c r="D285" s="59" t="s">
        <v>412</v>
      </c>
      <c r="E285" s="59" t="s">
        <v>154</v>
      </c>
      <c r="F285" s="59" t="s">
        <v>7</v>
      </c>
      <c r="G285" s="59" t="s">
        <v>174</v>
      </c>
      <c r="H285" s="59">
        <v>2022</v>
      </c>
      <c r="I285" s="59">
        <v>15</v>
      </c>
      <c r="J285" s="59" t="s">
        <v>7</v>
      </c>
      <c r="K285" s="59" t="s">
        <v>426</v>
      </c>
      <c r="L285" s="120">
        <v>44879</v>
      </c>
      <c r="M285" s="59" t="s">
        <v>160</v>
      </c>
      <c r="N285" s="59">
        <v>1</v>
      </c>
      <c r="O285" s="59" t="s">
        <v>7</v>
      </c>
      <c r="P285" s="59" t="s">
        <v>7</v>
      </c>
      <c r="Q285" s="59" t="s">
        <v>7</v>
      </c>
      <c r="R285" s="59" t="s">
        <v>7</v>
      </c>
      <c r="S285" s="59" t="s">
        <v>7</v>
      </c>
      <c r="T285" s="61">
        <f>SUM(T281:T284)</f>
        <v>6709.569950000001</v>
      </c>
      <c r="U285" s="59"/>
    </row>
    <row r="286" spans="1:21" ht="102" customHeight="1" x14ac:dyDescent="0.25">
      <c r="A286" s="103" t="s">
        <v>230</v>
      </c>
      <c r="B286" s="76" t="s">
        <v>247</v>
      </c>
      <c r="C286" s="77" t="s">
        <v>248</v>
      </c>
      <c r="D286" s="59" t="s">
        <v>412</v>
      </c>
      <c r="E286" s="59" t="s">
        <v>7</v>
      </c>
      <c r="F286" s="59" t="s">
        <v>7</v>
      </c>
      <c r="G286" s="59" t="s">
        <v>174</v>
      </c>
      <c r="H286" s="59">
        <v>2022</v>
      </c>
      <c r="I286" s="59">
        <v>15</v>
      </c>
      <c r="J286" s="59" t="s">
        <v>7</v>
      </c>
      <c r="K286" s="59" t="s">
        <v>426</v>
      </c>
      <c r="L286" s="120">
        <v>44879</v>
      </c>
      <c r="M286" s="59" t="s">
        <v>160</v>
      </c>
      <c r="N286" s="59">
        <v>1</v>
      </c>
      <c r="O286" s="59" t="s">
        <v>7</v>
      </c>
      <c r="P286" s="59" t="s">
        <v>7</v>
      </c>
      <c r="Q286" s="59" t="s">
        <v>7</v>
      </c>
      <c r="R286" s="59" t="s">
        <v>7</v>
      </c>
      <c r="S286" s="59" t="s">
        <v>7</v>
      </c>
      <c r="T286" s="97">
        <f>T285+T280</f>
        <v>15293.519950000002</v>
      </c>
      <c r="U286" s="59"/>
    </row>
    <row r="287" spans="1:21" ht="58.5" customHeight="1" x14ac:dyDescent="0.25">
      <c r="A287" s="103" t="s">
        <v>230</v>
      </c>
      <c r="B287" s="76" t="s">
        <v>249</v>
      </c>
      <c r="C287" s="77" t="s">
        <v>250</v>
      </c>
      <c r="D287" s="59" t="s">
        <v>406</v>
      </c>
      <c r="E287" s="59" t="s">
        <v>546</v>
      </c>
      <c r="F287" s="59" t="s">
        <v>7</v>
      </c>
      <c r="G287" s="59" t="s">
        <v>174</v>
      </c>
      <c r="H287" s="59">
        <v>2022</v>
      </c>
      <c r="I287" s="59">
        <v>15</v>
      </c>
      <c r="J287" s="59" t="s">
        <v>565</v>
      </c>
      <c r="K287" s="59" t="s">
        <v>426</v>
      </c>
      <c r="L287" s="120">
        <v>44767</v>
      </c>
      <c r="M287" s="59" t="s">
        <v>160</v>
      </c>
      <c r="N287" s="59">
        <v>1</v>
      </c>
      <c r="O287" s="59">
        <v>2</v>
      </c>
      <c r="P287" s="59" t="s">
        <v>323</v>
      </c>
      <c r="Q287" s="59" t="s">
        <v>129</v>
      </c>
      <c r="R287" s="59">
        <v>532</v>
      </c>
      <c r="S287" s="97">
        <v>1.05</v>
      </c>
      <c r="T287" s="59">
        <f>S287*R287*O287</f>
        <v>1117.2</v>
      </c>
      <c r="U287" s="59"/>
    </row>
    <row r="288" spans="1:21" ht="45.75" customHeight="1" x14ac:dyDescent="0.25">
      <c r="A288" s="103" t="s">
        <v>230</v>
      </c>
      <c r="B288" s="76" t="s">
        <v>249</v>
      </c>
      <c r="C288" s="77" t="s">
        <v>250</v>
      </c>
      <c r="D288" s="59" t="s">
        <v>404</v>
      </c>
      <c r="E288" s="59" t="s">
        <v>546</v>
      </c>
      <c r="F288" s="59" t="s">
        <v>7</v>
      </c>
      <c r="G288" s="59" t="s">
        <v>174</v>
      </c>
      <c r="H288" s="59">
        <v>2022</v>
      </c>
      <c r="I288" s="59">
        <v>15</v>
      </c>
      <c r="J288" s="59" t="s">
        <v>7</v>
      </c>
      <c r="K288" s="59" t="s">
        <v>426</v>
      </c>
      <c r="L288" s="120">
        <v>44767</v>
      </c>
      <c r="M288" s="59" t="s">
        <v>160</v>
      </c>
      <c r="N288" s="59">
        <v>1</v>
      </c>
      <c r="O288" s="59">
        <v>1</v>
      </c>
      <c r="P288" s="59" t="s">
        <v>323</v>
      </c>
      <c r="Q288" s="59" t="s">
        <v>91</v>
      </c>
      <c r="R288" s="59">
        <v>70</v>
      </c>
      <c r="S288" s="97">
        <v>1</v>
      </c>
      <c r="T288" s="59">
        <v>70</v>
      </c>
      <c r="U288" s="59"/>
    </row>
    <row r="289" spans="1:21" ht="45.75" customHeight="1" x14ac:dyDescent="0.25">
      <c r="A289" s="103" t="s">
        <v>230</v>
      </c>
      <c r="B289" s="76" t="s">
        <v>249</v>
      </c>
      <c r="C289" s="77" t="s">
        <v>250</v>
      </c>
      <c r="D289" s="59" t="s">
        <v>412</v>
      </c>
      <c r="E289" s="59" t="s">
        <v>546</v>
      </c>
      <c r="F289" s="59" t="s">
        <v>7</v>
      </c>
      <c r="G289" s="59" t="s">
        <v>174</v>
      </c>
      <c r="H289" s="59">
        <v>2022</v>
      </c>
      <c r="I289" s="59">
        <v>15</v>
      </c>
      <c r="J289" s="59" t="s">
        <v>7</v>
      </c>
      <c r="K289" s="59" t="s">
        <v>426</v>
      </c>
      <c r="L289" s="120">
        <v>44767</v>
      </c>
      <c r="M289" s="59" t="s">
        <v>160</v>
      </c>
      <c r="N289" s="59">
        <v>1</v>
      </c>
      <c r="O289" s="59" t="s">
        <v>7</v>
      </c>
      <c r="P289" s="59" t="s">
        <v>7</v>
      </c>
      <c r="Q289" s="59" t="s">
        <v>7</v>
      </c>
      <c r="R289" s="59" t="s">
        <v>7</v>
      </c>
      <c r="S289" s="59" t="s">
        <v>7</v>
      </c>
      <c r="T289" s="59">
        <f>SUM(T287:T288)</f>
        <v>1187.2</v>
      </c>
      <c r="U289" s="59"/>
    </row>
    <row r="290" spans="1:21" ht="58.5" customHeight="1" x14ac:dyDescent="0.25">
      <c r="A290" s="103" t="s">
        <v>251</v>
      </c>
      <c r="B290" s="76" t="s">
        <v>252</v>
      </c>
      <c r="C290" s="105" t="s">
        <v>253</v>
      </c>
      <c r="D290" s="59" t="s">
        <v>567</v>
      </c>
      <c r="E290" s="59" t="s">
        <v>154</v>
      </c>
      <c r="F290" s="59" t="s">
        <v>7</v>
      </c>
      <c r="G290" s="59" t="s">
        <v>175</v>
      </c>
      <c r="H290" s="59">
        <v>2024</v>
      </c>
      <c r="I290" s="59">
        <v>15</v>
      </c>
      <c r="J290" s="59" t="s">
        <v>462</v>
      </c>
      <c r="K290" s="59" t="s">
        <v>651</v>
      </c>
      <c r="L290" s="59" t="s">
        <v>709</v>
      </c>
      <c r="M290" s="59" t="s">
        <v>160</v>
      </c>
      <c r="N290" s="59">
        <v>1</v>
      </c>
      <c r="O290" s="59">
        <v>1.92</v>
      </c>
      <c r="P290" s="59" t="s">
        <v>351</v>
      </c>
      <c r="Q290" s="59" t="s">
        <v>463</v>
      </c>
      <c r="R290" s="59">
        <v>2214</v>
      </c>
      <c r="S290" s="59">
        <v>1.1100000000000001</v>
      </c>
      <c r="T290" s="61">
        <f>S290*R290*O290</f>
        <v>4718.4768000000004</v>
      </c>
      <c r="U290" s="59" t="s">
        <v>660</v>
      </c>
    </row>
    <row r="291" spans="1:21" ht="58.5" customHeight="1" x14ac:dyDescent="0.25">
      <c r="A291" s="103" t="s">
        <v>251</v>
      </c>
      <c r="B291" s="76" t="s">
        <v>252</v>
      </c>
      <c r="C291" s="105" t="s">
        <v>253</v>
      </c>
      <c r="D291" s="59" t="s">
        <v>161</v>
      </c>
      <c r="E291" s="59" t="s">
        <v>154</v>
      </c>
      <c r="F291" s="59" t="s">
        <v>7</v>
      </c>
      <c r="G291" s="59" t="s">
        <v>175</v>
      </c>
      <c r="H291" s="59">
        <v>2024</v>
      </c>
      <c r="I291" s="59">
        <v>15</v>
      </c>
      <c r="J291" s="59" t="s">
        <v>462</v>
      </c>
      <c r="K291" s="59" t="s">
        <v>651</v>
      </c>
      <c r="L291" s="59" t="s">
        <v>709</v>
      </c>
      <c r="M291" s="59" t="s">
        <v>160</v>
      </c>
      <c r="N291" s="59">
        <v>1</v>
      </c>
      <c r="O291" s="25">
        <v>40</v>
      </c>
      <c r="P291" s="88" t="s">
        <v>304</v>
      </c>
      <c r="Q291" s="78" t="s">
        <v>496</v>
      </c>
      <c r="R291" s="25">
        <v>2.3199999999999998</v>
      </c>
      <c r="S291" s="59">
        <v>1</v>
      </c>
      <c r="T291" s="61">
        <f t="shared" ref="T291:T293" si="21">S291*R291*O291</f>
        <v>92.8</v>
      </c>
      <c r="U291" s="59"/>
    </row>
    <row r="292" spans="1:21" ht="58.5" customHeight="1" x14ac:dyDescent="0.25">
      <c r="A292" s="103" t="s">
        <v>251</v>
      </c>
      <c r="B292" s="76" t="s">
        <v>252</v>
      </c>
      <c r="C292" s="105" t="s">
        <v>253</v>
      </c>
      <c r="D292" s="59" t="s">
        <v>568</v>
      </c>
      <c r="E292" s="59" t="s">
        <v>154</v>
      </c>
      <c r="F292" s="59" t="s">
        <v>7</v>
      </c>
      <c r="G292" s="59" t="s">
        <v>175</v>
      </c>
      <c r="H292" s="59">
        <v>2024</v>
      </c>
      <c r="I292" s="59">
        <v>15</v>
      </c>
      <c r="J292" s="59" t="s">
        <v>462</v>
      </c>
      <c r="K292" s="59" t="s">
        <v>651</v>
      </c>
      <c r="L292" s="59" t="s">
        <v>709</v>
      </c>
      <c r="M292" s="59" t="s">
        <v>160</v>
      </c>
      <c r="N292" s="59">
        <v>1</v>
      </c>
      <c r="O292" s="25">
        <v>1.92</v>
      </c>
      <c r="P292" s="88" t="s">
        <v>351</v>
      </c>
      <c r="Q292" s="78" t="s">
        <v>572</v>
      </c>
      <c r="R292" s="25">
        <v>1428</v>
      </c>
      <c r="S292" s="59">
        <v>1</v>
      </c>
      <c r="T292" s="61">
        <f t="shared" si="21"/>
        <v>2741.7599999999998</v>
      </c>
      <c r="U292" s="59"/>
    </row>
    <row r="293" spans="1:21" ht="58.5" customHeight="1" x14ac:dyDescent="0.25">
      <c r="A293" s="103" t="s">
        <v>251</v>
      </c>
      <c r="B293" s="76" t="s">
        <v>252</v>
      </c>
      <c r="C293" s="105" t="s">
        <v>253</v>
      </c>
      <c r="D293" s="59" t="s">
        <v>404</v>
      </c>
      <c r="E293" s="59" t="s">
        <v>154</v>
      </c>
      <c r="F293" s="59" t="s">
        <v>7</v>
      </c>
      <c r="G293" s="59" t="s">
        <v>175</v>
      </c>
      <c r="H293" s="59">
        <v>2024</v>
      </c>
      <c r="I293" s="59">
        <v>15</v>
      </c>
      <c r="J293" s="59" t="s">
        <v>462</v>
      </c>
      <c r="K293" s="59" t="s">
        <v>651</v>
      </c>
      <c r="L293" s="59" t="s">
        <v>709</v>
      </c>
      <c r="M293" s="59" t="s">
        <v>160</v>
      </c>
      <c r="N293" s="59">
        <v>1</v>
      </c>
      <c r="O293" s="59">
        <v>1</v>
      </c>
      <c r="P293" s="59" t="s">
        <v>351</v>
      </c>
      <c r="Q293" s="59" t="s">
        <v>423</v>
      </c>
      <c r="R293" s="59">
        <v>611</v>
      </c>
      <c r="S293" s="59">
        <v>1</v>
      </c>
      <c r="T293" s="61">
        <f t="shared" si="21"/>
        <v>611</v>
      </c>
      <c r="U293" s="59"/>
    </row>
    <row r="294" spans="1:21" ht="58.5" customHeight="1" x14ac:dyDescent="0.25">
      <c r="A294" s="103" t="s">
        <v>251</v>
      </c>
      <c r="B294" s="76" t="s">
        <v>252</v>
      </c>
      <c r="C294" s="105" t="s">
        <v>253</v>
      </c>
      <c r="D294" s="59" t="s">
        <v>412</v>
      </c>
      <c r="E294" s="59" t="s">
        <v>154</v>
      </c>
      <c r="F294" s="59" t="s">
        <v>7</v>
      </c>
      <c r="G294" s="59" t="s">
        <v>175</v>
      </c>
      <c r="H294" s="59">
        <v>2024</v>
      </c>
      <c r="I294" s="59">
        <v>15</v>
      </c>
      <c r="J294" s="59" t="s">
        <v>462</v>
      </c>
      <c r="K294" s="59" t="s">
        <v>651</v>
      </c>
      <c r="L294" s="59" t="s">
        <v>709</v>
      </c>
      <c r="M294" s="59" t="s">
        <v>160</v>
      </c>
      <c r="N294" s="59">
        <v>1</v>
      </c>
      <c r="O294" s="25">
        <v>1.92</v>
      </c>
      <c r="P294" s="88" t="s">
        <v>351</v>
      </c>
      <c r="Q294" s="59" t="s">
        <v>7</v>
      </c>
      <c r="R294" s="59" t="s">
        <v>7</v>
      </c>
      <c r="S294" s="59" t="s">
        <v>7</v>
      </c>
      <c r="T294" s="97">
        <f>SUM(T290:T293)</f>
        <v>8164.0367999999999</v>
      </c>
      <c r="U294" s="59"/>
    </row>
    <row r="295" spans="1:21" ht="58.5" customHeight="1" x14ac:dyDescent="0.25">
      <c r="A295" s="103" t="s">
        <v>251</v>
      </c>
      <c r="B295" s="76" t="s">
        <v>254</v>
      </c>
      <c r="C295" s="77" t="s">
        <v>255</v>
      </c>
      <c r="D295" s="59" t="s">
        <v>567</v>
      </c>
      <c r="E295" s="59" t="s">
        <v>169</v>
      </c>
      <c r="F295" s="59" t="s">
        <v>7</v>
      </c>
      <c r="G295" s="59" t="s">
        <v>173</v>
      </c>
      <c r="H295" s="59">
        <v>2023</v>
      </c>
      <c r="I295" s="59">
        <v>15</v>
      </c>
      <c r="J295" s="59" t="s">
        <v>597</v>
      </c>
      <c r="K295" s="59" t="s">
        <v>426</v>
      </c>
      <c r="L295" s="120">
        <v>44895</v>
      </c>
      <c r="M295" s="59" t="s">
        <v>160</v>
      </c>
      <c r="N295" s="59">
        <v>1</v>
      </c>
      <c r="O295" s="59">
        <v>2.4</v>
      </c>
      <c r="P295" s="59" t="s">
        <v>421</v>
      </c>
      <c r="Q295" s="59" t="s">
        <v>107</v>
      </c>
      <c r="R295" s="59">
        <v>2106</v>
      </c>
      <c r="S295" s="59">
        <v>1.1100000000000001</v>
      </c>
      <c r="T295" s="59">
        <f>S295*R295*O295</f>
        <v>5610.3840000000009</v>
      </c>
      <c r="U295" s="59"/>
    </row>
    <row r="296" spans="1:21" ht="58.5" customHeight="1" x14ac:dyDescent="0.25">
      <c r="A296" s="103" t="s">
        <v>251</v>
      </c>
      <c r="B296" s="76" t="s">
        <v>254</v>
      </c>
      <c r="C296" s="77" t="s">
        <v>255</v>
      </c>
      <c r="D296" s="59" t="s">
        <v>161</v>
      </c>
      <c r="E296" s="59" t="s">
        <v>169</v>
      </c>
      <c r="F296" s="59" t="s">
        <v>7</v>
      </c>
      <c r="G296" s="59" t="s">
        <v>173</v>
      </c>
      <c r="H296" s="59">
        <v>2023</v>
      </c>
      <c r="I296" s="59">
        <v>15</v>
      </c>
      <c r="J296" s="59"/>
      <c r="K296" s="59" t="s">
        <v>426</v>
      </c>
      <c r="L296" s="120">
        <v>44895</v>
      </c>
      <c r="M296" s="59" t="s">
        <v>160</v>
      </c>
      <c r="N296" s="59">
        <v>1</v>
      </c>
      <c r="O296" s="59">
        <v>2.4</v>
      </c>
      <c r="P296" s="59" t="s">
        <v>421</v>
      </c>
      <c r="Q296" s="59" t="s">
        <v>563</v>
      </c>
      <c r="R296" s="59">
        <v>1428</v>
      </c>
      <c r="S296" s="59">
        <v>1</v>
      </c>
      <c r="T296" s="59">
        <f t="shared" ref="T296:T309" si="22">S296*R296*O296</f>
        <v>3427.2</v>
      </c>
      <c r="U296" s="59"/>
    </row>
    <row r="297" spans="1:21" ht="58.5" customHeight="1" x14ac:dyDescent="0.25">
      <c r="A297" s="103" t="s">
        <v>251</v>
      </c>
      <c r="B297" s="76" t="s">
        <v>254</v>
      </c>
      <c r="C297" s="77" t="s">
        <v>255</v>
      </c>
      <c r="D297" s="59" t="s">
        <v>587</v>
      </c>
      <c r="E297" s="59" t="s">
        <v>169</v>
      </c>
      <c r="F297" s="59" t="s">
        <v>7</v>
      </c>
      <c r="G297" s="59" t="s">
        <v>173</v>
      </c>
      <c r="H297" s="59">
        <v>2023</v>
      </c>
      <c r="I297" s="59">
        <v>15</v>
      </c>
      <c r="J297" s="59"/>
      <c r="K297" s="59" t="s">
        <v>426</v>
      </c>
      <c r="L297" s="120">
        <v>44895</v>
      </c>
      <c r="M297" s="59" t="s">
        <v>160</v>
      </c>
      <c r="N297" s="59">
        <v>1</v>
      </c>
      <c r="O297" s="59">
        <v>2</v>
      </c>
      <c r="P297" s="59" t="s">
        <v>573</v>
      </c>
      <c r="Q297" s="59" t="s">
        <v>574</v>
      </c>
      <c r="R297" s="59">
        <v>1410</v>
      </c>
      <c r="S297" s="59">
        <v>1.1100000000000001</v>
      </c>
      <c r="T297" s="59">
        <f t="shared" si="22"/>
        <v>3130.2000000000003</v>
      </c>
      <c r="U297" s="59"/>
    </row>
    <row r="298" spans="1:21" ht="58.5" customHeight="1" x14ac:dyDescent="0.25">
      <c r="A298" s="103" t="s">
        <v>251</v>
      </c>
      <c r="B298" s="76" t="s">
        <v>254</v>
      </c>
      <c r="C298" s="77" t="s">
        <v>255</v>
      </c>
      <c r="D298" s="59" t="s">
        <v>568</v>
      </c>
      <c r="E298" s="59" t="s">
        <v>169</v>
      </c>
      <c r="F298" s="59" t="s">
        <v>7</v>
      </c>
      <c r="G298" s="59" t="s">
        <v>173</v>
      </c>
      <c r="H298" s="59">
        <v>2023</v>
      </c>
      <c r="I298" s="59">
        <v>15</v>
      </c>
      <c r="J298" s="59"/>
      <c r="K298" s="59" t="s">
        <v>426</v>
      </c>
      <c r="L298" s="120">
        <v>44895</v>
      </c>
      <c r="M298" s="59" t="s">
        <v>160</v>
      </c>
      <c r="N298" s="59">
        <v>1</v>
      </c>
      <c r="O298" s="59">
        <v>0.5</v>
      </c>
      <c r="P298" s="59" t="s">
        <v>421</v>
      </c>
      <c r="Q298" s="59" t="s">
        <v>148</v>
      </c>
      <c r="R298" s="59">
        <v>18517</v>
      </c>
      <c r="S298" s="59">
        <v>1.1100000000000001</v>
      </c>
      <c r="T298" s="59">
        <f t="shared" si="22"/>
        <v>10276.935000000001</v>
      </c>
      <c r="U298" s="59"/>
    </row>
    <row r="299" spans="1:21" ht="58.5" customHeight="1" x14ac:dyDescent="0.25">
      <c r="A299" s="103" t="s">
        <v>251</v>
      </c>
      <c r="B299" s="76" t="s">
        <v>254</v>
      </c>
      <c r="C299" s="77" t="s">
        <v>255</v>
      </c>
      <c r="D299" s="59" t="s">
        <v>569</v>
      </c>
      <c r="E299" s="59" t="s">
        <v>169</v>
      </c>
      <c r="F299" s="59" t="s">
        <v>7</v>
      </c>
      <c r="G299" s="59" t="s">
        <v>173</v>
      </c>
      <c r="H299" s="59">
        <v>2023</v>
      </c>
      <c r="I299" s="59">
        <v>15</v>
      </c>
      <c r="J299" s="59"/>
      <c r="K299" s="59" t="s">
        <v>426</v>
      </c>
      <c r="L299" s="120">
        <v>44895</v>
      </c>
      <c r="M299" s="59" t="s">
        <v>160</v>
      </c>
      <c r="N299" s="59">
        <v>1</v>
      </c>
      <c r="O299" s="59">
        <v>2.4</v>
      </c>
      <c r="P299" s="59" t="s">
        <v>421</v>
      </c>
      <c r="Q299" s="59" t="s">
        <v>571</v>
      </c>
      <c r="R299" s="59">
        <v>611</v>
      </c>
      <c r="S299" s="59">
        <v>1</v>
      </c>
      <c r="T299" s="59">
        <f t="shared" si="22"/>
        <v>1466.3999999999999</v>
      </c>
      <c r="U299" s="59"/>
    </row>
    <row r="300" spans="1:21" ht="58.5" customHeight="1" x14ac:dyDescent="0.25">
      <c r="A300" s="103" t="s">
        <v>251</v>
      </c>
      <c r="B300" s="76" t="s">
        <v>254</v>
      </c>
      <c r="C300" s="77" t="s">
        <v>255</v>
      </c>
      <c r="D300" s="59" t="s">
        <v>588</v>
      </c>
      <c r="E300" s="59" t="s">
        <v>169</v>
      </c>
      <c r="F300" s="59" t="s">
        <v>7</v>
      </c>
      <c r="G300" s="59" t="s">
        <v>173</v>
      </c>
      <c r="H300" s="59">
        <v>2023</v>
      </c>
      <c r="I300" s="59">
        <v>15</v>
      </c>
      <c r="J300" s="59"/>
      <c r="K300" s="59" t="s">
        <v>426</v>
      </c>
      <c r="L300" s="120">
        <v>44895</v>
      </c>
      <c r="M300" s="59" t="s">
        <v>160</v>
      </c>
      <c r="N300" s="59">
        <v>1</v>
      </c>
      <c r="O300" s="59">
        <v>2.4</v>
      </c>
      <c r="P300" s="59" t="s">
        <v>421</v>
      </c>
      <c r="Q300" s="59" t="s">
        <v>575</v>
      </c>
      <c r="R300" s="59">
        <v>336</v>
      </c>
      <c r="S300" s="59">
        <v>1</v>
      </c>
      <c r="T300" s="59">
        <f t="shared" si="22"/>
        <v>806.4</v>
      </c>
      <c r="U300" s="59"/>
    </row>
    <row r="301" spans="1:21" ht="58.5" customHeight="1" x14ac:dyDescent="0.25">
      <c r="A301" s="103" t="s">
        <v>251</v>
      </c>
      <c r="B301" s="76" t="s">
        <v>254</v>
      </c>
      <c r="C301" s="77" t="s">
        <v>255</v>
      </c>
      <c r="D301" s="59" t="s">
        <v>589</v>
      </c>
      <c r="E301" s="59" t="s">
        <v>169</v>
      </c>
      <c r="F301" s="59" t="s">
        <v>7</v>
      </c>
      <c r="G301" s="59" t="s">
        <v>173</v>
      </c>
      <c r="H301" s="59">
        <v>2023</v>
      </c>
      <c r="I301" s="59">
        <v>15</v>
      </c>
      <c r="J301" s="59"/>
      <c r="K301" s="59" t="s">
        <v>426</v>
      </c>
      <c r="L301" s="120">
        <v>44895</v>
      </c>
      <c r="M301" s="59" t="s">
        <v>160</v>
      </c>
      <c r="N301" s="59">
        <v>1</v>
      </c>
      <c r="O301" s="59">
        <v>1.2</v>
      </c>
      <c r="P301" s="59" t="s">
        <v>421</v>
      </c>
      <c r="Q301" s="59" t="s">
        <v>92</v>
      </c>
      <c r="R301" s="59">
        <v>767</v>
      </c>
      <c r="S301" s="59">
        <v>1.23</v>
      </c>
      <c r="T301" s="59">
        <f t="shared" si="22"/>
        <v>1132.0919999999999</v>
      </c>
      <c r="U301" s="59"/>
    </row>
    <row r="302" spans="1:21" ht="58.5" customHeight="1" x14ac:dyDescent="0.25">
      <c r="A302" s="103" t="s">
        <v>251</v>
      </c>
      <c r="B302" s="76" t="s">
        <v>254</v>
      </c>
      <c r="C302" s="77" t="s">
        <v>255</v>
      </c>
      <c r="D302" s="59" t="s">
        <v>590</v>
      </c>
      <c r="E302" s="59" t="s">
        <v>169</v>
      </c>
      <c r="F302" s="59" t="s">
        <v>7</v>
      </c>
      <c r="G302" s="59" t="s">
        <v>173</v>
      </c>
      <c r="H302" s="59">
        <v>2023</v>
      </c>
      <c r="I302" s="59">
        <v>15</v>
      </c>
      <c r="J302" s="59" t="s">
        <v>584</v>
      </c>
      <c r="K302" s="59" t="s">
        <v>426</v>
      </c>
      <c r="L302" s="120">
        <v>44895</v>
      </c>
      <c r="M302" s="59" t="s">
        <v>160</v>
      </c>
      <c r="N302" s="59">
        <v>1</v>
      </c>
      <c r="O302" s="59">
        <v>1.2</v>
      </c>
      <c r="P302" s="59" t="s">
        <v>421</v>
      </c>
      <c r="Q302" s="59" t="s">
        <v>576</v>
      </c>
      <c r="R302" s="59">
        <v>699</v>
      </c>
      <c r="S302" s="59">
        <v>1.05</v>
      </c>
      <c r="T302" s="59">
        <f t="shared" si="22"/>
        <v>880.74</v>
      </c>
      <c r="U302" s="59"/>
    </row>
    <row r="303" spans="1:21" ht="58.5" customHeight="1" x14ac:dyDescent="0.25">
      <c r="A303" s="103" t="s">
        <v>251</v>
      </c>
      <c r="B303" s="76" t="s">
        <v>254</v>
      </c>
      <c r="C303" s="77" t="s">
        <v>255</v>
      </c>
      <c r="D303" s="59" t="s">
        <v>591</v>
      </c>
      <c r="E303" s="59" t="s">
        <v>169</v>
      </c>
      <c r="F303" s="59" t="s">
        <v>7</v>
      </c>
      <c r="G303" s="59" t="s">
        <v>173</v>
      </c>
      <c r="H303" s="59">
        <v>2023</v>
      </c>
      <c r="I303" s="59">
        <v>15</v>
      </c>
      <c r="J303" s="59" t="s">
        <v>585</v>
      </c>
      <c r="K303" s="59" t="s">
        <v>426</v>
      </c>
      <c r="L303" s="120">
        <v>44895</v>
      </c>
      <c r="M303" s="59" t="s">
        <v>160</v>
      </c>
      <c r="N303" s="59">
        <v>1</v>
      </c>
      <c r="O303" s="59">
        <v>1.2</v>
      </c>
      <c r="P303" s="59" t="s">
        <v>421</v>
      </c>
      <c r="Q303" s="59" t="s">
        <v>577</v>
      </c>
      <c r="R303" s="59">
        <v>413</v>
      </c>
      <c r="S303" s="59">
        <v>1.05</v>
      </c>
      <c r="T303" s="59">
        <f t="shared" si="22"/>
        <v>520.38</v>
      </c>
      <c r="U303" s="59"/>
    </row>
    <row r="304" spans="1:21" ht="58.5" customHeight="1" x14ac:dyDescent="0.25">
      <c r="A304" s="103" t="s">
        <v>251</v>
      </c>
      <c r="B304" s="76" t="s">
        <v>254</v>
      </c>
      <c r="C304" s="77" t="s">
        <v>255</v>
      </c>
      <c r="D304" s="59" t="s">
        <v>591</v>
      </c>
      <c r="E304" s="59" t="s">
        <v>169</v>
      </c>
      <c r="F304" s="59" t="s">
        <v>7</v>
      </c>
      <c r="G304" s="59" t="s">
        <v>173</v>
      </c>
      <c r="H304" s="59">
        <v>2023</v>
      </c>
      <c r="I304" s="59">
        <v>15</v>
      </c>
      <c r="J304" s="59" t="s">
        <v>586</v>
      </c>
      <c r="K304" s="59" t="s">
        <v>426</v>
      </c>
      <c r="L304" s="120">
        <v>44895</v>
      </c>
      <c r="M304" s="59" t="s">
        <v>160</v>
      </c>
      <c r="N304" s="59">
        <v>1</v>
      </c>
      <c r="O304" s="59">
        <v>1.2</v>
      </c>
      <c r="P304" s="59" t="s">
        <v>421</v>
      </c>
      <c r="Q304" s="59" t="s">
        <v>578</v>
      </c>
      <c r="R304" s="59">
        <v>400</v>
      </c>
      <c r="S304" s="59">
        <v>1.05</v>
      </c>
      <c r="T304" s="59">
        <f t="shared" si="22"/>
        <v>504</v>
      </c>
      <c r="U304" s="59"/>
    </row>
    <row r="305" spans="1:21" ht="58.5" customHeight="1" x14ac:dyDescent="0.25">
      <c r="A305" s="103" t="s">
        <v>251</v>
      </c>
      <c r="B305" s="76" t="s">
        <v>254</v>
      </c>
      <c r="C305" s="77" t="s">
        <v>255</v>
      </c>
      <c r="D305" s="59" t="s">
        <v>592</v>
      </c>
      <c r="E305" s="59" t="s">
        <v>169</v>
      </c>
      <c r="F305" s="59" t="s">
        <v>7</v>
      </c>
      <c r="G305" s="59" t="s">
        <v>173</v>
      </c>
      <c r="H305" s="59">
        <v>2023</v>
      </c>
      <c r="I305" s="59">
        <v>15</v>
      </c>
      <c r="J305" s="59"/>
      <c r="K305" s="59" t="s">
        <v>426</v>
      </c>
      <c r="L305" s="120">
        <v>44895</v>
      </c>
      <c r="M305" s="59" t="s">
        <v>160</v>
      </c>
      <c r="N305" s="59">
        <v>1</v>
      </c>
      <c r="O305" s="59">
        <v>0.82</v>
      </c>
      <c r="P305" s="59" t="s">
        <v>376</v>
      </c>
      <c r="Q305" s="59" t="s">
        <v>579</v>
      </c>
      <c r="R305" s="59">
        <v>261</v>
      </c>
      <c r="S305" s="59">
        <v>1</v>
      </c>
      <c r="T305" s="59">
        <f t="shared" si="22"/>
        <v>214.01999999999998</v>
      </c>
      <c r="U305" s="59"/>
    </row>
    <row r="306" spans="1:21" ht="58.5" customHeight="1" x14ac:dyDescent="0.25">
      <c r="A306" s="103" t="s">
        <v>251</v>
      </c>
      <c r="B306" s="76" t="s">
        <v>254</v>
      </c>
      <c r="C306" s="77" t="s">
        <v>255</v>
      </c>
      <c r="D306" s="59" t="s">
        <v>593</v>
      </c>
      <c r="E306" s="59" t="s">
        <v>169</v>
      </c>
      <c r="F306" s="59" t="s">
        <v>7</v>
      </c>
      <c r="G306" s="59" t="s">
        <v>173</v>
      </c>
      <c r="H306" s="59">
        <v>2023</v>
      </c>
      <c r="I306" s="59">
        <v>15</v>
      </c>
      <c r="J306" s="59"/>
      <c r="K306" s="59" t="s">
        <v>426</v>
      </c>
      <c r="L306" s="120">
        <v>44895</v>
      </c>
      <c r="M306" s="59" t="s">
        <v>160</v>
      </c>
      <c r="N306" s="59">
        <v>1</v>
      </c>
      <c r="O306" s="59">
        <v>20</v>
      </c>
      <c r="P306" s="59" t="s">
        <v>580</v>
      </c>
      <c r="Q306" s="59" t="s">
        <v>581</v>
      </c>
      <c r="R306" s="59">
        <v>6.9</v>
      </c>
      <c r="S306" s="59">
        <v>1.24</v>
      </c>
      <c r="T306" s="59">
        <f t="shared" si="22"/>
        <v>171.12</v>
      </c>
      <c r="U306" s="59"/>
    </row>
    <row r="307" spans="1:21" ht="58.5" customHeight="1" x14ac:dyDescent="0.25">
      <c r="A307" s="103" t="s">
        <v>251</v>
      </c>
      <c r="B307" s="76" t="s">
        <v>254</v>
      </c>
      <c r="C307" s="77" t="s">
        <v>255</v>
      </c>
      <c r="D307" s="59" t="s">
        <v>594</v>
      </c>
      <c r="E307" s="59" t="s">
        <v>169</v>
      </c>
      <c r="F307" s="59" t="s">
        <v>7</v>
      </c>
      <c r="G307" s="59" t="s">
        <v>173</v>
      </c>
      <c r="H307" s="59">
        <v>2023</v>
      </c>
      <c r="I307" s="59">
        <v>15</v>
      </c>
      <c r="J307" s="59"/>
      <c r="K307" s="59" t="s">
        <v>426</v>
      </c>
      <c r="L307" s="120">
        <v>44895</v>
      </c>
      <c r="M307" s="59" t="s">
        <v>160</v>
      </c>
      <c r="N307" s="59">
        <v>1</v>
      </c>
      <c r="O307" s="59">
        <v>1</v>
      </c>
      <c r="P307" s="59" t="s">
        <v>126</v>
      </c>
      <c r="Q307" s="59" t="s">
        <v>125</v>
      </c>
      <c r="R307" s="59">
        <v>1803</v>
      </c>
      <c r="S307" s="59">
        <v>1.1100000000000001</v>
      </c>
      <c r="T307" s="59">
        <f t="shared" si="22"/>
        <v>2001.3300000000002</v>
      </c>
      <c r="U307" s="59"/>
    </row>
    <row r="308" spans="1:21" ht="58.5" customHeight="1" x14ac:dyDescent="0.25">
      <c r="A308" s="103" t="s">
        <v>251</v>
      </c>
      <c r="B308" s="76" t="s">
        <v>254</v>
      </c>
      <c r="C308" s="77" t="s">
        <v>255</v>
      </c>
      <c r="D308" s="59" t="s">
        <v>595</v>
      </c>
      <c r="E308" s="59" t="s">
        <v>169</v>
      </c>
      <c r="F308" s="59" t="s">
        <v>7</v>
      </c>
      <c r="G308" s="59" t="s">
        <v>173</v>
      </c>
      <c r="H308" s="59">
        <v>2023</v>
      </c>
      <c r="I308" s="59">
        <v>15</v>
      </c>
      <c r="J308" s="59"/>
      <c r="K308" s="59" t="s">
        <v>426</v>
      </c>
      <c r="L308" s="120">
        <v>44895</v>
      </c>
      <c r="M308" s="59" t="s">
        <v>160</v>
      </c>
      <c r="N308" s="59">
        <v>1</v>
      </c>
      <c r="O308" s="59">
        <v>3.5999999999999996</v>
      </c>
      <c r="P308" s="59" t="s">
        <v>421</v>
      </c>
      <c r="Q308" s="59" t="s">
        <v>582</v>
      </c>
      <c r="R308" s="59">
        <v>184</v>
      </c>
      <c r="S308" s="59">
        <v>1</v>
      </c>
      <c r="T308" s="59">
        <f t="shared" si="22"/>
        <v>662.4</v>
      </c>
      <c r="U308" s="59"/>
    </row>
    <row r="309" spans="1:21" ht="102" customHeight="1" x14ac:dyDescent="0.25">
      <c r="A309" s="103" t="s">
        <v>251</v>
      </c>
      <c r="B309" s="76" t="s">
        <v>254</v>
      </c>
      <c r="C309" s="77" t="s">
        <v>255</v>
      </c>
      <c r="D309" s="59" t="s">
        <v>596</v>
      </c>
      <c r="E309" s="59" t="s">
        <v>169</v>
      </c>
      <c r="F309" s="59" t="s">
        <v>7</v>
      </c>
      <c r="G309" s="59" t="s">
        <v>173</v>
      </c>
      <c r="H309" s="59">
        <v>2023</v>
      </c>
      <c r="I309" s="59">
        <v>15</v>
      </c>
      <c r="J309" s="59"/>
      <c r="K309" s="59" t="s">
        <v>426</v>
      </c>
      <c r="L309" s="120">
        <v>44895</v>
      </c>
      <c r="M309" s="59" t="s">
        <v>160</v>
      </c>
      <c r="N309" s="59">
        <v>1</v>
      </c>
      <c r="O309" s="106">
        <v>1.2</v>
      </c>
      <c r="P309" s="106" t="s">
        <v>421</v>
      </c>
      <c r="Q309" s="106" t="s">
        <v>583</v>
      </c>
      <c r="R309" s="106">
        <v>561</v>
      </c>
      <c r="S309" s="59">
        <v>1</v>
      </c>
      <c r="T309" s="59">
        <f t="shared" si="22"/>
        <v>673.19999999999993</v>
      </c>
      <c r="U309" s="59"/>
    </row>
    <row r="310" spans="1:21" ht="102" customHeight="1" x14ac:dyDescent="0.25">
      <c r="A310" s="103" t="s">
        <v>251</v>
      </c>
      <c r="B310" s="76" t="s">
        <v>254</v>
      </c>
      <c r="C310" s="77" t="s">
        <v>255</v>
      </c>
      <c r="D310" s="59" t="s">
        <v>95</v>
      </c>
      <c r="E310" s="59" t="s">
        <v>169</v>
      </c>
      <c r="F310" s="59" t="s">
        <v>7</v>
      </c>
      <c r="G310" s="59" t="s">
        <v>173</v>
      </c>
      <c r="H310" s="59">
        <v>2023</v>
      </c>
      <c r="I310" s="59">
        <v>15</v>
      </c>
      <c r="J310" s="59"/>
      <c r="K310" s="59" t="s">
        <v>426</v>
      </c>
      <c r="L310" s="120">
        <v>44895</v>
      </c>
      <c r="M310" s="59" t="s">
        <v>160</v>
      </c>
      <c r="N310" s="59">
        <v>1</v>
      </c>
      <c r="O310" s="59" t="s">
        <v>7</v>
      </c>
      <c r="P310" s="59" t="s">
        <v>7</v>
      </c>
      <c r="Q310" s="59" t="s">
        <v>7</v>
      </c>
      <c r="R310" s="59" t="s">
        <v>7</v>
      </c>
      <c r="S310" s="59" t="s">
        <v>7</v>
      </c>
      <c r="T310" s="97">
        <f>SUM(T295:T309)</f>
        <v>31476.801000000014</v>
      </c>
      <c r="U310" s="59"/>
    </row>
    <row r="311" spans="1:21" ht="102" customHeight="1" x14ac:dyDescent="0.25">
      <c r="A311" s="103" t="s">
        <v>251</v>
      </c>
      <c r="B311" s="76" t="s">
        <v>254</v>
      </c>
      <c r="C311" s="77" t="s">
        <v>255</v>
      </c>
      <c r="D311" s="59" t="s">
        <v>566</v>
      </c>
      <c r="E311" s="59" t="s">
        <v>169</v>
      </c>
      <c r="F311" s="59" t="s">
        <v>7</v>
      </c>
      <c r="G311" s="59" t="s">
        <v>173</v>
      </c>
      <c r="H311" s="59">
        <v>2023</v>
      </c>
      <c r="I311" s="59">
        <v>15</v>
      </c>
      <c r="J311" s="59" t="s">
        <v>445</v>
      </c>
      <c r="K311" s="59" t="s">
        <v>426</v>
      </c>
      <c r="L311" s="120">
        <v>44895</v>
      </c>
      <c r="M311" s="59" t="s">
        <v>160</v>
      </c>
      <c r="N311" s="59">
        <v>1</v>
      </c>
      <c r="O311" s="59">
        <v>1</v>
      </c>
      <c r="P311" s="59" t="s">
        <v>323</v>
      </c>
      <c r="Q311" s="59" t="s">
        <v>109</v>
      </c>
      <c r="R311" s="59">
        <v>5819</v>
      </c>
      <c r="S311" s="59">
        <v>1.05</v>
      </c>
      <c r="T311" s="122">
        <f>S311*R311*O311</f>
        <v>6109.95</v>
      </c>
      <c r="U311" s="59"/>
    </row>
    <row r="312" spans="1:21" ht="102" customHeight="1" x14ac:dyDescent="0.25">
      <c r="A312" s="103" t="s">
        <v>251</v>
      </c>
      <c r="B312" s="76" t="s">
        <v>254</v>
      </c>
      <c r="C312" s="77" t="s">
        <v>255</v>
      </c>
      <c r="D312" s="59" t="s">
        <v>406</v>
      </c>
      <c r="E312" s="59" t="s">
        <v>155</v>
      </c>
      <c r="F312" s="59" t="s">
        <v>7</v>
      </c>
      <c r="G312" s="59" t="s">
        <v>173</v>
      </c>
      <c r="H312" s="59">
        <v>2023</v>
      </c>
      <c r="I312" s="59">
        <v>15</v>
      </c>
      <c r="J312" s="59" t="s">
        <v>547</v>
      </c>
      <c r="K312" s="59" t="s">
        <v>426</v>
      </c>
      <c r="L312" s="120">
        <v>44895</v>
      </c>
      <c r="M312" s="59" t="s">
        <v>160</v>
      </c>
      <c r="N312" s="59">
        <v>1</v>
      </c>
      <c r="O312" s="59">
        <v>1</v>
      </c>
      <c r="P312" s="59" t="s">
        <v>323</v>
      </c>
      <c r="Q312" s="59" t="s">
        <v>128</v>
      </c>
      <c r="R312" s="59">
        <v>395</v>
      </c>
      <c r="S312" s="59">
        <v>1.05</v>
      </c>
      <c r="T312" s="61">
        <f>S312*R312*O312</f>
        <v>414.75</v>
      </c>
      <c r="U312" s="59"/>
    </row>
    <row r="313" spans="1:21" ht="102" customHeight="1" x14ac:dyDescent="0.25">
      <c r="A313" s="103" t="s">
        <v>251</v>
      </c>
      <c r="B313" s="76" t="s">
        <v>254</v>
      </c>
      <c r="C313" s="77" t="s">
        <v>255</v>
      </c>
      <c r="D313" s="59" t="s">
        <v>404</v>
      </c>
      <c r="E313" s="59" t="s">
        <v>155</v>
      </c>
      <c r="F313" s="59" t="s">
        <v>7</v>
      </c>
      <c r="G313" s="59" t="s">
        <v>173</v>
      </c>
      <c r="H313" s="59">
        <v>2023</v>
      </c>
      <c r="I313" s="59">
        <v>15</v>
      </c>
      <c r="J313" s="59" t="s">
        <v>598</v>
      </c>
      <c r="K313" s="59" t="s">
        <v>426</v>
      </c>
      <c r="L313" s="120">
        <v>44895</v>
      </c>
      <c r="M313" s="59" t="s">
        <v>160</v>
      </c>
      <c r="N313" s="59">
        <v>1</v>
      </c>
      <c r="O313" s="123">
        <v>1</v>
      </c>
      <c r="P313" s="123" t="s">
        <v>323</v>
      </c>
      <c r="Q313" s="107" t="s">
        <v>114</v>
      </c>
      <c r="R313" s="107">
        <v>500</v>
      </c>
      <c r="S313" s="107">
        <v>1</v>
      </c>
      <c r="T313" s="61">
        <f>S313*R313*O313</f>
        <v>500</v>
      </c>
      <c r="U313" s="107"/>
    </row>
    <row r="314" spans="1:21" ht="51.75" customHeight="1" x14ac:dyDescent="0.25">
      <c r="A314" s="103" t="s">
        <v>251</v>
      </c>
      <c r="B314" s="76" t="s">
        <v>254</v>
      </c>
      <c r="C314" s="77" t="s">
        <v>255</v>
      </c>
      <c r="D314" s="59" t="s">
        <v>412</v>
      </c>
      <c r="E314" s="59" t="s">
        <v>155</v>
      </c>
      <c r="F314" s="59" t="s">
        <v>7</v>
      </c>
      <c r="G314" s="59" t="s">
        <v>173</v>
      </c>
      <c r="H314" s="59">
        <v>2023</v>
      </c>
      <c r="I314" s="59">
        <v>15</v>
      </c>
      <c r="J314" s="59" t="s">
        <v>7</v>
      </c>
      <c r="K314" s="59" t="s">
        <v>426</v>
      </c>
      <c r="L314" s="120">
        <v>44895</v>
      </c>
      <c r="M314" s="59" t="s">
        <v>160</v>
      </c>
      <c r="N314" s="59">
        <v>1</v>
      </c>
      <c r="O314" s="123">
        <v>1</v>
      </c>
      <c r="P314" s="59" t="s">
        <v>7</v>
      </c>
      <c r="Q314" s="59" t="s">
        <v>7</v>
      </c>
      <c r="R314" s="59" t="s">
        <v>7</v>
      </c>
      <c r="S314" s="59" t="s">
        <v>7</v>
      </c>
      <c r="T314" s="97">
        <f>SUM(T311:T313)</f>
        <v>7024.7</v>
      </c>
      <c r="U314" s="59"/>
    </row>
    <row r="315" spans="1:21" ht="57.75" customHeight="1" x14ac:dyDescent="0.25">
      <c r="A315" s="103" t="s">
        <v>251</v>
      </c>
      <c r="B315" s="76" t="s">
        <v>254</v>
      </c>
      <c r="C315" s="77" t="s">
        <v>255</v>
      </c>
      <c r="D315" s="59" t="s">
        <v>412</v>
      </c>
      <c r="E315" s="59" t="s">
        <v>155</v>
      </c>
      <c r="F315" s="59" t="s">
        <v>7</v>
      </c>
      <c r="G315" s="59" t="s">
        <v>173</v>
      </c>
      <c r="H315" s="59">
        <v>2023</v>
      </c>
      <c r="I315" s="59">
        <v>15</v>
      </c>
      <c r="J315" s="59" t="s">
        <v>7</v>
      </c>
      <c r="K315" s="59" t="s">
        <v>426</v>
      </c>
      <c r="L315" s="120">
        <v>44895</v>
      </c>
      <c r="M315" s="59" t="s">
        <v>160</v>
      </c>
      <c r="N315" s="59">
        <v>1</v>
      </c>
      <c r="O315" s="123">
        <v>1</v>
      </c>
      <c r="P315" s="59" t="s">
        <v>7</v>
      </c>
      <c r="Q315" s="59" t="s">
        <v>7</v>
      </c>
      <c r="R315" s="59" t="s">
        <v>7</v>
      </c>
      <c r="S315" s="59" t="s">
        <v>7</v>
      </c>
      <c r="T315" s="97">
        <f>T314+T310</f>
        <v>38501.501000000011</v>
      </c>
      <c r="U315" s="59"/>
    </row>
    <row r="316" spans="1:21" ht="59.25" customHeight="1" x14ac:dyDescent="0.25">
      <c r="A316" s="103" t="s">
        <v>251</v>
      </c>
      <c r="B316" s="76" t="s">
        <v>256</v>
      </c>
      <c r="C316" s="77" t="s">
        <v>257</v>
      </c>
      <c r="D316" s="59" t="s">
        <v>599</v>
      </c>
      <c r="E316" s="59" t="s">
        <v>153</v>
      </c>
      <c r="F316" s="59" t="s">
        <v>7</v>
      </c>
      <c r="G316" s="59" t="s">
        <v>174</v>
      </c>
      <c r="H316" s="59">
        <v>2022</v>
      </c>
      <c r="I316" s="59">
        <v>0.4</v>
      </c>
      <c r="J316" s="59" t="s">
        <v>611</v>
      </c>
      <c r="K316" s="59" t="s">
        <v>426</v>
      </c>
      <c r="L316" s="120">
        <v>44697</v>
      </c>
      <c r="M316" s="59" t="s">
        <v>160</v>
      </c>
      <c r="N316" s="59">
        <v>1</v>
      </c>
      <c r="O316" s="59">
        <v>0.57299999999999995</v>
      </c>
      <c r="P316" s="59" t="s">
        <v>421</v>
      </c>
      <c r="Q316" s="59" t="s">
        <v>603</v>
      </c>
      <c r="R316" s="59">
        <v>186</v>
      </c>
      <c r="S316" s="59">
        <v>1</v>
      </c>
      <c r="T316" s="59">
        <f>S316*R316*O316</f>
        <v>106.57799999999999</v>
      </c>
      <c r="U316" s="59"/>
    </row>
    <row r="317" spans="1:21" ht="59.25" customHeight="1" x14ac:dyDescent="0.25">
      <c r="A317" s="103" t="s">
        <v>251</v>
      </c>
      <c r="B317" s="76" t="s">
        <v>256</v>
      </c>
      <c r="C317" s="77" t="s">
        <v>257</v>
      </c>
      <c r="D317" s="59" t="s">
        <v>600</v>
      </c>
      <c r="E317" s="59" t="s">
        <v>153</v>
      </c>
      <c r="F317" s="59" t="s">
        <v>7</v>
      </c>
      <c r="G317" s="59" t="s">
        <v>174</v>
      </c>
      <c r="H317" s="59">
        <v>2022</v>
      </c>
      <c r="I317" s="59">
        <v>0.4</v>
      </c>
      <c r="J317" s="59"/>
      <c r="K317" s="59" t="s">
        <v>426</v>
      </c>
      <c r="L317" s="120">
        <v>44697</v>
      </c>
      <c r="M317" s="59" t="s">
        <v>160</v>
      </c>
      <c r="N317" s="59">
        <v>1</v>
      </c>
      <c r="O317" s="59">
        <v>0.57299999999999995</v>
      </c>
      <c r="P317" s="59" t="s">
        <v>421</v>
      </c>
      <c r="Q317" s="59" t="s">
        <v>94</v>
      </c>
      <c r="R317" s="59">
        <v>499</v>
      </c>
      <c r="S317" s="59">
        <v>1.23</v>
      </c>
      <c r="T317" s="59">
        <f t="shared" ref="T317:T323" si="23">S317*R317*O317</f>
        <v>351.69020999999998</v>
      </c>
      <c r="U317" s="59"/>
    </row>
    <row r="318" spans="1:21" ht="59.25" customHeight="1" x14ac:dyDescent="0.25">
      <c r="A318" s="103" t="s">
        <v>251</v>
      </c>
      <c r="B318" s="76" t="s">
        <v>256</v>
      </c>
      <c r="C318" s="77" t="s">
        <v>257</v>
      </c>
      <c r="D318" s="59" t="s">
        <v>601</v>
      </c>
      <c r="E318" s="59" t="s">
        <v>153</v>
      </c>
      <c r="F318" s="59" t="s">
        <v>7</v>
      </c>
      <c r="G318" s="59" t="s">
        <v>174</v>
      </c>
      <c r="H318" s="59">
        <v>2022</v>
      </c>
      <c r="I318" s="59">
        <v>0.4</v>
      </c>
      <c r="J318" s="59"/>
      <c r="K318" s="59" t="s">
        <v>426</v>
      </c>
      <c r="L318" s="120">
        <v>44697</v>
      </c>
      <c r="M318" s="59" t="s">
        <v>160</v>
      </c>
      <c r="N318" s="59">
        <v>1</v>
      </c>
      <c r="O318" s="59">
        <v>0.57299999999999995</v>
      </c>
      <c r="P318" s="59" t="s">
        <v>421</v>
      </c>
      <c r="Q318" s="59" t="s">
        <v>604</v>
      </c>
      <c r="R318" s="59">
        <v>517</v>
      </c>
      <c r="S318" s="59">
        <v>1.05</v>
      </c>
      <c r="T318" s="59">
        <f t="shared" si="23"/>
        <v>311.05304999999998</v>
      </c>
      <c r="U318" s="59"/>
    </row>
    <row r="319" spans="1:21" ht="59.25" customHeight="1" x14ac:dyDescent="0.25">
      <c r="A319" s="103" t="s">
        <v>251</v>
      </c>
      <c r="B319" s="76" t="s">
        <v>256</v>
      </c>
      <c r="C319" s="77" t="s">
        <v>257</v>
      </c>
      <c r="D319" s="59" t="s">
        <v>602</v>
      </c>
      <c r="E319" s="59" t="s">
        <v>153</v>
      </c>
      <c r="F319" s="59" t="s">
        <v>7</v>
      </c>
      <c r="G319" s="59" t="s">
        <v>174</v>
      </c>
      <c r="H319" s="59">
        <v>2022</v>
      </c>
      <c r="I319" s="59">
        <v>0.4</v>
      </c>
      <c r="J319" s="59" t="s">
        <v>606</v>
      </c>
      <c r="K319" s="59" t="s">
        <v>426</v>
      </c>
      <c r="L319" s="120">
        <v>44697</v>
      </c>
      <c r="M319" s="59" t="s">
        <v>160</v>
      </c>
      <c r="N319" s="59">
        <v>1</v>
      </c>
      <c r="O319" s="59">
        <v>0.57299999999999995</v>
      </c>
      <c r="P319" s="59" t="s">
        <v>421</v>
      </c>
      <c r="Q319" s="59" t="s">
        <v>130</v>
      </c>
      <c r="R319" s="59">
        <v>310</v>
      </c>
      <c r="S319" s="59">
        <v>1.05</v>
      </c>
      <c r="T319" s="59">
        <f t="shared" si="23"/>
        <v>186.51149999999998</v>
      </c>
      <c r="U319" s="59"/>
    </row>
    <row r="320" spans="1:21" ht="59.25" customHeight="1" x14ac:dyDescent="0.25">
      <c r="A320" s="103" t="s">
        <v>251</v>
      </c>
      <c r="B320" s="76" t="s">
        <v>256</v>
      </c>
      <c r="C320" s="77" t="s">
        <v>257</v>
      </c>
      <c r="D320" s="59" t="s">
        <v>602</v>
      </c>
      <c r="E320" s="59" t="s">
        <v>153</v>
      </c>
      <c r="F320" s="59" t="s">
        <v>7</v>
      </c>
      <c r="G320" s="59" t="s">
        <v>174</v>
      </c>
      <c r="H320" s="59">
        <v>2022</v>
      </c>
      <c r="I320" s="59">
        <v>0.4</v>
      </c>
      <c r="J320" s="59" t="s">
        <v>607</v>
      </c>
      <c r="K320" s="59" t="s">
        <v>426</v>
      </c>
      <c r="L320" s="120">
        <v>44697</v>
      </c>
      <c r="M320" s="59" t="s">
        <v>160</v>
      </c>
      <c r="N320" s="59">
        <v>1</v>
      </c>
      <c r="O320" s="59">
        <v>0.57299999999999995</v>
      </c>
      <c r="P320" s="59" t="s">
        <v>421</v>
      </c>
      <c r="Q320" s="59" t="s">
        <v>131</v>
      </c>
      <c r="R320" s="59">
        <v>163</v>
      </c>
      <c r="S320" s="59">
        <v>1.05</v>
      </c>
      <c r="T320" s="59">
        <f t="shared" si="23"/>
        <v>98.068950000000001</v>
      </c>
      <c r="U320" s="59"/>
    </row>
    <row r="321" spans="1:21" ht="59.25" customHeight="1" x14ac:dyDescent="0.25">
      <c r="A321" s="103" t="s">
        <v>251</v>
      </c>
      <c r="B321" s="76" t="s">
        <v>256</v>
      </c>
      <c r="C321" s="77" t="s">
        <v>257</v>
      </c>
      <c r="D321" s="59" t="s">
        <v>602</v>
      </c>
      <c r="E321" s="59" t="s">
        <v>153</v>
      </c>
      <c r="F321" s="59" t="s">
        <v>7</v>
      </c>
      <c r="G321" s="59" t="s">
        <v>174</v>
      </c>
      <c r="H321" s="59">
        <v>2022</v>
      </c>
      <c r="I321" s="59">
        <v>0.4</v>
      </c>
      <c r="J321" s="59" t="s">
        <v>608</v>
      </c>
      <c r="K321" s="59" t="s">
        <v>426</v>
      </c>
      <c r="L321" s="120">
        <v>44697</v>
      </c>
      <c r="M321" s="59" t="s">
        <v>160</v>
      </c>
      <c r="N321" s="59">
        <v>1</v>
      </c>
      <c r="O321" s="59">
        <v>0.57299999999999995</v>
      </c>
      <c r="P321" s="59" t="s">
        <v>421</v>
      </c>
      <c r="Q321" s="59" t="s">
        <v>605</v>
      </c>
      <c r="R321" s="59">
        <v>146</v>
      </c>
      <c r="S321" s="59">
        <v>1.05</v>
      </c>
      <c r="T321" s="59">
        <f t="shared" si="23"/>
        <v>87.840900000000005</v>
      </c>
      <c r="U321" s="59"/>
    </row>
    <row r="322" spans="1:21" ht="59.25" customHeight="1" x14ac:dyDescent="0.25">
      <c r="A322" s="103" t="s">
        <v>251</v>
      </c>
      <c r="B322" s="76" t="s">
        <v>256</v>
      </c>
      <c r="C322" s="77" t="s">
        <v>257</v>
      </c>
      <c r="D322" s="59" t="s">
        <v>602</v>
      </c>
      <c r="E322" s="59" t="s">
        <v>153</v>
      </c>
      <c r="F322" s="59" t="s">
        <v>7</v>
      </c>
      <c r="G322" s="59" t="s">
        <v>174</v>
      </c>
      <c r="H322" s="59">
        <v>2022</v>
      </c>
      <c r="I322" s="59">
        <v>0.4</v>
      </c>
      <c r="J322" s="59" t="s">
        <v>609</v>
      </c>
      <c r="K322" s="59" t="s">
        <v>426</v>
      </c>
      <c r="L322" s="120">
        <v>44697</v>
      </c>
      <c r="M322" s="59" t="s">
        <v>160</v>
      </c>
      <c r="N322" s="59">
        <v>1</v>
      </c>
      <c r="O322" s="59">
        <v>0.57299999999999995</v>
      </c>
      <c r="P322" s="59" t="s">
        <v>421</v>
      </c>
      <c r="Q322" s="59" t="s">
        <v>166</v>
      </c>
      <c r="R322" s="59">
        <v>120</v>
      </c>
      <c r="S322" s="59">
        <v>1.05</v>
      </c>
      <c r="T322" s="59">
        <f t="shared" si="23"/>
        <v>72.197999999999993</v>
      </c>
      <c r="U322" s="59"/>
    </row>
    <row r="323" spans="1:21" ht="59.25" customHeight="1" x14ac:dyDescent="0.25">
      <c r="A323" s="103" t="s">
        <v>251</v>
      </c>
      <c r="B323" s="76" t="s">
        <v>256</v>
      </c>
      <c r="C323" s="77" t="s">
        <v>257</v>
      </c>
      <c r="D323" s="59" t="s">
        <v>596</v>
      </c>
      <c r="E323" s="59" t="s">
        <v>153</v>
      </c>
      <c r="F323" s="59" t="s">
        <v>7</v>
      </c>
      <c r="G323" s="59" t="s">
        <v>174</v>
      </c>
      <c r="H323" s="59">
        <v>2022</v>
      </c>
      <c r="I323" s="59">
        <v>0.4</v>
      </c>
      <c r="J323" s="59" t="s">
        <v>612</v>
      </c>
      <c r="K323" s="59" t="s">
        <v>426</v>
      </c>
      <c r="L323" s="120">
        <v>44697</v>
      </c>
      <c r="M323" s="59" t="s">
        <v>160</v>
      </c>
      <c r="N323" s="59">
        <v>1</v>
      </c>
      <c r="O323" s="59">
        <v>1</v>
      </c>
      <c r="P323" s="59" t="s">
        <v>421</v>
      </c>
      <c r="Q323" s="59" t="s">
        <v>610</v>
      </c>
      <c r="R323" s="59">
        <v>165</v>
      </c>
      <c r="S323" s="59">
        <v>1</v>
      </c>
      <c r="T323" s="59">
        <f t="shared" si="23"/>
        <v>165</v>
      </c>
      <c r="U323" s="59"/>
    </row>
    <row r="324" spans="1:21" ht="44.25" customHeight="1" x14ac:dyDescent="0.25">
      <c r="A324" s="103" t="s">
        <v>251</v>
      </c>
      <c r="B324" s="76" t="s">
        <v>256</v>
      </c>
      <c r="C324" s="77" t="s">
        <v>257</v>
      </c>
      <c r="D324" s="59" t="s">
        <v>95</v>
      </c>
      <c r="E324" s="59" t="s">
        <v>153</v>
      </c>
      <c r="F324" s="59" t="s">
        <v>7</v>
      </c>
      <c r="G324" s="59" t="s">
        <v>174</v>
      </c>
      <c r="H324" s="59">
        <v>2022</v>
      </c>
      <c r="I324" s="59">
        <v>0.4</v>
      </c>
      <c r="J324" s="59" t="s">
        <v>7</v>
      </c>
      <c r="K324" s="59" t="s">
        <v>426</v>
      </c>
      <c r="L324" s="120">
        <v>44697</v>
      </c>
      <c r="M324" s="59" t="s">
        <v>160</v>
      </c>
      <c r="N324" s="59">
        <v>1</v>
      </c>
      <c r="O324" s="59">
        <v>1</v>
      </c>
      <c r="P324" s="59" t="s">
        <v>153</v>
      </c>
      <c r="Q324" s="59" t="s">
        <v>7</v>
      </c>
      <c r="R324" s="59" t="s">
        <v>7</v>
      </c>
      <c r="S324" s="59" t="s">
        <v>7</v>
      </c>
      <c r="T324" s="97">
        <f>SUM(T316:T323)</f>
        <v>1378.9406099999999</v>
      </c>
      <c r="U324" s="59"/>
    </row>
    <row r="325" spans="1:21" ht="44.25" customHeight="1" x14ac:dyDescent="0.25">
      <c r="A325" s="25" t="s">
        <v>258</v>
      </c>
      <c r="B325" s="76" t="s">
        <v>259</v>
      </c>
      <c r="C325" s="25" t="s">
        <v>260</v>
      </c>
      <c r="D325" s="59" t="s">
        <v>7</v>
      </c>
      <c r="E325" s="59" t="s">
        <v>7</v>
      </c>
      <c r="F325" s="59" t="s">
        <v>7</v>
      </c>
      <c r="G325" s="59" t="s">
        <v>7</v>
      </c>
      <c r="H325" s="59" t="s">
        <v>7</v>
      </c>
      <c r="I325" s="59" t="s">
        <v>7</v>
      </c>
      <c r="J325" s="59" t="s">
        <v>7</v>
      </c>
      <c r="K325" s="59" t="s">
        <v>7</v>
      </c>
      <c r="L325" s="59" t="s">
        <v>7</v>
      </c>
      <c r="M325" s="59" t="s">
        <v>7</v>
      </c>
      <c r="N325" s="59" t="s">
        <v>7</v>
      </c>
      <c r="O325" s="59" t="s">
        <v>7</v>
      </c>
      <c r="P325" s="59" t="s">
        <v>7</v>
      </c>
      <c r="Q325" s="59" t="s">
        <v>7</v>
      </c>
      <c r="R325" s="59" t="s">
        <v>7</v>
      </c>
      <c r="S325" s="59" t="s">
        <v>7</v>
      </c>
      <c r="T325" s="59" t="s">
        <v>7</v>
      </c>
      <c r="U325" s="59" t="s">
        <v>548</v>
      </c>
    </row>
    <row r="326" spans="1:21" ht="44.25" customHeight="1" x14ac:dyDescent="0.25">
      <c r="A326" s="25" t="s">
        <v>258</v>
      </c>
      <c r="B326" s="76" t="s">
        <v>261</v>
      </c>
      <c r="C326" s="25" t="s">
        <v>262</v>
      </c>
      <c r="D326" s="59" t="s">
        <v>138</v>
      </c>
      <c r="E326" s="59" t="s">
        <v>139</v>
      </c>
      <c r="F326" s="59" t="s">
        <v>7</v>
      </c>
      <c r="G326" s="59" t="s">
        <v>174</v>
      </c>
      <c r="H326" s="59">
        <v>2022</v>
      </c>
      <c r="I326" s="59">
        <v>0.4</v>
      </c>
      <c r="J326" s="59" t="s">
        <v>614</v>
      </c>
      <c r="K326" s="59" t="s">
        <v>426</v>
      </c>
      <c r="L326" s="59" t="s">
        <v>613</v>
      </c>
      <c r="M326" s="59" t="s">
        <v>160</v>
      </c>
      <c r="N326" s="59">
        <v>1</v>
      </c>
      <c r="O326" s="59">
        <v>633</v>
      </c>
      <c r="P326" s="59" t="s">
        <v>139</v>
      </c>
      <c r="Q326" s="59" t="s">
        <v>140</v>
      </c>
      <c r="R326" s="59">
        <v>14</v>
      </c>
      <c r="S326" s="59">
        <v>1.04</v>
      </c>
      <c r="T326" s="59">
        <f>S326*R326*O326</f>
        <v>9216.48</v>
      </c>
      <c r="U326" s="59"/>
    </row>
    <row r="327" spans="1:21" ht="44.25" customHeight="1" x14ac:dyDescent="0.25">
      <c r="A327" s="25" t="s">
        <v>258</v>
      </c>
      <c r="B327" s="76" t="s">
        <v>261</v>
      </c>
      <c r="C327" s="25" t="s">
        <v>262</v>
      </c>
      <c r="D327" s="59" t="s">
        <v>138</v>
      </c>
      <c r="E327" s="59" t="s">
        <v>139</v>
      </c>
      <c r="F327" s="59" t="s">
        <v>7</v>
      </c>
      <c r="G327" s="59" t="s">
        <v>174</v>
      </c>
      <c r="H327" s="59">
        <v>2022</v>
      </c>
      <c r="I327" s="59">
        <v>0.4</v>
      </c>
      <c r="J327" s="59" t="s">
        <v>616</v>
      </c>
      <c r="K327" s="59" t="s">
        <v>426</v>
      </c>
      <c r="L327" s="59" t="s">
        <v>613</v>
      </c>
      <c r="M327" s="59" t="s">
        <v>160</v>
      </c>
      <c r="N327" s="59">
        <v>1</v>
      </c>
      <c r="O327" s="108">
        <v>15</v>
      </c>
      <c r="P327" s="109" t="s">
        <v>139</v>
      </c>
      <c r="Q327" s="109" t="s">
        <v>141</v>
      </c>
      <c r="R327" s="110">
        <v>24</v>
      </c>
      <c r="S327" s="59">
        <v>1.04</v>
      </c>
      <c r="T327" s="59">
        <f>S327*R327*O327</f>
        <v>374.40000000000003</v>
      </c>
      <c r="U327" s="59"/>
    </row>
    <row r="328" spans="1:21" ht="44.25" customHeight="1" x14ac:dyDescent="0.25">
      <c r="A328" s="25" t="s">
        <v>258</v>
      </c>
      <c r="B328" s="76" t="s">
        <v>261</v>
      </c>
      <c r="C328" s="25" t="s">
        <v>262</v>
      </c>
      <c r="D328" s="59" t="s">
        <v>99</v>
      </c>
      <c r="E328" s="59" t="s">
        <v>139</v>
      </c>
      <c r="F328" s="59" t="s">
        <v>7</v>
      </c>
      <c r="G328" s="59" t="s">
        <v>174</v>
      </c>
      <c r="H328" s="59">
        <v>2022</v>
      </c>
      <c r="I328" s="59">
        <v>0.4</v>
      </c>
      <c r="J328" s="59" t="s">
        <v>617</v>
      </c>
      <c r="K328" s="59" t="s">
        <v>426</v>
      </c>
      <c r="L328" s="59" t="s">
        <v>613</v>
      </c>
      <c r="M328" s="59" t="s">
        <v>160</v>
      </c>
      <c r="N328" s="59">
        <v>1</v>
      </c>
      <c r="O328" s="59">
        <v>10</v>
      </c>
      <c r="P328" s="59" t="s">
        <v>55</v>
      </c>
      <c r="Q328" s="59" t="s">
        <v>142</v>
      </c>
      <c r="R328" s="59">
        <v>174</v>
      </c>
      <c r="S328" s="59">
        <v>1.04</v>
      </c>
      <c r="T328" s="59">
        <f t="shared" ref="T328:T330" si="24">S328*R328*O328</f>
        <v>1809.6000000000001</v>
      </c>
      <c r="U328" s="59"/>
    </row>
    <row r="329" spans="1:21" ht="44.25" customHeight="1" x14ac:dyDescent="0.25">
      <c r="A329" s="25" t="s">
        <v>258</v>
      </c>
      <c r="B329" s="76" t="s">
        <v>261</v>
      </c>
      <c r="C329" s="25" t="s">
        <v>262</v>
      </c>
      <c r="D329" s="59" t="s">
        <v>620</v>
      </c>
      <c r="E329" s="59" t="s">
        <v>55</v>
      </c>
      <c r="F329" s="59" t="s">
        <v>7</v>
      </c>
      <c r="G329" s="59" t="s">
        <v>174</v>
      </c>
      <c r="H329" s="59">
        <v>2022</v>
      </c>
      <c r="I329" s="59">
        <v>0.4</v>
      </c>
      <c r="J329" s="59" t="s">
        <v>618</v>
      </c>
      <c r="K329" s="59" t="s">
        <v>426</v>
      </c>
      <c r="L329" s="59" t="s">
        <v>613</v>
      </c>
      <c r="M329" s="59" t="s">
        <v>160</v>
      </c>
      <c r="N329" s="59">
        <v>1</v>
      </c>
      <c r="O329" s="59">
        <v>1</v>
      </c>
      <c r="P329" s="59" t="s">
        <v>55</v>
      </c>
      <c r="Q329" s="59" t="s">
        <v>615</v>
      </c>
      <c r="R329" s="59">
        <v>1571</v>
      </c>
      <c r="S329" s="59">
        <v>1.04</v>
      </c>
      <c r="T329" s="59">
        <f t="shared" si="24"/>
        <v>1633.8400000000001</v>
      </c>
      <c r="U329" s="59"/>
    </row>
    <row r="330" spans="1:21" ht="44.25" customHeight="1" x14ac:dyDescent="0.25">
      <c r="A330" s="25" t="s">
        <v>258</v>
      </c>
      <c r="B330" s="76" t="s">
        <v>261</v>
      </c>
      <c r="C330" s="25" t="s">
        <v>262</v>
      </c>
      <c r="D330" s="59" t="s">
        <v>57</v>
      </c>
      <c r="E330" s="59" t="s">
        <v>55</v>
      </c>
      <c r="F330" s="59" t="s">
        <v>7</v>
      </c>
      <c r="G330" s="59" t="s">
        <v>174</v>
      </c>
      <c r="H330" s="59">
        <v>2022</v>
      </c>
      <c r="I330" s="59">
        <v>0.4</v>
      </c>
      <c r="J330" s="59" t="s">
        <v>619</v>
      </c>
      <c r="K330" s="59" t="s">
        <v>426</v>
      </c>
      <c r="L330" s="59" t="s">
        <v>613</v>
      </c>
      <c r="M330" s="59" t="s">
        <v>160</v>
      </c>
      <c r="N330" s="59">
        <v>1</v>
      </c>
      <c r="O330" s="59">
        <v>1</v>
      </c>
      <c r="P330" s="59" t="s">
        <v>58</v>
      </c>
      <c r="Q330" s="59" t="s">
        <v>116</v>
      </c>
      <c r="R330" s="59">
        <v>1500</v>
      </c>
      <c r="S330" s="59">
        <v>1.04</v>
      </c>
      <c r="T330" s="59">
        <f t="shared" si="24"/>
        <v>1560</v>
      </c>
      <c r="U330" s="59"/>
    </row>
    <row r="331" spans="1:21" ht="44.25" customHeight="1" x14ac:dyDescent="0.25">
      <c r="A331" s="25" t="s">
        <v>258</v>
      </c>
      <c r="B331" s="76" t="s">
        <v>261</v>
      </c>
      <c r="C331" s="25" t="s">
        <v>262</v>
      </c>
      <c r="D331" s="59" t="s">
        <v>95</v>
      </c>
      <c r="E331" s="59" t="s">
        <v>58</v>
      </c>
      <c r="F331" s="59" t="s">
        <v>7</v>
      </c>
      <c r="G331" s="59" t="s">
        <v>174</v>
      </c>
      <c r="H331" s="59">
        <v>2022</v>
      </c>
      <c r="I331" s="59">
        <v>0.4</v>
      </c>
      <c r="J331" s="59" t="s">
        <v>7</v>
      </c>
      <c r="K331" s="59" t="s">
        <v>426</v>
      </c>
      <c r="L331" s="59" t="s">
        <v>613</v>
      </c>
      <c r="M331" s="59" t="s">
        <v>160</v>
      </c>
      <c r="N331" s="59">
        <v>1</v>
      </c>
      <c r="O331" s="59">
        <v>1</v>
      </c>
      <c r="P331" s="59" t="s">
        <v>58</v>
      </c>
      <c r="Q331" s="59" t="s">
        <v>7</v>
      </c>
      <c r="R331" s="59" t="s">
        <v>7</v>
      </c>
      <c r="S331" s="59" t="s">
        <v>7</v>
      </c>
      <c r="T331" s="99">
        <f>SUM(T326:T330)</f>
        <v>14594.32</v>
      </c>
      <c r="U331" s="59"/>
    </row>
    <row r="332" spans="1:21" ht="47.25" customHeight="1" x14ac:dyDescent="0.25">
      <c r="A332" s="25" t="s">
        <v>263</v>
      </c>
      <c r="B332" s="76" t="s">
        <v>264</v>
      </c>
      <c r="C332" s="25" t="s">
        <v>265</v>
      </c>
      <c r="D332" s="59" t="s">
        <v>639</v>
      </c>
      <c r="E332" s="59" t="s">
        <v>58</v>
      </c>
      <c r="F332" s="59" t="s">
        <v>7</v>
      </c>
      <c r="G332" s="59" t="s">
        <v>174</v>
      </c>
      <c r="H332" s="59">
        <v>2021</v>
      </c>
      <c r="I332" s="59">
        <v>0.4</v>
      </c>
      <c r="J332" s="59" t="s">
        <v>618</v>
      </c>
      <c r="K332" s="59" t="s">
        <v>426</v>
      </c>
      <c r="L332" s="120">
        <v>44396</v>
      </c>
      <c r="M332" s="59" t="s">
        <v>160</v>
      </c>
      <c r="N332" s="59">
        <v>1</v>
      </c>
      <c r="O332" s="59">
        <v>1</v>
      </c>
      <c r="P332" s="59" t="s">
        <v>55</v>
      </c>
      <c r="Q332" s="59" t="s">
        <v>615</v>
      </c>
      <c r="R332" s="59">
        <v>1571</v>
      </c>
      <c r="S332" s="59">
        <v>1.04</v>
      </c>
      <c r="T332" s="59">
        <f>S332*R332*O332</f>
        <v>1633.8400000000001</v>
      </c>
      <c r="U332" s="59"/>
    </row>
    <row r="333" spans="1:21" ht="47.25" customHeight="1" x14ac:dyDescent="0.25">
      <c r="A333" s="25" t="s">
        <v>266</v>
      </c>
      <c r="B333" s="76" t="s">
        <v>267</v>
      </c>
      <c r="C333" s="25" t="s">
        <v>268</v>
      </c>
      <c r="D333" s="59" t="s">
        <v>138</v>
      </c>
      <c r="E333" s="59" t="s">
        <v>58</v>
      </c>
      <c r="F333" s="59" t="s">
        <v>7</v>
      </c>
      <c r="G333" s="59" t="s">
        <v>174</v>
      </c>
      <c r="H333" s="59">
        <v>2021</v>
      </c>
      <c r="I333" s="59">
        <v>0.4</v>
      </c>
      <c r="J333" s="59" t="s">
        <v>642</v>
      </c>
      <c r="K333" s="59" t="s">
        <v>426</v>
      </c>
      <c r="L333" s="120">
        <v>44396</v>
      </c>
      <c r="M333" s="59" t="s">
        <v>160</v>
      </c>
      <c r="N333" s="59">
        <v>1</v>
      </c>
      <c r="O333" s="59">
        <v>1</v>
      </c>
      <c r="P333" s="59" t="s">
        <v>58</v>
      </c>
      <c r="Q333" s="59" t="s">
        <v>640</v>
      </c>
      <c r="R333" s="59">
        <v>575</v>
      </c>
      <c r="S333" s="59">
        <v>1.04</v>
      </c>
      <c r="T333" s="59">
        <f>S333*R333*O333</f>
        <v>598</v>
      </c>
      <c r="U333" s="59"/>
    </row>
    <row r="334" spans="1:21" ht="47.25" customHeight="1" x14ac:dyDescent="0.25">
      <c r="A334" s="25" t="s">
        <v>266</v>
      </c>
      <c r="B334" s="76" t="s">
        <v>267</v>
      </c>
      <c r="C334" s="25" t="s">
        <v>268</v>
      </c>
      <c r="D334" s="59" t="s">
        <v>57</v>
      </c>
      <c r="E334" s="59" t="s">
        <v>58</v>
      </c>
      <c r="F334" s="59" t="s">
        <v>7</v>
      </c>
      <c r="G334" s="59" t="s">
        <v>174</v>
      </c>
      <c r="H334" s="59">
        <v>2021</v>
      </c>
      <c r="I334" s="59">
        <v>0.4</v>
      </c>
      <c r="J334" s="59" t="s">
        <v>619</v>
      </c>
      <c r="K334" s="59" t="s">
        <v>426</v>
      </c>
      <c r="L334" s="120">
        <v>44396</v>
      </c>
      <c r="M334" s="59" t="s">
        <v>160</v>
      </c>
      <c r="N334" s="59">
        <v>1</v>
      </c>
      <c r="O334" s="59">
        <v>1</v>
      </c>
      <c r="P334" s="59" t="s">
        <v>58</v>
      </c>
      <c r="Q334" s="59" t="s">
        <v>641</v>
      </c>
      <c r="R334" s="59">
        <v>3</v>
      </c>
      <c r="S334" s="59">
        <v>1</v>
      </c>
      <c r="T334" s="59">
        <f>S334*R334*O334</f>
        <v>3</v>
      </c>
      <c r="U334" s="59"/>
    </row>
    <row r="335" spans="1:21" ht="47.25" customHeight="1" x14ac:dyDescent="0.25">
      <c r="A335" s="25" t="s">
        <v>266</v>
      </c>
      <c r="B335" s="76" t="s">
        <v>267</v>
      </c>
      <c r="C335" s="25" t="s">
        <v>268</v>
      </c>
      <c r="D335" s="59" t="s">
        <v>95</v>
      </c>
      <c r="E335" s="59" t="s">
        <v>58</v>
      </c>
      <c r="F335" s="59" t="s">
        <v>7</v>
      </c>
      <c r="G335" s="59" t="s">
        <v>174</v>
      </c>
      <c r="H335" s="59">
        <v>2021</v>
      </c>
      <c r="I335" s="59">
        <v>0.4</v>
      </c>
      <c r="J335" s="59" t="s">
        <v>7</v>
      </c>
      <c r="K335" s="59" t="s">
        <v>426</v>
      </c>
      <c r="L335" s="120">
        <v>44396</v>
      </c>
      <c r="M335" s="59" t="s">
        <v>160</v>
      </c>
      <c r="N335" s="59">
        <v>1</v>
      </c>
      <c r="O335" s="59" t="s">
        <v>7</v>
      </c>
      <c r="P335" s="59" t="s">
        <v>7</v>
      </c>
      <c r="Q335" s="59" t="s">
        <v>7</v>
      </c>
      <c r="R335" s="59" t="s">
        <v>7</v>
      </c>
      <c r="S335" s="59" t="s">
        <v>7</v>
      </c>
      <c r="T335" s="59">
        <f>SUM(T333:T334)</f>
        <v>601</v>
      </c>
      <c r="U335" s="59"/>
    </row>
    <row r="336" spans="1:21" ht="88.5" customHeight="1" x14ac:dyDescent="0.25">
      <c r="A336" s="25" t="s">
        <v>266</v>
      </c>
      <c r="B336" s="76" t="s">
        <v>269</v>
      </c>
      <c r="C336" s="25" t="s">
        <v>270</v>
      </c>
      <c r="D336" s="59" t="s">
        <v>98</v>
      </c>
      <c r="E336" s="59" t="s">
        <v>644</v>
      </c>
      <c r="F336" s="59" t="s">
        <v>7</v>
      </c>
      <c r="G336" s="59" t="s">
        <v>174</v>
      </c>
      <c r="H336" s="59">
        <v>2022</v>
      </c>
      <c r="I336" s="59">
        <v>110</v>
      </c>
      <c r="J336" s="59" t="s">
        <v>7</v>
      </c>
      <c r="K336" s="59" t="s">
        <v>651</v>
      </c>
      <c r="L336" s="59" t="s">
        <v>653</v>
      </c>
      <c r="M336" s="59" t="s">
        <v>160</v>
      </c>
      <c r="N336" s="59">
        <v>1</v>
      </c>
      <c r="O336" s="59">
        <v>2</v>
      </c>
      <c r="P336" s="59" t="s">
        <v>55</v>
      </c>
      <c r="Q336" s="59" t="s">
        <v>648</v>
      </c>
      <c r="R336" s="59">
        <v>629</v>
      </c>
      <c r="S336" s="59">
        <v>1.04</v>
      </c>
      <c r="T336" s="59">
        <f>S336*R336*O336</f>
        <v>1308.32</v>
      </c>
      <c r="U336" s="59"/>
    </row>
    <row r="337" spans="1:21" ht="47.25" customHeight="1" x14ac:dyDescent="0.25">
      <c r="A337" s="25" t="s">
        <v>266</v>
      </c>
      <c r="B337" s="76" t="s">
        <v>269</v>
      </c>
      <c r="C337" s="25" t="s">
        <v>270</v>
      </c>
      <c r="D337" s="59" t="s">
        <v>68</v>
      </c>
      <c r="E337" s="59" t="s">
        <v>644</v>
      </c>
      <c r="F337" s="59" t="s">
        <v>7</v>
      </c>
      <c r="G337" s="59" t="s">
        <v>174</v>
      </c>
      <c r="H337" s="59">
        <v>2022</v>
      </c>
      <c r="I337" s="59">
        <v>0.4</v>
      </c>
      <c r="J337" s="59" t="s">
        <v>645</v>
      </c>
      <c r="K337" s="59" t="s">
        <v>651</v>
      </c>
      <c r="L337" s="59" t="s">
        <v>653</v>
      </c>
      <c r="M337" s="59" t="s">
        <v>160</v>
      </c>
      <c r="N337" s="59">
        <v>1</v>
      </c>
      <c r="O337" s="59">
        <v>1</v>
      </c>
      <c r="P337" s="59" t="s">
        <v>55</v>
      </c>
      <c r="Q337" s="59" t="s">
        <v>144</v>
      </c>
      <c r="R337" s="59">
        <v>2395</v>
      </c>
      <c r="S337" s="59">
        <v>1.04</v>
      </c>
      <c r="T337" s="59">
        <f t="shared" ref="T337:T341" si="25">S337*R337*O337</f>
        <v>2490.8000000000002</v>
      </c>
      <c r="U337" s="59"/>
    </row>
    <row r="338" spans="1:21" ht="47.25" customHeight="1" x14ac:dyDescent="0.25">
      <c r="A338" s="25" t="s">
        <v>266</v>
      </c>
      <c r="B338" s="76" t="s">
        <v>269</v>
      </c>
      <c r="C338" s="25" t="s">
        <v>270</v>
      </c>
      <c r="D338" s="59" t="s">
        <v>68</v>
      </c>
      <c r="E338" s="59" t="s">
        <v>644</v>
      </c>
      <c r="F338" s="59" t="s">
        <v>7</v>
      </c>
      <c r="G338" s="59" t="s">
        <v>174</v>
      </c>
      <c r="H338" s="59">
        <v>2022</v>
      </c>
      <c r="I338" s="59">
        <v>0.4</v>
      </c>
      <c r="J338" s="59" t="s">
        <v>646</v>
      </c>
      <c r="K338" s="59" t="s">
        <v>651</v>
      </c>
      <c r="L338" s="59" t="s">
        <v>653</v>
      </c>
      <c r="M338" s="59" t="s">
        <v>160</v>
      </c>
      <c r="N338" s="59">
        <v>1</v>
      </c>
      <c r="O338" s="59">
        <v>1</v>
      </c>
      <c r="P338" s="59" t="s">
        <v>55</v>
      </c>
      <c r="Q338" s="59" t="s">
        <v>137</v>
      </c>
      <c r="R338" s="59">
        <v>180</v>
      </c>
      <c r="S338" s="59">
        <v>1.04</v>
      </c>
      <c r="T338" s="59">
        <f t="shared" si="25"/>
        <v>187.20000000000002</v>
      </c>
      <c r="U338" s="59"/>
    </row>
    <row r="339" spans="1:21" ht="47.25" customHeight="1" x14ac:dyDescent="0.25">
      <c r="A339" s="25" t="s">
        <v>266</v>
      </c>
      <c r="B339" s="76" t="s">
        <v>269</v>
      </c>
      <c r="C339" s="25" t="s">
        <v>270</v>
      </c>
      <c r="D339" s="59" t="s">
        <v>68</v>
      </c>
      <c r="E339" s="59" t="s">
        <v>644</v>
      </c>
      <c r="F339" s="59" t="s">
        <v>7</v>
      </c>
      <c r="G339" s="59" t="s">
        <v>174</v>
      </c>
      <c r="H339" s="59">
        <v>2022</v>
      </c>
      <c r="I339" s="59">
        <v>0.4</v>
      </c>
      <c r="J339" s="59" t="s">
        <v>645</v>
      </c>
      <c r="K339" s="59" t="s">
        <v>651</v>
      </c>
      <c r="L339" s="59" t="s">
        <v>653</v>
      </c>
      <c r="M339" s="59" t="s">
        <v>160</v>
      </c>
      <c r="N339" s="59">
        <v>1</v>
      </c>
      <c r="O339" s="59">
        <v>1</v>
      </c>
      <c r="P339" s="59" t="s">
        <v>55</v>
      </c>
      <c r="Q339" s="59" t="s">
        <v>145</v>
      </c>
      <c r="R339" s="59">
        <v>2418</v>
      </c>
      <c r="S339" s="59">
        <v>1.04</v>
      </c>
      <c r="T339" s="59">
        <f t="shared" si="25"/>
        <v>2514.7200000000003</v>
      </c>
      <c r="U339" s="59"/>
    </row>
    <row r="340" spans="1:21" ht="47.25" customHeight="1" x14ac:dyDescent="0.25">
      <c r="A340" s="25" t="s">
        <v>266</v>
      </c>
      <c r="B340" s="76" t="s">
        <v>269</v>
      </c>
      <c r="C340" s="25" t="s">
        <v>270</v>
      </c>
      <c r="D340" s="59" t="s">
        <v>643</v>
      </c>
      <c r="E340" s="59" t="s">
        <v>644</v>
      </c>
      <c r="F340" s="59" t="s">
        <v>7</v>
      </c>
      <c r="G340" s="59" t="s">
        <v>174</v>
      </c>
      <c r="H340" s="59">
        <v>2022</v>
      </c>
      <c r="I340" s="59">
        <v>0.4</v>
      </c>
      <c r="J340" s="59" t="s">
        <v>647</v>
      </c>
      <c r="K340" s="59" t="s">
        <v>651</v>
      </c>
      <c r="L340" s="59" t="s">
        <v>653</v>
      </c>
      <c r="M340" s="59" t="s">
        <v>160</v>
      </c>
      <c r="N340" s="59">
        <v>1</v>
      </c>
      <c r="O340" s="59">
        <v>1</v>
      </c>
      <c r="P340" s="59" t="s">
        <v>56</v>
      </c>
      <c r="Q340" s="59" t="s">
        <v>649</v>
      </c>
      <c r="R340" s="59">
        <v>162</v>
      </c>
      <c r="S340" s="59">
        <v>1.04</v>
      </c>
      <c r="T340" s="59">
        <f t="shared" si="25"/>
        <v>168.48000000000002</v>
      </c>
      <c r="U340" s="59"/>
    </row>
    <row r="341" spans="1:21" ht="47.25" customHeight="1" x14ac:dyDescent="0.25">
      <c r="A341" s="25" t="s">
        <v>266</v>
      </c>
      <c r="B341" s="76" t="s">
        <v>269</v>
      </c>
      <c r="C341" s="25" t="s">
        <v>270</v>
      </c>
      <c r="D341" s="59" t="s">
        <v>57</v>
      </c>
      <c r="E341" s="59" t="s">
        <v>644</v>
      </c>
      <c r="F341" s="59" t="s">
        <v>7</v>
      </c>
      <c r="G341" s="59" t="s">
        <v>174</v>
      </c>
      <c r="H341" s="59">
        <v>2022</v>
      </c>
      <c r="I341" s="59">
        <v>0.4</v>
      </c>
      <c r="J341" s="59" t="s">
        <v>7</v>
      </c>
      <c r="K341" s="59" t="s">
        <v>651</v>
      </c>
      <c r="L341" s="59" t="s">
        <v>653</v>
      </c>
      <c r="M341" s="59" t="s">
        <v>160</v>
      </c>
      <c r="N341" s="59">
        <v>1</v>
      </c>
      <c r="O341" s="59">
        <v>1</v>
      </c>
      <c r="P341" s="59" t="s">
        <v>58</v>
      </c>
      <c r="Q341" s="59" t="s">
        <v>63</v>
      </c>
      <c r="R341" s="59">
        <v>300</v>
      </c>
      <c r="S341" s="59">
        <v>1</v>
      </c>
      <c r="T341" s="59">
        <f t="shared" si="25"/>
        <v>300</v>
      </c>
      <c r="U341" s="59"/>
    </row>
    <row r="342" spans="1:21" ht="47.25" customHeight="1" x14ac:dyDescent="0.25">
      <c r="A342" s="25" t="s">
        <v>266</v>
      </c>
      <c r="B342" s="76" t="s">
        <v>269</v>
      </c>
      <c r="C342" s="25" t="s">
        <v>270</v>
      </c>
      <c r="D342" s="59" t="s">
        <v>95</v>
      </c>
      <c r="E342" s="59" t="s">
        <v>644</v>
      </c>
      <c r="F342" s="59" t="s">
        <v>7</v>
      </c>
      <c r="G342" s="59" t="s">
        <v>174</v>
      </c>
      <c r="H342" s="59">
        <v>2022</v>
      </c>
      <c r="I342" s="59">
        <v>0.4</v>
      </c>
      <c r="J342" s="59" t="s">
        <v>7</v>
      </c>
      <c r="K342" s="59" t="s">
        <v>651</v>
      </c>
      <c r="L342" s="59" t="s">
        <v>653</v>
      </c>
      <c r="M342" s="59" t="s">
        <v>160</v>
      </c>
      <c r="N342" s="59">
        <v>1</v>
      </c>
      <c r="O342" s="59"/>
      <c r="P342" s="59"/>
      <c r="Q342" s="59"/>
      <c r="R342" s="59"/>
      <c r="S342" s="59"/>
      <c r="T342" s="99">
        <f>SUM(T336:T341)</f>
        <v>6969.52</v>
      </c>
      <c r="U342" s="59"/>
    </row>
    <row r="343" spans="1:21" ht="129" customHeight="1" x14ac:dyDescent="0.25">
      <c r="A343" s="25" t="s">
        <v>266</v>
      </c>
      <c r="B343" s="76" t="s">
        <v>271</v>
      </c>
      <c r="C343" s="25" t="s">
        <v>272</v>
      </c>
      <c r="D343" s="59" t="s">
        <v>98</v>
      </c>
      <c r="E343" s="59" t="s">
        <v>644</v>
      </c>
      <c r="F343" s="59" t="s">
        <v>7</v>
      </c>
      <c r="G343" s="59" t="s">
        <v>173</v>
      </c>
      <c r="H343" s="59">
        <v>2024</v>
      </c>
      <c r="I343" s="59">
        <v>110</v>
      </c>
      <c r="J343" s="59" t="s">
        <v>7</v>
      </c>
      <c r="K343" s="59" t="s">
        <v>651</v>
      </c>
      <c r="L343" s="59" t="s">
        <v>652</v>
      </c>
      <c r="M343" s="59" t="s">
        <v>160</v>
      </c>
      <c r="N343" s="59">
        <v>1</v>
      </c>
      <c r="O343" s="59">
        <v>2</v>
      </c>
      <c r="P343" s="59" t="s">
        <v>55</v>
      </c>
      <c r="Q343" s="59" t="s">
        <v>648</v>
      </c>
      <c r="R343" s="59">
        <v>629</v>
      </c>
      <c r="S343" s="59">
        <v>1.04</v>
      </c>
      <c r="T343" s="59">
        <v>1308.32</v>
      </c>
      <c r="U343" s="59"/>
    </row>
    <row r="344" spans="1:21" ht="129" customHeight="1" x14ac:dyDescent="0.25">
      <c r="A344" s="25" t="s">
        <v>266</v>
      </c>
      <c r="B344" s="76" t="s">
        <v>271</v>
      </c>
      <c r="C344" s="25" t="s">
        <v>272</v>
      </c>
      <c r="D344" s="59" t="s">
        <v>68</v>
      </c>
      <c r="E344" s="59" t="s">
        <v>644</v>
      </c>
      <c r="F344" s="59" t="s">
        <v>7</v>
      </c>
      <c r="G344" s="59" t="s">
        <v>173</v>
      </c>
      <c r="H344" s="59">
        <v>2024</v>
      </c>
      <c r="I344" s="59">
        <v>0.4</v>
      </c>
      <c r="J344" s="59" t="s">
        <v>645</v>
      </c>
      <c r="K344" s="59" t="s">
        <v>651</v>
      </c>
      <c r="L344" s="59" t="s">
        <v>652</v>
      </c>
      <c r="M344" s="59" t="s">
        <v>160</v>
      </c>
      <c r="N344" s="59">
        <v>1</v>
      </c>
      <c r="O344" s="59">
        <v>1</v>
      </c>
      <c r="P344" s="59" t="s">
        <v>55</v>
      </c>
      <c r="Q344" s="59" t="s">
        <v>144</v>
      </c>
      <c r="R344" s="59">
        <v>2395</v>
      </c>
      <c r="S344" s="59">
        <v>1.04</v>
      </c>
      <c r="T344" s="59">
        <v>2490.8000000000002</v>
      </c>
      <c r="U344" s="59"/>
    </row>
    <row r="345" spans="1:21" ht="129" customHeight="1" x14ac:dyDescent="0.25">
      <c r="A345" s="25" t="s">
        <v>266</v>
      </c>
      <c r="B345" s="76" t="s">
        <v>271</v>
      </c>
      <c r="C345" s="25" t="s">
        <v>272</v>
      </c>
      <c r="D345" s="59" t="s">
        <v>68</v>
      </c>
      <c r="E345" s="59" t="s">
        <v>644</v>
      </c>
      <c r="F345" s="59" t="s">
        <v>7</v>
      </c>
      <c r="G345" s="59" t="s">
        <v>173</v>
      </c>
      <c r="H345" s="59">
        <v>2024</v>
      </c>
      <c r="I345" s="59">
        <v>0.4</v>
      </c>
      <c r="J345" s="59" t="s">
        <v>650</v>
      </c>
      <c r="K345" s="59" t="s">
        <v>651</v>
      </c>
      <c r="L345" s="59" t="s">
        <v>652</v>
      </c>
      <c r="M345" s="59" t="s">
        <v>160</v>
      </c>
      <c r="N345" s="59">
        <v>1</v>
      </c>
      <c r="O345" s="59">
        <v>1</v>
      </c>
      <c r="P345" s="59" t="s">
        <v>55</v>
      </c>
      <c r="Q345" s="59" t="s">
        <v>137</v>
      </c>
      <c r="R345" s="59">
        <v>180</v>
      </c>
      <c r="S345" s="59">
        <v>1.04</v>
      </c>
      <c r="T345" s="59">
        <v>187.20000000000002</v>
      </c>
      <c r="U345" s="59"/>
    </row>
    <row r="346" spans="1:21" ht="129" customHeight="1" x14ac:dyDescent="0.25">
      <c r="A346" s="25" t="s">
        <v>266</v>
      </c>
      <c r="B346" s="76" t="s">
        <v>271</v>
      </c>
      <c r="C346" s="25" t="s">
        <v>272</v>
      </c>
      <c r="D346" s="59" t="s">
        <v>68</v>
      </c>
      <c r="E346" s="59" t="s">
        <v>644</v>
      </c>
      <c r="F346" s="59" t="s">
        <v>7</v>
      </c>
      <c r="G346" s="59" t="s">
        <v>173</v>
      </c>
      <c r="H346" s="59">
        <v>2024</v>
      </c>
      <c r="I346" s="59">
        <v>0.4</v>
      </c>
      <c r="J346" s="59" t="s">
        <v>645</v>
      </c>
      <c r="K346" s="59" t="s">
        <v>651</v>
      </c>
      <c r="L346" s="59" t="s">
        <v>652</v>
      </c>
      <c r="M346" s="59" t="s">
        <v>160</v>
      </c>
      <c r="N346" s="59">
        <v>1</v>
      </c>
      <c r="O346" s="59">
        <v>1</v>
      </c>
      <c r="P346" s="59" t="s">
        <v>55</v>
      </c>
      <c r="Q346" s="59" t="s">
        <v>145</v>
      </c>
      <c r="R346" s="59">
        <v>2418</v>
      </c>
      <c r="S346" s="59">
        <v>1.04</v>
      </c>
      <c r="T346" s="59">
        <v>2514.7200000000003</v>
      </c>
      <c r="U346" s="59"/>
    </row>
    <row r="347" spans="1:21" ht="129" customHeight="1" x14ac:dyDescent="0.25">
      <c r="A347" s="25" t="s">
        <v>266</v>
      </c>
      <c r="B347" s="76" t="s">
        <v>271</v>
      </c>
      <c r="C347" s="25" t="s">
        <v>272</v>
      </c>
      <c r="D347" s="59" t="s">
        <v>643</v>
      </c>
      <c r="E347" s="59" t="s">
        <v>644</v>
      </c>
      <c r="F347" s="59" t="s">
        <v>7</v>
      </c>
      <c r="G347" s="59" t="s">
        <v>173</v>
      </c>
      <c r="H347" s="59">
        <v>2024</v>
      </c>
      <c r="I347" s="59">
        <v>0.4</v>
      </c>
      <c r="J347" s="59" t="s">
        <v>647</v>
      </c>
      <c r="K347" s="59" t="s">
        <v>651</v>
      </c>
      <c r="L347" s="59" t="s">
        <v>652</v>
      </c>
      <c r="M347" s="59" t="s">
        <v>160</v>
      </c>
      <c r="N347" s="59">
        <v>1</v>
      </c>
      <c r="O347" s="59">
        <v>1</v>
      </c>
      <c r="P347" s="59" t="s">
        <v>56</v>
      </c>
      <c r="Q347" s="59" t="s">
        <v>649</v>
      </c>
      <c r="R347" s="59">
        <v>162</v>
      </c>
      <c r="S347" s="59">
        <v>1.04</v>
      </c>
      <c r="T347" s="59">
        <v>168.48000000000002</v>
      </c>
      <c r="U347" s="59"/>
    </row>
    <row r="348" spans="1:21" ht="129" customHeight="1" x14ac:dyDescent="0.25">
      <c r="A348" s="25" t="s">
        <v>266</v>
      </c>
      <c r="B348" s="76" t="s">
        <v>271</v>
      </c>
      <c r="C348" s="25" t="s">
        <v>272</v>
      </c>
      <c r="D348" s="59" t="s">
        <v>57</v>
      </c>
      <c r="E348" s="59" t="s">
        <v>644</v>
      </c>
      <c r="F348" s="59" t="s">
        <v>7</v>
      </c>
      <c r="G348" s="59" t="s">
        <v>173</v>
      </c>
      <c r="H348" s="59">
        <v>2024</v>
      </c>
      <c r="I348" s="59">
        <v>0.4</v>
      </c>
      <c r="J348" s="59" t="s">
        <v>7</v>
      </c>
      <c r="K348" s="59" t="s">
        <v>651</v>
      </c>
      <c r="L348" s="59" t="s">
        <v>652</v>
      </c>
      <c r="M348" s="59" t="s">
        <v>160</v>
      </c>
      <c r="N348" s="59">
        <v>1</v>
      </c>
      <c r="O348" s="59">
        <v>1</v>
      </c>
      <c r="P348" s="59" t="s">
        <v>58</v>
      </c>
      <c r="Q348" s="59" t="s">
        <v>63</v>
      </c>
      <c r="R348" s="59">
        <v>300</v>
      </c>
      <c r="S348" s="59">
        <v>1</v>
      </c>
      <c r="T348" s="59">
        <v>300</v>
      </c>
      <c r="U348" s="59"/>
    </row>
    <row r="349" spans="1:21" ht="129" customHeight="1" x14ac:dyDescent="0.25">
      <c r="A349" s="25" t="s">
        <v>266</v>
      </c>
      <c r="B349" s="76" t="s">
        <v>271</v>
      </c>
      <c r="C349" s="25" t="s">
        <v>272</v>
      </c>
      <c r="D349" s="59" t="s">
        <v>95</v>
      </c>
      <c r="E349" s="59" t="s">
        <v>644</v>
      </c>
      <c r="F349" s="59" t="s">
        <v>7</v>
      </c>
      <c r="G349" s="59" t="s">
        <v>173</v>
      </c>
      <c r="H349" s="59">
        <v>2024</v>
      </c>
      <c r="I349" s="59">
        <v>0.4</v>
      </c>
      <c r="J349" s="59" t="s">
        <v>7</v>
      </c>
      <c r="K349" s="59" t="s">
        <v>651</v>
      </c>
      <c r="L349" s="59" t="s">
        <v>652</v>
      </c>
      <c r="M349" s="59" t="s">
        <v>160</v>
      </c>
      <c r="N349" s="59">
        <v>1</v>
      </c>
      <c r="O349" s="59" t="s">
        <v>7</v>
      </c>
      <c r="P349" s="59" t="s">
        <v>7</v>
      </c>
      <c r="Q349" s="59" t="s">
        <v>7</v>
      </c>
      <c r="R349" s="59" t="s">
        <v>7</v>
      </c>
      <c r="S349" s="59" t="s">
        <v>7</v>
      </c>
      <c r="T349" s="99">
        <v>6969.52</v>
      </c>
      <c r="U349" s="59"/>
    </row>
    <row r="350" spans="1:21" ht="36.75" customHeight="1" x14ac:dyDescent="0.25">
      <c r="A350" s="111" t="s">
        <v>273</v>
      </c>
      <c r="B350" s="76" t="s">
        <v>274</v>
      </c>
      <c r="C350" s="25" t="s">
        <v>275</v>
      </c>
      <c r="D350" s="59" t="s">
        <v>628</v>
      </c>
      <c r="E350" s="59" t="s">
        <v>153</v>
      </c>
      <c r="F350" s="59" t="s">
        <v>7</v>
      </c>
      <c r="G350" s="59" t="s">
        <v>174</v>
      </c>
      <c r="H350" s="120">
        <v>44196</v>
      </c>
      <c r="I350" s="59">
        <v>0.4</v>
      </c>
      <c r="J350" s="59" t="s">
        <v>629</v>
      </c>
      <c r="K350" s="59" t="s">
        <v>426</v>
      </c>
      <c r="L350" s="120">
        <v>44196</v>
      </c>
      <c r="M350" s="59" t="s">
        <v>160</v>
      </c>
      <c r="N350" s="59">
        <v>1</v>
      </c>
      <c r="O350" s="59">
        <v>0.43</v>
      </c>
      <c r="P350" s="59" t="s">
        <v>351</v>
      </c>
      <c r="Q350" s="59" t="s">
        <v>94</v>
      </c>
      <c r="R350" s="59">
        <v>499</v>
      </c>
      <c r="S350" s="59">
        <v>1.77</v>
      </c>
      <c r="T350" s="61">
        <f>S350*R350*O350</f>
        <v>379.78890000000001</v>
      </c>
      <c r="U350" s="59"/>
    </row>
    <row r="351" spans="1:21" ht="36.75" customHeight="1" x14ac:dyDescent="0.25">
      <c r="A351" s="111" t="s">
        <v>273</v>
      </c>
      <c r="B351" s="76" t="s">
        <v>274</v>
      </c>
      <c r="C351" s="25" t="s">
        <v>275</v>
      </c>
      <c r="D351" s="59" t="s">
        <v>624</v>
      </c>
      <c r="E351" s="59" t="s">
        <v>153</v>
      </c>
      <c r="F351" s="59" t="s">
        <v>7</v>
      </c>
      <c r="G351" s="59" t="s">
        <v>174</v>
      </c>
      <c r="H351" s="120">
        <v>44196</v>
      </c>
      <c r="I351" s="59">
        <v>0.4</v>
      </c>
      <c r="J351" s="59" t="s">
        <v>629</v>
      </c>
      <c r="K351" s="59" t="s">
        <v>426</v>
      </c>
      <c r="L351" s="120">
        <v>44196</v>
      </c>
      <c r="M351" s="59" t="s">
        <v>160</v>
      </c>
      <c r="N351" s="59">
        <v>1</v>
      </c>
      <c r="O351" s="59">
        <v>0.43</v>
      </c>
      <c r="P351" s="59" t="s">
        <v>351</v>
      </c>
      <c r="Q351" s="59" t="s">
        <v>132</v>
      </c>
      <c r="R351" s="59">
        <v>517</v>
      </c>
      <c r="S351" s="59">
        <v>1.05</v>
      </c>
      <c r="T351" s="61">
        <f t="shared" ref="T351:T358" si="26">S351*R351*O351</f>
        <v>233.4255</v>
      </c>
      <c r="U351" s="59"/>
    </row>
    <row r="352" spans="1:21" ht="36.75" customHeight="1" x14ac:dyDescent="0.25">
      <c r="A352" s="111" t="s">
        <v>273</v>
      </c>
      <c r="B352" s="76" t="s">
        <v>274</v>
      </c>
      <c r="C352" s="25" t="s">
        <v>275</v>
      </c>
      <c r="D352" s="59" t="s">
        <v>627</v>
      </c>
      <c r="E352" s="59" t="s">
        <v>153</v>
      </c>
      <c r="F352" s="59" t="s">
        <v>7</v>
      </c>
      <c r="G352" s="59" t="s">
        <v>174</v>
      </c>
      <c r="H352" s="120">
        <v>44196</v>
      </c>
      <c r="I352" s="59">
        <v>0.4</v>
      </c>
      <c r="J352" s="59" t="s">
        <v>629</v>
      </c>
      <c r="K352" s="59" t="s">
        <v>426</v>
      </c>
      <c r="L352" s="120">
        <v>44196</v>
      </c>
      <c r="M352" s="59" t="s">
        <v>160</v>
      </c>
      <c r="N352" s="59">
        <v>1</v>
      </c>
      <c r="O352" s="59">
        <v>0.43</v>
      </c>
      <c r="P352" s="59" t="s">
        <v>351</v>
      </c>
      <c r="Q352" s="59" t="s">
        <v>621</v>
      </c>
      <c r="R352" s="59">
        <v>310</v>
      </c>
      <c r="S352" s="59">
        <v>1.05</v>
      </c>
      <c r="T352" s="61">
        <f t="shared" si="26"/>
        <v>139.965</v>
      </c>
      <c r="U352" s="59"/>
    </row>
    <row r="353" spans="1:21" ht="36.75" customHeight="1" x14ac:dyDescent="0.25">
      <c r="A353" s="111" t="s">
        <v>273</v>
      </c>
      <c r="B353" s="76" t="s">
        <v>274</v>
      </c>
      <c r="C353" s="25" t="s">
        <v>275</v>
      </c>
      <c r="D353" s="59" t="s">
        <v>626</v>
      </c>
      <c r="E353" s="59" t="s">
        <v>153</v>
      </c>
      <c r="F353" s="59" t="s">
        <v>7</v>
      </c>
      <c r="G353" s="59" t="s">
        <v>174</v>
      </c>
      <c r="H353" s="120">
        <v>44196</v>
      </c>
      <c r="I353" s="59">
        <v>0.4</v>
      </c>
      <c r="J353" s="59" t="s">
        <v>630</v>
      </c>
      <c r="K353" s="59" t="s">
        <v>426</v>
      </c>
      <c r="L353" s="120">
        <v>44196</v>
      </c>
      <c r="M353" s="59" t="s">
        <v>160</v>
      </c>
      <c r="N353" s="59">
        <v>1</v>
      </c>
      <c r="O353" s="59">
        <v>0.43</v>
      </c>
      <c r="P353" s="59" t="s">
        <v>351</v>
      </c>
      <c r="Q353" s="59" t="s">
        <v>622</v>
      </c>
      <c r="R353" s="59">
        <v>2.2000000000000002</v>
      </c>
      <c r="S353" s="59">
        <v>1.05</v>
      </c>
      <c r="T353" s="61">
        <f t="shared" si="26"/>
        <v>0.99330000000000018</v>
      </c>
      <c r="U353" s="59"/>
    </row>
    <row r="354" spans="1:21" ht="36.75" customHeight="1" x14ac:dyDescent="0.25">
      <c r="A354" s="111" t="s">
        <v>273</v>
      </c>
      <c r="B354" s="76" t="s">
        <v>274</v>
      </c>
      <c r="C354" s="25" t="s">
        <v>275</v>
      </c>
      <c r="D354" s="59" t="s">
        <v>346</v>
      </c>
      <c r="E354" s="59" t="s">
        <v>153</v>
      </c>
      <c r="F354" s="59" t="s">
        <v>7</v>
      </c>
      <c r="G354" s="59" t="s">
        <v>174</v>
      </c>
      <c r="H354" s="120">
        <v>44196</v>
      </c>
      <c r="I354" s="59">
        <v>0.4</v>
      </c>
      <c r="J354" s="59" t="s">
        <v>636</v>
      </c>
      <c r="K354" s="59" t="s">
        <v>426</v>
      </c>
      <c r="L354" s="120">
        <v>44196</v>
      </c>
      <c r="M354" s="59" t="s">
        <v>160</v>
      </c>
      <c r="N354" s="59">
        <v>1</v>
      </c>
      <c r="O354" s="59">
        <v>0.43</v>
      </c>
      <c r="P354" s="59" t="s">
        <v>356</v>
      </c>
      <c r="Q354" s="59" t="s">
        <v>357</v>
      </c>
      <c r="R354" s="59">
        <v>20.96</v>
      </c>
      <c r="S354" s="59">
        <v>1</v>
      </c>
      <c r="T354" s="61">
        <f t="shared" si="26"/>
        <v>9.0128000000000004</v>
      </c>
      <c r="U354" s="59"/>
    </row>
    <row r="355" spans="1:21" ht="36.75" customHeight="1" x14ac:dyDescent="0.25">
      <c r="A355" s="111" t="s">
        <v>273</v>
      </c>
      <c r="B355" s="76" t="s">
        <v>274</v>
      </c>
      <c r="C355" s="25" t="s">
        <v>275</v>
      </c>
      <c r="D355" s="59" t="s">
        <v>347</v>
      </c>
      <c r="E355" s="59" t="s">
        <v>153</v>
      </c>
      <c r="F355" s="59" t="s">
        <v>7</v>
      </c>
      <c r="G355" s="59" t="s">
        <v>174</v>
      </c>
      <c r="H355" s="120">
        <v>44196</v>
      </c>
      <c r="I355" s="59">
        <v>0.4</v>
      </c>
      <c r="J355" s="59" t="s">
        <v>629</v>
      </c>
      <c r="K355" s="59" t="s">
        <v>426</v>
      </c>
      <c r="L355" s="120">
        <v>44196</v>
      </c>
      <c r="M355" s="59" t="s">
        <v>160</v>
      </c>
      <c r="N355" s="59">
        <v>1</v>
      </c>
      <c r="O355" s="59">
        <v>0.43</v>
      </c>
      <c r="P355" s="59" t="s">
        <v>358</v>
      </c>
      <c r="Q355" s="59" t="s">
        <v>359</v>
      </c>
      <c r="R355" s="59">
        <v>2151</v>
      </c>
      <c r="S355" s="59">
        <v>1</v>
      </c>
      <c r="T355" s="61">
        <f t="shared" si="26"/>
        <v>924.93</v>
      </c>
      <c r="U355" s="59"/>
    </row>
    <row r="356" spans="1:21" ht="36.75" customHeight="1" x14ac:dyDescent="0.25">
      <c r="A356" s="111" t="s">
        <v>273</v>
      </c>
      <c r="B356" s="76" t="s">
        <v>274</v>
      </c>
      <c r="C356" s="25" t="s">
        <v>275</v>
      </c>
      <c r="D356" s="59" t="s">
        <v>631</v>
      </c>
      <c r="E356" s="59" t="s">
        <v>153</v>
      </c>
      <c r="F356" s="59" t="s">
        <v>7</v>
      </c>
      <c r="G356" s="59" t="s">
        <v>174</v>
      </c>
      <c r="H356" s="120">
        <v>44196</v>
      </c>
      <c r="I356" s="59">
        <v>0.4</v>
      </c>
      <c r="J356" s="59" t="s">
        <v>629</v>
      </c>
      <c r="K356" s="59" t="s">
        <v>426</v>
      </c>
      <c r="L356" s="120">
        <v>44196</v>
      </c>
      <c r="M356" s="59" t="s">
        <v>160</v>
      </c>
      <c r="N356" s="59">
        <v>1</v>
      </c>
      <c r="O356" s="59">
        <v>2</v>
      </c>
      <c r="P356" s="59" t="s">
        <v>633</v>
      </c>
      <c r="Q356" s="59" t="s">
        <v>634</v>
      </c>
      <c r="R356" s="59">
        <v>84</v>
      </c>
      <c r="S356" s="59">
        <v>1</v>
      </c>
      <c r="T356" s="61">
        <f t="shared" si="26"/>
        <v>168</v>
      </c>
      <c r="U356" s="59"/>
    </row>
    <row r="357" spans="1:21" ht="36.75" customHeight="1" x14ac:dyDescent="0.25">
      <c r="A357" s="111" t="s">
        <v>273</v>
      </c>
      <c r="B357" s="76" t="s">
        <v>274</v>
      </c>
      <c r="C357" s="25" t="s">
        <v>275</v>
      </c>
      <c r="D357" s="59" t="s">
        <v>167</v>
      </c>
      <c r="E357" s="59" t="s">
        <v>153</v>
      </c>
      <c r="F357" s="59" t="s">
        <v>7</v>
      </c>
      <c r="G357" s="59" t="s">
        <v>174</v>
      </c>
      <c r="H357" s="120">
        <v>44196</v>
      </c>
      <c r="I357" s="59">
        <v>0.4</v>
      </c>
      <c r="J357" s="59" t="s">
        <v>629</v>
      </c>
      <c r="K357" s="59" t="s">
        <v>426</v>
      </c>
      <c r="L357" s="120">
        <v>44196</v>
      </c>
      <c r="M357" s="59" t="s">
        <v>160</v>
      </c>
      <c r="N357" s="59">
        <v>1</v>
      </c>
      <c r="O357" s="59">
        <v>7</v>
      </c>
      <c r="P357" s="59" t="s">
        <v>139</v>
      </c>
      <c r="Q357" s="59" t="s">
        <v>141</v>
      </c>
      <c r="R357" s="59">
        <v>27</v>
      </c>
      <c r="S357" s="59">
        <v>1</v>
      </c>
      <c r="T357" s="61">
        <f t="shared" si="26"/>
        <v>189</v>
      </c>
      <c r="U357" s="59"/>
    </row>
    <row r="358" spans="1:21" ht="49.5" customHeight="1" x14ac:dyDescent="0.25">
      <c r="A358" s="111" t="s">
        <v>273</v>
      </c>
      <c r="B358" s="76" t="s">
        <v>274</v>
      </c>
      <c r="C358" s="25" t="s">
        <v>275</v>
      </c>
      <c r="D358" s="59" t="s">
        <v>632</v>
      </c>
      <c r="E358" s="59" t="s">
        <v>153</v>
      </c>
      <c r="F358" s="59" t="s">
        <v>7</v>
      </c>
      <c r="G358" s="59" t="s">
        <v>174</v>
      </c>
      <c r="H358" s="120">
        <v>44196</v>
      </c>
      <c r="I358" s="59">
        <v>0.4</v>
      </c>
      <c r="J358" s="59" t="s">
        <v>637</v>
      </c>
      <c r="K358" s="59" t="s">
        <v>426</v>
      </c>
      <c r="L358" s="120">
        <v>44196</v>
      </c>
      <c r="M358" s="59" t="s">
        <v>160</v>
      </c>
      <c r="N358" s="59">
        <v>1</v>
      </c>
      <c r="O358" s="59">
        <v>7</v>
      </c>
      <c r="P358" s="59" t="s">
        <v>139</v>
      </c>
      <c r="Q358" s="59" t="s">
        <v>140</v>
      </c>
      <c r="R358" s="59">
        <v>14</v>
      </c>
      <c r="S358" s="59">
        <v>1</v>
      </c>
      <c r="T358" s="61">
        <f t="shared" si="26"/>
        <v>98</v>
      </c>
      <c r="U358" s="59"/>
    </row>
    <row r="359" spans="1:21" ht="50.25" customHeight="1" x14ac:dyDescent="0.25">
      <c r="A359" s="111" t="s">
        <v>273</v>
      </c>
      <c r="B359" s="76" t="s">
        <v>274</v>
      </c>
      <c r="C359" s="25" t="s">
        <v>275</v>
      </c>
      <c r="D359" s="59" t="s">
        <v>336</v>
      </c>
      <c r="E359" s="59" t="s">
        <v>153</v>
      </c>
      <c r="F359" s="59" t="s">
        <v>7</v>
      </c>
      <c r="G359" s="59" t="s">
        <v>174</v>
      </c>
      <c r="H359" s="120">
        <v>44196</v>
      </c>
      <c r="I359" s="59">
        <v>0.4</v>
      </c>
      <c r="J359" s="59" t="s">
        <v>638</v>
      </c>
      <c r="K359" s="59" t="s">
        <v>426</v>
      </c>
      <c r="L359" s="120">
        <v>44196</v>
      </c>
      <c r="M359" s="59" t="s">
        <v>160</v>
      </c>
      <c r="N359" s="59">
        <v>1</v>
      </c>
      <c r="O359" s="59">
        <v>0.43</v>
      </c>
      <c r="P359" s="59" t="s">
        <v>356</v>
      </c>
      <c r="Q359" s="59" t="s">
        <v>635</v>
      </c>
      <c r="R359" s="59">
        <v>165</v>
      </c>
      <c r="S359" s="59">
        <v>1</v>
      </c>
      <c r="T359" s="61">
        <f>(S359*R359*O359)/100</f>
        <v>0.70950000000000002</v>
      </c>
      <c r="U359" s="59"/>
    </row>
    <row r="360" spans="1:21" ht="36.75" customHeight="1" x14ac:dyDescent="0.25">
      <c r="A360" s="111" t="s">
        <v>273</v>
      </c>
      <c r="B360" s="76" t="s">
        <v>274</v>
      </c>
      <c r="C360" s="25" t="s">
        <v>275</v>
      </c>
      <c r="D360" s="59" t="s">
        <v>95</v>
      </c>
      <c r="E360" s="59" t="s">
        <v>153</v>
      </c>
      <c r="F360" s="59" t="s">
        <v>7</v>
      </c>
      <c r="G360" s="59" t="s">
        <v>174</v>
      </c>
      <c r="H360" s="120">
        <v>44196</v>
      </c>
      <c r="I360" s="59">
        <v>0.4</v>
      </c>
      <c r="J360" s="59" t="s">
        <v>7</v>
      </c>
      <c r="K360" s="59" t="s">
        <v>426</v>
      </c>
      <c r="L360" s="120">
        <v>44196</v>
      </c>
      <c r="M360" s="59" t="s">
        <v>160</v>
      </c>
      <c r="N360" s="59">
        <v>1</v>
      </c>
      <c r="O360" s="59" t="s">
        <v>7</v>
      </c>
      <c r="P360" s="59" t="s">
        <v>7</v>
      </c>
      <c r="Q360" s="59" t="s">
        <v>7</v>
      </c>
      <c r="R360" s="59" t="s">
        <v>7</v>
      </c>
      <c r="S360" s="59" t="s">
        <v>7</v>
      </c>
      <c r="T360" s="97">
        <f>SUM(T350:T359)</f>
        <v>2143.8249999999998</v>
      </c>
      <c r="U360" s="59"/>
    </row>
    <row r="361" spans="1:21" ht="36.75" customHeight="1" x14ac:dyDescent="0.25">
      <c r="A361" s="111" t="s">
        <v>273</v>
      </c>
      <c r="B361" s="76" t="s">
        <v>276</v>
      </c>
      <c r="C361" s="25" t="s">
        <v>277</v>
      </c>
      <c r="D361" s="59" t="s">
        <v>162</v>
      </c>
      <c r="E361" s="59" t="s">
        <v>154</v>
      </c>
      <c r="F361" s="59" t="s">
        <v>7</v>
      </c>
      <c r="G361" s="59" t="s">
        <v>174</v>
      </c>
      <c r="H361" s="120">
        <v>44834</v>
      </c>
      <c r="I361" s="59">
        <v>0.4</v>
      </c>
      <c r="J361" s="59" t="s">
        <v>655</v>
      </c>
      <c r="K361" s="59" t="s">
        <v>426</v>
      </c>
      <c r="L361" s="120">
        <v>44834</v>
      </c>
      <c r="M361" s="59" t="s">
        <v>160</v>
      </c>
      <c r="N361" s="59">
        <v>1</v>
      </c>
      <c r="O361" s="59">
        <v>0.4</v>
      </c>
      <c r="P361" s="59" t="s">
        <v>351</v>
      </c>
      <c r="Q361" s="59" t="s">
        <v>133</v>
      </c>
      <c r="R361" s="59">
        <v>722</v>
      </c>
      <c r="S361" s="59">
        <v>1.1100000000000001</v>
      </c>
      <c r="T361" s="59">
        <f>S361*R361*O361</f>
        <v>320.56800000000004</v>
      </c>
      <c r="U361" s="59"/>
    </row>
    <row r="362" spans="1:21" ht="36.75" customHeight="1" x14ac:dyDescent="0.25">
      <c r="A362" s="111" t="s">
        <v>273</v>
      </c>
      <c r="B362" s="76" t="s">
        <v>276</v>
      </c>
      <c r="C362" s="25" t="s">
        <v>277</v>
      </c>
      <c r="D362" s="59" t="s">
        <v>161</v>
      </c>
      <c r="E362" s="59" t="s">
        <v>154</v>
      </c>
      <c r="F362" s="59" t="s">
        <v>7</v>
      </c>
      <c r="G362" s="59" t="s">
        <v>174</v>
      </c>
      <c r="H362" s="120">
        <v>44834</v>
      </c>
      <c r="I362" s="59">
        <v>0.4</v>
      </c>
      <c r="J362" s="59" t="s">
        <v>656</v>
      </c>
      <c r="K362" s="59" t="s">
        <v>426</v>
      </c>
      <c r="L362" s="120">
        <v>44834</v>
      </c>
      <c r="M362" s="59" t="s">
        <v>160</v>
      </c>
      <c r="N362" s="59">
        <v>1</v>
      </c>
      <c r="O362" s="59">
        <v>0.4</v>
      </c>
      <c r="P362" s="59" t="s">
        <v>351</v>
      </c>
      <c r="Q362" s="59" t="s">
        <v>115</v>
      </c>
      <c r="R362" s="59">
        <v>1388</v>
      </c>
      <c r="S362" s="59">
        <v>1</v>
      </c>
      <c r="T362" s="59">
        <f t="shared" ref="T362" si="27">S362*R362*O362</f>
        <v>555.20000000000005</v>
      </c>
      <c r="U362" s="59"/>
    </row>
    <row r="363" spans="1:21" ht="36.75" customHeight="1" x14ac:dyDescent="0.25">
      <c r="A363" s="111" t="s">
        <v>273</v>
      </c>
      <c r="B363" s="76" t="s">
        <v>276</v>
      </c>
      <c r="C363" s="25" t="s">
        <v>277</v>
      </c>
      <c r="D363" s="59" t="s">
        <v>360</v>
      </c>
      <c r="E363" s="59" t="s">
        <v>154</v>
      </c>
      <c r="F363" s="59" t="s">
        <v>7</v>
      </c>
      <c r="G363" s="59" t="s">
        <v>174</v>
      </c>
      <c r="H363" s="120">
        <v>44834</v>
      </c>
      <c r="I363" s="59">
        <v>0.4</v>
      </c>
      <c r="J363" s="59" t="s">
        <v>360</v>
      </c>
      <c r="K363" s="59" t="s">
        <v>426</v>
      </c>
      <c r="L363" s="120">
        <v>44834</v>
      </c>
      <c r="M363" s="59" t="s">
        <v>160</v>
      </c>
      <c r="N363" s="59">
        <v>1</v>
      </c>
      <c r="O363" s="59">
        <v>0.4</v>
      </c>
      <c r="P363" s="59" t="s">
        <v>351</v>
      </c>
      <c r="Q363" s="59" t="s">
        <v>654</v>
      </c>
      <c r="R363" s="59">
        <v>611</v>
      </c>
      <c r="S363" s="59">
        <v>1</v>
      </c>
      <c r="T363" s="59">
        <f>R363*S363</f>
        <v>611</v>
      </c>
      <c r="U363" s="59"/>
    </row>
    <row r="364" spans="1:21" ht="36.75" customHeight="1" x14ac:dyDescent="0.25">
      <c r="A364" s="111" t="s">
        <v>273</v>
      </c>
      <c r="B364" s="76" t="s">
        <v>276</v>
      </c>
      <c r="C364" s="25" t="s">
        <v>277</v>
      </c>
      <c r="D364" s="59" t="s">
        <v>657</v>
      </c>
      <c r="E364" s="59" t="s">
        <v>152</v>
      </c>
      <c r="F364" s="59" t="s">
        <v>7</v>
      </c>
      <c r="G364" s="59" t="s">
        <v>174</v>
      </c>
      <c r="H364" s="120">
        <v>44834</v>
      </c>
      <c r="I364" s="59">
        <v>0.4</v>
      </c>
      <c r="J364" s="59" t="s">
        <v>7</v>
      </c>
      <c r="K364" s="59" t="s">
        <v>426</v>
      </c>
      <c r="L364" s="120">
        <v>44834</v>
      </c>
      <c r="M364" s="59" t="s">
        <v>160</v>
      </c>
      <c r="N364" s="59">
        <v>1</v>
      </c>
      <c r="O364" s="59">
        <v>1</v>
      </c>
      <c r="P364" s="59" t="s">
        <v>323</v>
      </c>
      <c r="Q364" s="59" t="s">
        <v>458</v>
      </c>
      <c r="R364" s="59">
        <v>1615</v>
      </c>
      <c r="S364" s="59">
        <v>1.05</v>
      </c>
      <c r="T364" s="59">
        <f>S364*R364*O364</f>
        <v>1695.75</v>
      </c>
      <c r="U364" s="59"/>
    </row>
    <row r="365" spans="1:21" ht="36.75" customHeight="1" x14ac:dyDescent="0.25">
      <c r="A365" s="111" t="s">
        <v>273</v>
      </c>
      <c r="B365" s="76" t="s">
        <v>276</v>
      </c>
      <c r="C365" s="25" t="s">
        <v>277</v>
      </c>
      <c r="D365" s="59" t="s">
        <v>95</v>
      </c>
      <c r="E365" s="59" t="s">
        <v>7</v>
      </c>
      <c r="F365" s="59" t="s">
        <v>7</v>
      </c>
      <c r="G365" s="59" t="s">
        <v>174</v>
      </c>
      <c r="H365" s="120">
        <v>44834</v>
      </c>
      <c r="I365" s="59">
        <v>0.4</v>
      </c>
      <c r="J365" s="59" t="s">
        <v>7</v>
      </c>
      <c r="K365" s="59" t="s">
        <v>426</v>
      </c>
      <c r="L365" s="120">
        <v>44834</v>
      </c>
      <c r="M365" s="59" t="s">
        <v>160</v>
      </c>
      <c r="N365" s="59">
        <v>1</v>
      </c>
      <c r="O365" s="59">
        <v>1</v>
      </c>
      <c r="P365" s="59" t="s">
        <v>411</v>
      </c>
      <c r="Q365" s="59" t="s">
        <v>7</v>
      </c>
      <c r="R365" s="59" t="s">
        <v>7</v>
      </c>
      <c r="S365" s="59" t="s">
        <v>7</v>
      </c>
      <c r="T365" s="97">
        <f>SUM(T361:T364)</f>
        <v>3182.518</v>
      </c>
      <c r="U365" s="59"/>
    </row>
    <row r="366" spans="1:21" ht="36.75" customHeight="1" x14ac:dyDescent="0.25">
      <c r="A366" s="111" t="s">
        <v>273</v>
      </c>
      <c r="B366" s="76" t="s">
        <v>278</v>
      </c>
      <c r="C366" s="25" t="s">
        <v>279</v>
      </c>
      <c r="D366" s="59" t="s">
        <v>623</v>
      </c>
      <c r="E366" s="59" t="s">
        <v>153</v>
      </c>
      <c r="F366" s="59" t="s">
        <v>7</v>
      </c>
      <c r="G366" s="59" t="s">
        <v>174</v>
      </c>
      <c r="H366" s="120">
        <v>44835</v>
      </c>
      <c r="I366" s="59">
        <v>0.4</v>
      </c>
      <c r="J366" s="59" t="s">
        <v>659</v>
      </c>
      <c r="K366" s="59" t="s">
        <v>426</v>
      </c>
      <c r="L366" s="120">
        <v>44579</v>
      </c>
      <c r="M366" s="59" t="s">
        <v>160</v>
      </c>
      <c r="N366" s="59">
        <v>1</v>
      </c>
      <c r="O366" s="59">
        <v>7.0000000000000007E-2</v>
      </c>
      <c r="P366" s="59" t="s">
        <v>351</v>
      </c>
      <c r="Q366" s="59" t="s">
        <v>94</v>
      </c>
      <c r="R366" s="59">
        <v>499</v>
      </c>
      <c r="S366" s="59">
        <v>1.77</v>
      </c>
      <c r="T366" s="97">
        <f>S366*R366*O366</f>
        <v>61.826100000000004</v>
      </c>
      <c r="U366" s="59" t="s">
        <v>663</v>
      </c>
    </row>
    <row r="367" spans="1:21" ht="36.75" customHeight="1" x14ac:dyDescent="0.25">
      <c r="A367" s="111" t="s">
        <v>273</v>
      </c>
      <c r="B367" s="76" t="s">
        <v>278</v>
      </c>
      <c r="C367" s="25" t="s">
        <v>279</v>
      </c>
      <c r="D367" s="59" t="s">
        <v>625</v>
      </c>
      <c r="E367" s="59" t="s">
        <v>153</v>
      </c>
      <c r="F367" s="59" t="s">
        <v>7</v>
      </c>
      <c r="G367" s="59" t="s">
        <v>174</v>
      </c>
      <c r="H367" s="120">
        <v>44835</v>
      </c>
      <c r="I367" s="59">
        <v>0.4</v>
      </c>
      <c r="J367" s="59" t="s">
        <v>659</v>
      </c>
      <c r="K367" s="59" t="s">
        <v>426</v>
      </c>
      <c r="L367" s="120">
        <v>44579</v>
      </c>
      <c r="M367" s="59" t="s">
        <v>160</v>
      </c>
      <c r="N367" s="59">
        <v>1</v>
      </c>
      <c r="O367" s="59">
        <v>7.0000000000000007E-2</v>
      </c>
      <c r="P367" s="59" t="s">
        <v>351</v>
      </c>
      <c r="Q367" s="59" t="s">
        <v>658</v>
      </c>
      <c r="R367" s="59">
        <v>120</v>
      </c>
      <c r="S367" s="59">
        <v>1.05</v>
      </c>
      <c r="T367" s="97">
        <f t="shared" ref="T367:T368" si="28">S367*R367*O367</f>
        <v>8.82</v>
      </c>
      <c r="U367" s="59"/>
    </row>
    <row r="368" spans="1:21" ht="36.75" customHeight="1" x14ac:dyDescent="0.25">
      <c r="A368" s="111" t="s">
        <v>273</v>
      </c>
      <c r="B368" s="76" t="s">
        <v>278</v>
      </c>
      <c r="C368" s="25" t="s">
        <v>279</v>
      </c>
      <c r="D368" s="59" t="s">
        <v>626</v>
      </c>
      <c r="E368" s="59" t="s">
        <v>153</v>
      </c>
      <c r="F368" s="59" t="s">
        <v>7</v>
      </c>
      <c r="G368" s="59" t="s">
        <v>174</v>
      </c>
      <c r="H368" s="120">
        <v>44835</v>
      </c>
      <c r="I368" s="59">
        <v>0.4</v>
      </c>
      <c r="J368" s="59" t="s">
        <v>630</v>
      </c>
      <c r="K368" s="59" t="s">
        <v>426</v>
      </c>
      <c r="L368" s="120">
        <v>44579</v>
      </c>
      <c r="M368" s="59" t="s">
        <v>160</v>
      </c>
      <c r="N368" s="59">
        <v>1</v>
      </c>
      <c r="O368" s="59">
        <v>7.0000000000000007E-2</v>
      </c>
      <c r="P368" s="59" t="s">
        <v>351</v>
      </c>
      <c r="Q368" s="59" t="s">
        <v>622</v>
      </c>
      <c r="R368" s="59">
        <f>2.2*3</f>
        <v>6.6000000000000005</v>
      </c>
      <c r="S368" s="59">
        <v>1.05</v>
      </c>
      <c r="T368" s="97">
        <f t="shared" si="28"/>
        <v>0.48510000000000009</v>
      </c>
      <c r="U368" s="59"/>
    </row>
    <row r="369" spans="1:21" ht="36.75" customHeight="1" x14ac:dyDescent="0.25">
      <c r="A369" s="111" t="s">
        <v>273</v>
      </c>
      <c r="B369" s="76" t="s">
        <v>278</v>
      </c>
      <c r="C369" s="25" t="s">
        <v>279</v>
      </c>
      <c r="D369" s="59" t="s">
        <v>336</v>
      </c>
      <c r="E369" s="59" t="s">
        <v>153</v>
      </c>
      <c r="F369" s="59" t="s">
        <v>7</v>
      </c>
      <c r="G369" s="59" t="s">
        <v>174</v>
      </c>
      <c r="H369" s="120">
        <v>44835</v>
      </c>
      <c r="I369" s="59">
        <v>0.4</v>
      </c>
      <c r="J369" s="59" t="s">
        <v>336</v>
      </c>
      <c r="K369" s="59" t="s">
        <v>426</v>
      </c>
      <c r="L369" s="120">
        <v>44579</v>
      </c>
      <c r="M369" s="59" t="s">
        <v>160</v>
      </c>
      <c r="N369" s="59">
        <v>1</v>
      </c>
      <c r="O369" s="59">
        <v>1</v>
      </c>
      <c r="P369" s="59" t="s">
        <v>356</v>
      </c>
      <c r="Q369" s="59" t="s">
        <v>641</v>
      </c>
      <c r="R369" s="59">
        <v>5</v>
      </c>
      <c r="S369" s="59">
        <v>1</v>
      </c>
      <c r="T369" s="97">
        <f>(S369*R369*O369)/100</f>
        <v>0.05</v>
      </c>
      <c r="U369" s="59"/>
    </row>
    <row r="370" spans="1:21" ht="36.75" customHeight="1" x14ac:dyDescent="0.25">
      <c r="A370" s="111" t="s">
        <v>273</v>
      </c>
      <c r="B370" s="76" t="s">
        <v>278</v>
      </c>
      <c r="C370" s="25" t="s">
        <v>279</v>
      </c>
      <c r="D370" s="59" t="s">
        <v>95</v>
      </c>
      <c r="E370" s="59" t="s">
        <v>153</v>
      </c>
      <c r="F370" s="59" t="s">
        <v>7</v>
      </c>
      <c r="G370" s="59" t="s">
        <v>174</v>
      </c>
      <c r="H370" s="120">
        <v>44835</v>
      </c>
      <c r="I370" s="59">
        <v>0.4</v>
      </c>
      <c r="J370" s="59" t="s">
        <v>7</v>
      </c>
      <c r="K370" s="59" t="s">
        <v>7</v>
      </c>
      <c r="L370" s="120" t="s">
        <v>7</v>
      </c>
      <c r="M370" s="120" t="s">
        <v>7</v>
      </c>
      <c r="N370" s="120" t="s">
        <v>7</v>
      </c>
      <c r="O370" s="120" t="s">
        <v>7</v>
      </c>
      <c r="P370" s="120" t="s">
        <v>7</v>
      </c>
      <c r="Q370" s="120" t="s">
        <v>7</v>
      </c>
      <c r="R370" s="120" t="s">
        <v>7</v>
      </c>
      <c r="S370" s="120" t="s">
        <v>7</v>
      </c>
      <c r="T370" s="97">
        <f>SUM(T366:T369)</f>
        <v>71.181200000000004</v>
      </c>
      <c r="U370" s="59"/>
    </row>
    <row r="371" spans="1:21" ht="53.25" customHeight="1" x14ac:dyDescent="0.25">
      <c r="A371" s="111" t="s">
        <v>273</v>
      </c>
      <c r="B371" s="76" t="s">
        <v>280</v>
      </c>
      <c r="C371" s="25" t="s">
        <v>281</v>
      </c>
      <c r="D371" s="59" t="s">
        <v>623</v>
      </c>
      <c r="E371" s="59" t="s">
        <v>153</v>
      </c>
      <c r="F371" s="59" t="s">
        <v>7</v>
      </c>
      <c r="G371" s="59" t="s">
        <v>174</v>
      </c>
      <c r="H371" s="120">
        <v>44857</v>
      </c>
      <c r="I371" s="59">
        <v>0.4</v>
      </c>
      <c r="J371" s="59" t="s">
        <v>659</v>
      </c>
      <c r="K371" s="59" t="s">
        <v>651</v>
      </c>
      <c r="L371" s="120">
        <v>44612</v>
      </c>
      <c r="M371" s="59" t="s">
        <v>160</v>
      </c>
      <c r="N371" s="59">
        <v>1</v>
      </c>
      <c r="O371" s="59">
        <v>5.6000000000000001E-2</v>
      </c>
      <c r="P371" s="59" t="s">
        <v>351</v>
      </c>
      <c r="Q371" s="59" t="s">
        <v>94</v>
      </c>
      <c r="R371" s="59">
        <v>499</v>
      </c>
      <c r="S371" s="59">
        <v>1.77</v>
      </c>
      <c r="T371" s="124">
        <v>49.460879999999996</v>
      </c>
      <c r="U371" s="59" t="s">
        <v>663</v>
      </c>
    </row>
    <row r="372" spans="1:21" ht="53.25" customHeight="1" x14ac:dyDescent="0.25">
      <c r="A372" s="111" t="s">
        <v>273</v>
      </c>
      <c r="B372" s="76" t="s">
        <v>280</v>
      </c>
      <c r="C372" s="25" t="s">
        <v>281</v>
      </c>
      <c r="D372" s="59" t="s">
        <v>625</v>
      </c>
      <c r="E372" s="59" t="s">
        <v>153</v>
      </c>
      <c r="F372" s="59" t="s">
        <v>7</v>
      </c>
      <c r="G372" s="59" t="s">
        <v>174</v>
      </c>
      <c r="H372" s="59"/>
      <c r="I372" s="59">
        <v>0.4</v>
      </c>
      <c r="J372" s="59" t="s">
        <v>659</v>
      </c>
      <c r="K372" s="59" t="s">
        <v>651</v>
      </c>
      <c r="L372" s="120">
        <v>44612</v>
      </c>
      <c r="M372" s="59" t="s">
        <v>160</v>
      </c>
      <c r="N372" s="59">
        <v>1</v>
      </c>
      <c r="O372" s="59">
        <v>5.6000000000000001E-2</v>
      </c>
      <c r="P372" s="59" t="s">
        <v>351</v>
      </c>
      <c r="Q372" s="59" t="s">
        <v>658</v>
      </c>
      <c r="R372" s="59">
        <v>120</v>
      </c>
      <c r="S372" s="59">
        <v>1.05</v>
      </c>
      <c r="T372" s="61">
        <v>7.056</v>
      </c>
      <c r="U372" s="59"/>
    </row>
    <row r="373" spans="1:21" ht="53.25" customHeight="1" x14ac:dyDescent="0.25">
      <c r="A373" s="111" t="s">
        <v>273</v>
      </c>
      <c r="B373" s="76" t="s">
        <v>280</v>
      </c>
      <c r="C373" s="25" t="s">
        <v>281</v>
      </c>
      <c r="D373" s="59" t="s">
        <v>626</v>
      </c>
      <c r="E373" s="59" t="s">
        <v>153</v>
      </c>
      <c r="F373" s="59" t="s">
        <v>7</v>
      </c>
      <c r="G373" s="59" t="s">
        <v>174</v>
      </c>
      <c r="H373" s="59"/>
      <c r="I373" s="59">
        <v>0.4</v>
      </c>
      <c r="J373" s="59" t="s">
        <v>630</v>
      </c>
      <c r="K373" s="59" t="s">
        <v>651</v>
      </c>
      <c r="L373" s="120">
        <v>44612</v>
      </c>
      <c r="M373" s="59" t="s">
        <v>160</v>
      </c>
      <c r="N373" s="59">
        <v>1</v>
      </c>
      <c r="O373" s="59">
        <v>5.6000000000000001E-2</v>
      </c>
      <c r="P373" s="59" t="s">
        <v>351</v>
      </c>
      <c r="Q373" s="59" t="s">
        <v>622</v>
      </c>
      <c r="R373" s="59">
        <v>2.2000000000000002</v>
      </c>
      <c r="S373" s="59">
        <v>1.05</v>
      </c>
      <c r="T373" s="61">
        <v>0.38808000000000004</v>
      </c>
      <c r="U373" s="59"/>
    </row>
    <row r="374" spans="1:21" ht="53.25" customHeight="1" x14ac:dyDescent="0.25">
      <c r="A374" s="111" t="s">
        <v>273</v>
      </c>
      <c r="B374" s="76" t="s">
        <v>280</v>
      </c>
      <c r="C374" s="25" t="s">
        <v>281</v>
      </c>
      <c r="D374" s="59" t="s">
        <v>336</v>
      </c>
      <c r="E374" s="59" t="s">
        <v>153</v>
      </c>
      <c r="F374" s="59" t="s">
        <v>7</v>
      </c>
      <c r="G374" s="59" t="s">
        <v>174</v>
      </c>
      <c r="H374" s="59"/>
      <c r="I374" s="59">
        <v>0.4</v>
      </c>
      <c r="J374" s="59" t="s">
        <v>336</v>
      </c>
      <c r="K374" s="59" t="s">
        <v>651</v>
      </c>
      <c r="L374" s="120">
        <v>44612</v>
      </c>
      <c r="M374" s="59" t="s">
        <v>160</v>
      </c>
      <c r="N374" s="59">
        <v>1</v>
      </c>
      <c r="O374" s="59">
        <v>1</v>
      </c>
      <c r="P374" s="59" t="s">
        <v>356</v>
      </c>
      <c r="Q374" s="59" t="s">
        <v>641</v>
      </c>
      <c r="R374" s="59">
        <v>5</v>
      </c>
      <c r="S374" s="59">
        <v>1</v>
      </c>
      <c r="T374" s="59">
        <v>0.05</v>
      </c>
      <c r="U374" s="59"/>
    </row>
    <row r="375" spans="1:21" ht="53.25" customHeight="1" x14ac:dyDescent="0.25">
      <c r="A375" s="111" t="s">
        <v>273</v>
      </c>
      <c r="B375" s="76" t="s">
        <v>280</v>
      </c>
      <c r="C375" s="25" t="s">
        <v>281</v>
      </c>
      <c r="D375" s="59" t="s">
        <v>95</v>
      </c>
      <c r="E375" s="59" t="s">
        <v>153</v>
      </c>
      <c r="F375" s="59" t="s">
        <v>7</v>
      </c>
      <c r="G375" s="59" t="s">
        <v>174</v>
      </c>
      <c r="H375" s="59"/>
      <c r="I375" s="59">
        <v>0.4</v>
      </c>
      <c r="J375" s="59"/>
      <c r="K375" s="59" t="s">
        <v>651</v>
      </c>
      <c r="L375" s="120">
        <v>44612</v>
      </c>
      <c r="M375" s="59" t="s">
        <v>160</v>
      </c>
      <c r="N375" s="59">
        <v>1</v>
      </c>
      <c r="O375" s="59"/>
      <c r="P375" s="59"/>
      <c r="Q375" s="59"/>
      <c r="R375" s="59"/>
      <c r="S375" s="59"/>
      <c r="T375" s="97">
        <f>SUM(T371:T374)</f>
        <v>56.954959999999993</v>
      </c>
      <c r="U375" s="59"/>
    </row>
    <row r="376" spans="1:21" ht="53.25" customHeight="1" x14ac:dyDescent="0.25">
      <c r="A376" s="25" t="s">
        <v>282</v>
      </c>
      <c r="B376" s="76" t="s">
        <v>283</v>
      </c>
      <c r="C376" s="25" t="s">
        <v>284</v>
      </c>
      <c r="D376" s="59" t="s">
        <v>96</v>
      </c>
      <c r="E376" s="59" t="s">
        <v>157</v>
      </c>
      <c r="F376" s="59" t="s">
        <v>7</v>
      </c>
      <c r="G376" s="59" t="s">
        <v>174</v>
      </c>
      <c r="H376" s="59">
        <v>2020</v>
      </c>
      <c r="I376" s="59">
        <v>110</v>
      </c>
      <c r="J376" s="59" t="s">
        <v>664</v>
      </c>
      <c r="K376" s="59" t="s">
        <v>661</v>
      </c>
      <c r="L376" s="59" t="s">
        <v>662</v>
      </c>
      <c r="M376" s="59" t="s">
        <v>160</v>
      </c>
      <c r="N376" s="59">
        <v>1</v>
      </c>
      <c r="O376" s="59">
        <v>2</v>
      </c>
      <c r="P376" s="59" t="s">
        <v>290</v>
      </c>
      <c r="Q376" s="59" t="s">
        <v>127</v>
      </c>
      <c r="R376" s="59">
        <v>23135</v>
      </c>
      <c r="S376" s="59">
        <v>1.1000000000000001</v>
      </c>
      <c r="T376" s="59">
        <v>50897.000000000007</v>
      </c>
      <c r="U376" s="59"/>
    </row>
    <row r="377" spans="1:21" ht="53.25" customHeight="1" x14ac:dyDescent="0.25">
      <c r="A377" s="25" t="s">
        <v>282</v>
      </c>
      <c r="B377" s="76" t="s">
        <v>283</v>
      </c>
      <c r="C377" s="25" t="s">
        <v>284</v>
      </c>
      <c r="D377" s="59" t="s">
        <v>289</v>
      </c>
      <c r="E377" s="59" t="s">
        <v>157</v>
      </c>
      <c r="F377" s="59" t="s">
        <v>7</v>
      </c>
      <c r="G377" s="59" t="s">
        <v>174</v>
      </c>
      <c r="H377" s="59">
        <v>2020</v>
      </c>
      <c r="I377" s="59">
        <v>10</v>
      </c>
      <c r="J377" s="59" t="s">
        <v>665</v>
      </c>
      <c r="K377" s="59" t="s">
        <v>661</v>
      </c>
      <c r="L377" s="59" t="s">
        <v>662</v>
      </c>
      <c r="M377" s="59" t="s">
        <v>160</v>
      </c>
      <c r="N377" s="59">
        <v>1</v>
      </c>
      <c r="O377" s="59">
        <v>4</v>
      </c>
      <c r="P377" s="59" t="s">
        <v>290</v>
      </c>
      <c r="Q377" s="59" t="s">
        <v>670</v>
      </c>
      <c r="R377" s="59">
        <v>1301</v>
      </c>
      <c r="S377" s="59">
        <v>1.03</v>
      </c>
      <c r="T377" s="59">
        <v>5360.12</v>
      </c>
      <c r="U377" s="59"/>
    </row>
    <row r="378" spans="1:21" ht="53.25" customHeight="1" x14ac:dyDescent="0.25">
      <c r="A378" s="25" t="s">
        <v>282</v>
      </c>
      <c r="B378" s="76" t="s">
        <v>283</v>
      </c>
      <c r="C378" s="25" t="s">
        <v>284</v>
      </c>
      <c r="D378" s="59" t="s">
        <v>289</v>
      </c>
      <c r="E378" s="59" t="s">
        <v>157</v>
      </c>
      <c r="F378" s="59" t="s">
        <v>7</v>
      </c>
      <c r="G378" s="59" t="s">
        <v>174</v>
      </c>
      <c r="H378" s="59">
        <v>2020</v>
      </c>
      <c r="I378" s="59">
        <v>10</v>
      </c>
      <c r="J378" s="59" t="s">
        <v>666</v>
      </c>
      <c r="K378" s="59" t="s">
        <v>661</v>
      </c>
      <c r="L378" s="59" t="s">
        <v>662</v>
      </c>
      <c r="M378" s="59" t="s">
        <v>160</v>
      </c>
      <c r="N378" s="59">
        <v>1</v>
      </c>
      <c r="O378" s="59">
        <v>24</v>
      </c>
      <c r="P378" s="59" t="s">
        <v>290</v>
      </c>
      <c r="Q378" s="59" t="s">
        <v>170</v>
      </c>
      <c r="R378" s="59">
        <v>1188</v>
      </c>
      <c r="S378" s="59">
        <v>1.03</v>
      </c>
      <c r="T378" s="59">
        <v>29367.360000000001</v>
      </c>
      <c r="U378" s="59"/>
    </row>
    <row r="379" spans="1:21" ht="53.25" customHeight="1" x14ac:dyDescent="0.25">
      <c r="A379" s="25" t="s">
        <v>282</v>
      </c>
      <c r="B379" s="76" t="s">
        <v>283</v>
      </c>
      <c r="C379" s="25" t="s">
        <v>284</v>
      </c>
      <c r="D379" s="59" t="s">
        <v>676</v>
      </c>
      <c r="E379" s="59" t="s">
        <v>157</v>
      </c>
      <c r="F379" s="59" t="s">
        <v>7</v>
      </c>
      <c r="G379" s="59" t="s">
        <v>174</v>
      </c>
      <c r="H379" s="59">
        <v>2020</v>
      </c>
      <c r="I379" s="59" t="s">
        <v>7</v>
      </c>
      <c r="J379" s="59" t="s">
        <v>7</v>
      </c>
      <c r="K379" s="59" t="s">
        <v>661</v>
      </c>
      <c r="L379" s="59" t="s">
        <v>662</v>
      </c>
      <c r="M379" s="59" t="s">
        <v>160</v>
      </c>
      <c r="N379" s="59">
        <v>1</v>
      </c>
      <c r="O379" s="59" t="s">
        <v>7</v>
      </c>
      <c r="P379" s="59" t="s">
        <v>7</v>
      </c>
      <c r="Q379" s="59" t="s">
        <v>7</v>
      </c>
      <c r="R379" s="59" t="s">
        <v>7</v>
      </c>
      <c r="S379" s="59"/>
      <c r="T379" s="59"/>
      <c r="U379" s="59"/>
    </row>
    <row r="380" spans="1:21" ht="53.25" customHeight="1" x14ac:dyDescent="0.25">
      <c r="A380" s="25" t="s">
        <v>282</v>
      </c>
      <c r="B380" s="76" t="s">
        <v>283</v>
      </c>
      <c r="C380" s="25" t="s">
        <v>284</v>
      </c>
      <c r="D380" s="59" t="s">
        <v>293</v>
      </c>
      <c r="E380" s="59" t="s">
        <v>157</v>
      </c>
      <c r="F380" s="59" t="s">
        <v>7</v>
      </c>
      <c r="G380" s="59" t="s">
        <v>174</v>
      </c>
      <c r="H380" s="59">
        <v>2020</v>
      </c>
      <c r="I380" s="59">
        <v>110</v>
      </c>
      <c r="J380" s="59" t="s">
        <v>294</v>
      </c>
      <c r="K380" s="59" t="s">
        <v>661</v>
      </c>
      <c r="L380" s="59" t="s">
        <v>662</v>
      </c>
      <c r="M380" s="59" t="s">
        <v>160</v>
      </c>
      <c r="N380" s="59">
        <v>1</v>
      </c>
      <c r="O380" s="59">
        <v>1</v>
      </c>
      <c r="P380" s="59" t="s">
        <v>56</v>
      </c>
      <c r="Q380" s="59" t="s">
        <v>671</v>
      </c>
      <c r="R380" s="59">
        <v>36657</v>
      </c>
      <c r="S380" s="59">
        <v>1.05</v>
      </c>
      <c r="T380" s="59">
        <v>38489.85</v>
      </c>
      <c r="U380" s="59"/>
    </row>
    <row r="381" spans="1:21" ht="53.25" customHeight="1" x14ac:dyDescent="0.25">
      <c r="A381" s="25" t="s">
        <v>282</v>
      </c>
      <c r="B381" s="76" t="s">
        <v>283</v>
      </c>
      <c r="C381" s="25" t="s">
        <v>284</v>
      </c>
      <c r="D381" s="59" t="s">
        <v>293</v>
      </c>
      <c r="E381" s="59" t="s">
        <v>157</v>
      </c>
      <c r="F381" s="59" t="s">
        <v>7</v>
      </c>
      <c r="G381" s="59" t="s">
        <v>174</v>
      </c>
      <c r="H381" s="59">
        <v>2020</v>
      </c>
      <c r="I381" s="59">
        <v>110</v>
      </c>
      <c r="J381" s="59" t="s">
        <v>294</v>
      </c>
      <c r="K381" s="59" t="s">
        <v>661</v>
      </c>
      <c r="L381" s="59" t="s">
        <v>662</v>
      </c>
      <c r="M381" s="59" t="s">
        <v>160</v>
      </c>
      <c r="N381" s="59">
        <v>1</v>
      </c>
      <c r="O381" s="59">
        <v>1</v>
      </c>
      <c r="P381" s="59" t="s">
        <v>56</v>
      </c>
      <c r="Q381" s="59" t="s">
        <v>671</v>
      </c>
      <c r="R381" s="59">
        <v>36657</v>
      </c>
      <c r="S381" s="59">
        <v>1.05</v>
      </c>
      <c r="T381" s="59">
        <v>38489.85</v>
      </c>
      <c r="U381" s="59"/>
    </row>
    <row r="382" spans="1:21" ht="53.25" customHeight="1" x14ac:dyDescent="0.25">
      <c r="A382" s="25" t="s">
        <v>282</v>
      </c>
      <c r="B382" s="76" t="s">
        <v>283</v>
      </c>
      <c r="C382" s="25" t="s">
        <v>284</v>
      </c>
      <c r="D382" s="59" t="s">
        <v>122</v>
      </c>
      <c r="E382" s="59" t="s">
        <v>157</v>
      </c>
      <c r="F382" s="59" t="s">
        <v>7</v>
      </c>
      <c r="G382" s="59" t="s">
        <v>174</v>
      </c>
      <c r="H382" s="59">
        <v>2020</v>
      </c>
      <c r="I382" s="59">
        <v>10</v>
      </c>
      <c r="J382" s="59" t="s">
        <v>667</v>
      </c>
      <c r="K382" s="59" t="s">
        <v>661</v>
      </c>
      <c r="L382" s="59" t="s">
        <v>662</v>
      </c>
      <c r="M382" s="59" t="s">
        <v>160</v>
      </c>
      <c r="N382" s="59">
        <v>1</v>
      </c>
      <c r="O382" s="59">
        <v>2</v>
      </c>
      <c r="P382" s="59" t="s">
        <v>56</v>
      </c>
      <c r="Q382" s="59" t="s">
        <v>672</v>
      </c>
      <c r="R382" s="59">
        <v>4349</v>
      </c>
      <c r="S382" s="59">
        <v>1.05</v>
      </c>
      <c r="T382" s="59">
        <v>9132.9</v>
      </c>
      <c r="U382" s="59"/>
    </row>
    <row r="383" spans="1:21" ht="53.25" customHeight="1" x14ac:dyDescent="0.25">
      <c r="A383" s="25" t="s">
        <v>282</v>
      </c>
      <c r="B383" s="76" t="s">
        <v>283</v>
      </c>
      <c r="C383" s="25" t="s">
        <v>284</v>
      </c>
      <c r="D383" s="59" t="s">
        <v>369</v>
      </c>
      <c r="E383" s="59" t="s">
        <v>157</v>
      </c>
      <c r="F383" s="59" t="s">
        <v>7</v>
      </c>
      <c r="G383" s="59" t="s">
        <v>174</v>
      </c>
      <c r="H383" s="59">
        <v>2020</v>
      </c>
      <c r="I383" s="59"/>
      <c r="J383" s="59" t="s">
        <v>302</v>
      </c>
      <c r="K383" s="59" t="s">
        <v>661</v>
      </c>
      <c r="L383" s="59" t="s">
        <v>662</v>
      </c>
      <c r="M383" s="59" t="s">
        <v>160</v>
      </c>
      <c r="N383" s="59">
        <v>1</v>
      </c>
      <c r="O383" s="59">
        <v>4361</v>
      </c>
      <c r="P383" s="59" t="s">
        <v>304</v>
      </c>
      <c r="Q383" s="59" t="s">
        <v>305</v>
      </c>
      <c r="R383" s="59">
        <v>3.02</v>
      </c>
      <c r="S383" s="59">
        <v>1</v>
      </c>
      <c r="T383" s="59">
        <v>13170.22</v>
      </c>
      <c r="U383" s="59"/>
    </row>
    <row r="384" spans="1:21" ht="53.25" customHeight="1" x14ac:dyDescent="0.25">
      <c r="A384" s="25" t="s">
        <v>282</v>
      </c>
      <c r="B384" s="76" t="s">
        <v>283</v>
      </c>
      <c r="C384" s="25" t="s">
        <v>284</v>
      </c>
      <c r="D384" s="59" t="s">
        <v>61</v>
      </c>
      <c r="E384" s="59" t="s">
        <v>157</v>
      </c>
      <c r="F384" s="59" t="s">
        <v>7</v>
      </c>
      <c r="G384" s="59" t="s">
        <v>174</v>
      </c>
      <c r="H384" s="59">
        <v>2020</v>
      </c>
      <c r="I384" s="59"/>
      <c r="J384" s="59" t="s">
        <v>7</v>
      </c>
      <c r="K384" s="59" t="s">
        <v>661</v>
      </c>
      <c r="L384" s="59" t="s">
        <v>662</v>
      </c>
      <c r="M384" s="59" t="s">
        <v>160</v>
      </c>
      <c r="N384" s="59">
        <v>1</v>
      </c>
      <c r="O384" s="59"/>
      <c r="P384" s="59" t="s">
        <v>304</v>
      </c>
      <c r="Q384" s="59" t="s">
        <v>307</v>
      </c>
      <c r="R384" s="59" t="s">
        <v>7</v>
      </c>
      <c r="S384" s="59"/>
      <c r="T384" s="59">
        <v>4361</v>
      </c>
      <c r="U384" s="59"/>
    </row>
    <row r="385" spans="1:21" ht="53.25" customHeight="1" x14ac:dyDescent="0.25">
      <c r="A385" s="25" t="s">
        <v>282</v>
      </c>
      <c r="B385" s="76" t="s">
        <v>283</v>
      </c>
      <c r="C385" s="25" t="s">
        <v>284</v>
      </c>
      <c r="D385" s="59" t="s">
        <v>296</v>
      </c>
      <c r="E385" s="59" t="s">
        <v>157</v>
      </c>
      <c r="F385" s="59" t="s">
        <v>7</v>
      </c>
      <c r="G385" s="59" t="s">
        <v>174</v>
      </c>
      <c r="H385" s="59">
        <v>2020</v>
      </c>
      <c r="I385" s="59">
        <v>110</v>
      </c>
      <c r="J385" s="59" t="s">
        <v>664</v>
      </c>
      <c r="K385" s="59" t="s">
        <v>661</v>
      </c>
      <c r="L385" s="59" t="s">
        <v>662</v>
      </c>
      <c r="M385" s="59" t="s">
        <v>160</v>
      </c>
      <c r="N385" s="59">
        <v>1</v>
      </c>
      <c r="O385" s="59">
        <v>2</v>
      </c>
      <c r="P385" s="59" t="s">
        <v>304</v>
      </c>
      <c r="Q385" s="59" t="s">
        <v>308</v>
      </c>
      <c r="R385" s="59">
        <v>833</v>
      </c>
      <c r="S385" s="59">
        <v>1</v>
      </c>
      <c r="T385" s="59">
        <v>1666</v>
      </c>
      <c r="U385" s="59"/>
    </row>
    <row r="386" spans="1:21" ht="53.25" customHeight="1" x14ac:dyDescent="0.25">
      <c r="A386" s="25" t="s">
        <v>282</v>
      </c>
      <c r="B386" s="76" t="s">
        <v>283</v>
      </c>
      <c r="C386" s="25" t="s">
        <v>284</v>
      </c>
      <c r="D386" s="59" t="s">
        <v>296</v>
      </c>
      <c r="E386" s="59" t="s">
        <v>157</v>
      </c>
      <c r="F386" s="59" t="s">
        <v>7</v>
      </c>
      <c r="G386" s="59" t="s">
        <v>174</v>
      </c>
      <c r="H386" s="59">
        <v>2020</v>
      </c>
      <c r="I386" s="59">
        <v>110</v>
      </c>
      <c r="J386" s="59" t="s">
        <v>294</v>
      </c>
      <c r="K386" s="59" t="s">
        <v>661</v>
      </c>
      <c r="L386" s="59" t="s">
        <v>662</v>
      </c>
      <c r="M386" s="59" t="s">
        <v>160</v>
      </c>
      <c r="N386" s="59">
        <v>1</v>
      </c>
      <c r="O386" s="59">
        <v>1</v>
      </c>
      <c r="P386" s="59" t="s">
        <v>304</v>
      </c>
      <c r="Q386" s="59" t="s">
        <v>673</v>
      </c>
      <c r="R386" s="59">
        <v>100</v>
      </c>
      <c r="S386" s="59">
        <v>1</v>
      </c>
      <c r="T386" s="59">
        <v>100</v>
      </c>
      <c r="U386" s="59"/>
    </row>
    <row r="387" spans="1:21" ht="53.25" customHeight="1" x14ac:dyDescent="0.25">
      <c r="A387" s="25" t="s">
        <v>282</v>
      </c>
      <c r="B387" s="76" t="s">
        <v>283</v>
      </c>
      <c r="C387" s="25" t="s">
        <v>284</v>
      </c>
      <c r="D387" s="59" t="s">
        <v>296</v>
      </c>
      <c r="E387" s="59" t="s">
        <v>157</v>
      </c>
      <c r="F387" s="59" t="s">
        <v>7</v>
      </c>
      <c r="G387" s="59" t="s">
        <v>174</v>
      </c>
      <c r="H387" s="59">
        <v>2020</v>
      </c>
      <c r="I387" s="59">
        <v>110</v>
      </c>
      <c r="J387" s="59" t="s">
        <v>294</v>
      </c>
      <c r="K387" s="59" t="s">
        <v>661</v>
      </c>
      <c r="L387" s="59" t="s">
        <v>662</v>
      </c>
      <c r="M387" s="59" t="s">
        <v>160</v>
      </c>
      <c r="N387" s="59">
        <v>1</v>
      </c>
      <c r="O387" s="59">
        <v>1</v>
      </c>
      <c r="P387" s="59" t="s">
        <v>304</v>
      </c>
      <c r="Q387" s="59" t="s">
        <v>673</v>
      </c>
      <c r="R387" s="59">
        <v>100</v>
      </c>
      <c r="S387" s="59">
        <v>1</v>
      </c>
      <c r="T387" s="59">
        <v>100</v>
      </c>
      <c r="U387" s="59"/>
    </row>
    <row r="388" spans="1:21" ht="53.25" customHeight="1" x14ac:dyDescent="0.25">
      <c r="A388" s="25" t="s">
        <v>282</v>
      </c>
      <c r="B388" s="76" t="s">
        <v>283</v>
      </c>
      <c r="C388" s="25" t="s">
        <v>284</v>
      </c>
      <c r="D388" s="59" t="s">
        <v>677</v>
      </c>
      <c r="E388" s="59" t="s">
        <v>157</v>
      </c>
      <c r="F388" s="59" t="s">
        <v>7</v>
      </c>
      <c r="G388" s="59" t="s">
        <v>174</v>
      </c>
      <c r="H388" s="59">
        <v>2020</v>
      </c>
      <c r="I388" s="59"/>
      <c r="J388" s="59" t="s">
        <v>303</v>
      </c>
      <c r="K388" s="59" t="s">
        <v>661</v>
      </c>
      <c r="L388" s="59" t="s">
        <v>662</v>
      </c>
      <c r="M388" s="59" t="s">
        <v>160</v>
      </c>
      <c r="N388" s="59">
        <v>1</v>
      </c>
      <c r="O388" s="59">
        <v>1</v>
      </c>
      <c r="P388" s="59" t="s">
        <v>304</v>
      </c>
      <c r="Q388" s="59" t="s">
        <v>311</v>
      </c>
      <c r="R388" s="59">
        <v>1220</v>
      </c>
      <c r="S388" s="59">
        <v>1</v>
      </c>
      <c r="T388" s="59">
        <v>1220</v>
      </c>
      <c r="U388" s="59"/>
    </row>
    <row r="389" spans="1:21" ht="53.25" customHeight="1" x14ac:dyDescent="0.25">
      <c r="A389" s="25" t="s">
        <v>282</v>
      </c>
      <c r="B389" s="76" t="s">
        <v>283</v>
      </c>
      <c r="C389" s="25" t="s">
        <v>284</v>
      </c>
      <c r="D389" s="59" t="s">
        <v>678</v>
      </c>
      <c r="E389" s="59" t="s">
        <v>157</v>
      </c>
      <c r="F389" s="59" t="s">
        <v>7</v>
      </c>
      <c r="G389" s="59" t="s">
        <v>174</v>
      </c>
      <c r="H389" s="59">
        <v>2020</v>
      </c>
      <c r="I389" s="59"/>
      <c r="J389" s="59" t="s">
        <v>668</v>
      </c>
      <c r="K389" s="59" t="s">
        <v>661</v>
      </c>
      <c r="L389" s="59" t="s">
        <v>662</v>
      </c>
      <c r="M389" s="59" t="s">
        <v>160</v>
      </c>
      <c r="N389" s="59">
        <v>1</v>
      </c>
      <c r="O389" s="59">
        <v>1</v>
      </c>
      <c r="P389" s="59" t="s">
        <v>304</v>
      </c>
      <c r="Q389" s="59" t="s">
        <v>312</v>
      </c>
      <c r="R389" s="59">
        <v>1275</v>
      </c>
      <c r="S389" s="59">
        <v>1</v>
      </c>
      <c r="T389" s="59">
        <v>1275</v>
      </c>
      <c r="U389" s="59"/>
    </row>
    <row r="390" spans="1:21" ht="53.25" customHeight="1" x14ac:dyDescent="0.25">
      <c r="A390" s="25" t="s">
        <v>282</v>
      </c>
      <c r="B390" s="76" t="s">
        <v>283</v>
      </c>
      <c r="C390" s="25" t="s">
        <v>284</v>
      </c>
      <c r="D390" s="59" t="s">
        <v>313</v>
      </c>
      <c r="E390" s="59" t="s">
        <v>157</v>
      </c>
      <c r="F390" s="59" t="s">
        <v>7</v>
      </c>
      <c r="G390" s="59" t="s">
        <v>174</v>
      </c>
      <c r="H390" s="59">
        <v>2020</v>
      </c>
      <c r="I390" s="59"/>
      <c r="J390" s="59" t="s">
        <v>669</v>
      </c>
      <c r="K390" s="59" t="s">
        <v>661</v>
      </c>
      <c r="L390" s="59" t="s">
        <v>662</v>
      </c>
      <c r="M390" s="59" t="s">
        <v>160</v>
      </c>
      <c r="N390" s="59">
        <v>1</v>
      </c>
      <c r="O390" s="59">
        <v>1</v>
      </c>
      <c r="P390" s="59" t="s">
        <v>323</v>
      </c>
      <c r="Q390" s="59" t="s">
        <v>324</v>
      </c>
      <c r="R390" s="59">
        <v>57363</v>
      </c>
      <c r="S390" s="59">
        <v>0</v>
      </c>
      <c r="T390" s="59">
        <v>0</v>
      </c>
      <c r="U390" s="59"/>
    </row>
    <row r="391" spans="1:21" ht="53.25" customHeight="1" x14ac:dyDescent="0.25">
      <c r="A391" s="25" t="s">
        <v>282</v>
      </c>
      <c r="B391" s="76" t="s">
        <v>283</v>
      </c>
      <c r="C391" s="25" t="s">
        <v>284</v>
      </c>
      <c r="D391" s="59" t="s">
        <v>370</v>
      </c>
      <c r="E391" s="59" t="s">
        <v>157</v>
      </c>
      <c r="F391" s="59" t="s">
        <v>7</v>
      </c>
      <c r="G391" s="59" t="s">
        <v>174</v>
      </c>
      <c r="H391" s="59">
        <v>2020</v>
      </c>
      <c r="I391" s="59"/>
      <c r="J391" s="59" t="s">
        <v>370</v>
      </c>
      <c r="K391" s="59" t="s">
        <v>661</v>
      </c>
      <c r="L391" s="59" t="s">
        <v>662</v>
      </c>
      <c r="M391" s="59" t="s">
        <v>160</v>
      </c>
      <c r="N391" s="59">
        <v>1</v>
      </c>
      <c r="O391" s="59">
        <v>1</v>
      </c>
      <c r="P391" s="59" t="s">
        <v>325</v>
      </c>
      <c r="Q391" s="59" t="s">
        <v>326</v>
      </c>
      <c r="R391" s="59">
        <v>5101</v>
      </c>
      <c r="S391" s="59">
        <v>1</v>
      </c>
      <c r="T391" s="59">
        <v>5101</v>
      </c>
      <c r="U391" s="59"/>
    </row>
    <row r="392" spans="1:21" ht="53.25" customHeight="1" x14ac:dyDescent="0.25">
      <c r="A392" s="25" t="s">
        <v>282</v>
      </c>
      <c r="B392" s="76" t="s">
        <v>283</v>
      </c>
      <c r="C392" s="25" t="s">
        <v>284</v>
      </c>
      <c r="D392" s="59" t="s">
        <v>371</v>
      </c>
      <c r="E392" s="59" t="s">
        <v>157</v>
      </c>
      <c r="F392" s="59" t="s">
        <v>7</v>
      </c>
      <c r="G392" s="59" t="s">
        <v>174</v>
      </c>
      <c r="H392" s="59">
        <v>2020</v>
      </c>
      <c r="I392" s="59"/>
      <c r="J392" s="59" t="s">
        <v>371</v>
      </c>
      <c r="K392" s="59" t="s">
        <v>661</v>
      </c>
      <c r="L392" s="59" t="s">
        <v>662</v>
      </c>
      <c r="M392" s="59" t="s">
        <v>160</v>
      </c>
      <c r="N392" s="59">
        <v>1</v>
      </c>
      <c r="O392" s="59">
        <v>1</v>
      </c>
      <c r="P392" s="59" t="s">
        <v>323</v>
      </c>
      <c r="Q392" s="59" t="s">
        <v>375</v>
      </c>
      <c r="R392" s="59">
        <v>9450</v>
      </c>
      <c r="S392" s="59">
        <v>1</v>
      </c>
      <c r="T392" s="59">
        <v>9450</v>
      </c>
      <c r="U392" s="59"/>
    </row>
    <row r="393" spans="1:21" ht="53.25" customHeight="1" x14ac:dyDescent="0.25">
      <c r="A393" s="25" t="s">
        <v>282</v>
      </c>
      <c r="B393" s="76" t="s">
        <v>283</v>
      </c>
      <c r="C393" s="25" t="s">
        <v>284</v>
      </c>
      <c r="D393" s="59" t="s">
        <v>95</v>
      </c>
      <c r="E393" s="59" t="s">
        <v>157</v>
      </c>
      <c r="F393" s="59" t="s">
        <v>7</v>
      </c>
      <c r="G393" s="59" t="s">
        <v>174</v>
      </c>
      <c r="H393" s="59">
        <v>2020</v>
      </c>
      <c r="I393" s="59"/>
      <c r="J393" s="59"/>
      <c r="K393" s="59" t="s">
        <v>661</v>
      </c>
      <c r="L393" s="59" t="s">
        <v>662</v>
      </c>
      <c r="M393" s="59" t="s">
        <v>160</v>
      </c>
      <c r="N393" s="59">
        <v>1</v>
      </c>
      <c r="O393" s="59"/>
      <c r="P393" s="59"/>
      <c r="Q393" s="59"/>
      <c r="R393" s="59"/>
      <c r="S393" s="59"/>
      <c r="T393" s="99">
        <f>SUM(T376:T392)</f>
        <v>208180.30000000002</v>
      </c>
      <c r="U393" s="59"/>
    </row>
    <row r="394" spans="1:21" ht="53.25" customHeight="1" x14ac:dyDescent="0.25">
      <c r="A394" s="25" t="s">
        <v>282</v>
      </c>
      <c r="B394" s="76" t="s">
        <v>283</v>
      </c>
      <c r="C394" s="25" t="s">
        <v>284</v>
      </c>
      <c r="D394" s="59" t="s">
        <v>64</v>
      </c>
      <c r="E394" s="59" t="s">
        <v>153</v>
      </c>
      <c r="F394" s="59" t="s">
        <v>7</v>
      </c>
      <c r="G394" s="59" t="s">
        <v>174</v>
      </c>
      <c r="H394" s="59">
        <v>2020</v>
      </c>
      <c r="I394" s="59">
        <v>110</v>
      </c>
      <c r="J394" s="59" t="s">
        <v>674</v>
      </c>
      <c r="K394" s="59" t="s">
        <v>661</v>
      </c>
      <c r="L394" s="59" t="s">
        <v>662</v>
      </c>
      <c r="M394" s="59" t="s">
        <v>160</v>
      </c>
      <c r="N394" s="59">
        <v>1</v>
      </c>
      <c r="O394" s="59" t="s">
        <v>674</v>
      </c>
      <c r="P394" s="59">
        <v>1.34</v>
      </c>
      <c r="Q394" s="59" t="s">
        <v>351</v>
      </c>
      <c r="R394" s="59" t="s">
        <v>352</v>
      </c>
      <c r="S394" s="59">
        <v>1.27</v>
      </c>
      <c r="T394" s="61">
        <v>5772.5056000000013</v>
      </c>
      <c r="U394" s="59"/>
    </row>
    <row r="395" spans="1:21" ht="53.25" customHeight="1" x14ac:dyDescent="0.25">
      <c r="A395" s="25" t="s">
        <v>282</v>
      </c>
      <c r="B395" s="76" t="s">
        <v>283</v>
      </c>
      <c r="C395" s="25" t="s">
        <v>284</v>
      </c>
      <c r="D395" s="59" t="s">
        <v>65</v>
      </c>
      <c r="E395" s="59" t="s">
        <v>153</v>
      </c>
      <c r="F395" s="59" t="s">
        <v>7</v>
      </c>
      <c r="G395" s="59" t="s">
        <v>174</v>
      </c>
      <c r="H395" s="59">
        <v>2020</v>
      </c>
      <c r="I395" s="59">
        <v>110</v>
      </c>
      <c r="J395" s="59" t="s">
        <v>674</v>
      </c>
      <c r="K395" s="59" t="s">
        <v>661</v>
      </c>
      <c r="L395" s="59" t="s">
        <v>662</v>
      </c>
      <c r="M395" s="59" t="s">
        <v>160</v>
      </c>
      <c r="N395" s="59">
        <v>1</v>
      </c>
      <c r="O395" s="59" t="s">
        <v>674</v>
      </c>
      <c r="P395" s="59">
        <v>1.34</v>
      </c>
      <c r="Q395" s="59" t="s">
        <v>351</v>
      </c>
      <c r="R395" s="59" t="s">
        <v>353</v>
      </c>
      <c r="S395" s="59">
        <v>1.05</v>
      </c>
      <c r="T395" s="61">
        <v>4650.1350000000002</v>
      </c>
      <c r="U395" s="59"/>
    </row>
    <row r="396" spans="1:21" ht="53.25" customHeight="1" x14ac:dyDescent="0.25">
      <c r="A396" s="25" t="s">
        <v>282</v>
      </c>
      <c r="B396" s="76" t="s">
        <v>283</v>
      </c>
      <c r="C396" s="25" t="s">
        <v>284</v>
      </c>
      <c r="D396" s="59" t="s">
        <v>66</v>
      </c>
      <c r="E396" s="59" t="s">
        <v>153</v>
      </c>
      <c r="F396" s="59" t="s">
        <v>7</v>
      </c>
      <c r="G396" s="59" t="s">
        <v>174</v>
      </c>
      <c r="H396" s="59">
        <v>2020</v>
      </c>
      <c r="I396" s="59">
        <v>110</v>
      </c>
      <c r="J396" s="59" t="s">
        <v>674</v>
      </c>
      <c r="K396" s="59" t="s">
        <v>661</v>
      </c>
      <c r="L396" s="59" t="s">
        <v>662</v>
      </c>
      <c r="M396" s="59" t="s">
        <v>160</v>
      </c>
      <c r="N396" s="59">
        <v>1</v>
      </c>
      <c r="O396" s="59" t="s">
        <v>674</v>
      </c>
      <c r="P396" s="59">
        <v>1.34</v>
      </c>
      <c r="Q396" s="59" t="s">
        <v>351</v>
      </c>
      <c r="R396" s="59" t="s">
        <v>675</v>
      </c>
      <c r="S396" s="59">
        <v>1</v>
      </c>
      <c r="T396" s="61">
        <v>959.44</v>
      </c>
      <c r="U396" s="59"/>
    </row>
    <row r="397" spans="1:21" ht="41.25" customHeight="1" x14ac:dyDescent="0.25">
      <c r="A397" s="25" t="s">
        <v>282</v>
      </c>
      <c r="B397" s="76" t="s">
        <v>283</v>
      </c>
      <c r="C397" s="25" t="s">
        <v>284</v>
      </c>
      <c r="D397" s="59" t="s">
        <v>95</v>
      </c>
      <c r="E397" s="59" t="s">
        <v>153</v>
      </c>
      <c r="F397" s="59" t="s">
        <v>7</v>
      </c>
      <c r="G397" s="59" t="s">
        <v>174</v>
      </c>
      <c r="H397" s="59">
        <v>2020</v>
      </c>
      <c r="I397" s="59">
        <v>110</v>
      </c>
      <c r="J397" s="59" t="s">
        <v>7</v>
      </c>
      <c r="K397" s="59" t="s">
        <v>661</v>
      </c>
      <c r="L397" s="59" t="s">
        <v>662</v>
      </c>
      <c r="M397" s="59" t="s">
        <v>160</v>
      </c>
      <c r="N397" s="59">
        <v>1</v>
      </c>
      <c r="O397" s="59" t="s">
        <v>7</v>
      </c>
      <c r="P397" s="59" t="s">
        <v>7</v>
      </c>
      <c r="Q397" s="59" t="s">
        <v>7</v>
      </c>
      <c r="R397" s="59" t="s">
        <v>7</v>
      </c>
      <c r="S397" s="59" t="s">
        <v>7</v>
      </c>
      <c r="T397" s="97">
        <f>SUM(T394:T396)</f>
        <v>11382.080600000003</v>
      </c>
      <c r="U397" s="59"/>
    </row>
    <row r="398" spans="1:21" ht="41.25" customHeight="1" x14ac:dyDescent="0.25">
      <c r="A398" s="25" t="s">
        <v>282</v>
      </c>
      <c r="B398" s="76" t="s">
        <v>283</v>
      </c>
      <c r="C398" s="25" t="s">
        <v>284</v>
      </c>
      <c r="D398" s="59" t="s">
        <v>682</v>
      </c>
      <c r="E398" s="59" t="s">
        <v>154</v>
      </c>
      <c r="F398" s="59" t="s">
        <v>7</v>
      </c>
      <c r="G398" s="59" t="s">
        <v>174</v>
      </c>
      <c r="H398" s="59">
        <v>2020</v>
      </c>
      <c r="I398" s="59">
        <v>10</v>
      </c>
      <c r="J398" s="59" t="s">
        <v>679</v>
      </c>
      <c r="K398" s="59" t="s">
        <v>661</v>
      </c>
      <c r="L398" s="59" t="s">
        <v>662</v>
      </c>
      <c r="M398" s="59" t="s">
        <v>160</v>
      </c>
      <c r="N398" s="59">
        <v>1</v>
      </c>
      <c r="O398" s="59">
        <v>2.2200000000000002</v>
      </c>
      <c r="P398" s="59" t="s">
        <v>351</v>
      </c>
      <c r="Q398" s="59" t="s">
        <v>168</v>
      </c>
      <c r="R398" s="59">
        <v>2214</v>
      </c>
      <c r="S398" s="97">
        <v>1</v>
      </c>
      <c r="T398" s="59">
        <v>4915.0800000000008</v>
      </c>
      <c r="U398" s="59"/>
    </row>
    <row r="399" spans="1:21" ht="41.25" customHeight="1" x14ac:dyDescent="0.25">
      <c r="A399" s="25" t="s">
        <v>282</v>
      </c>
      <c r="B399" s="76" t="s">
        <v>283</v>
      </c>
      <c r="C399" s="25" t="s">
        <v>284</v>
      </c>
      <c r="D399" s="59" t="s">
        <v>682</v>
      </c>
      <c r="E399" s="59" t="s">
        <v>154</v>
      </c>
      <c r="F399" s="59" t="s">
        <v>7</v>
      </c>
      <c r="G399" s="59" t="s">
        <v>174</v>
      </c>
      <c r="H399" s="59">
        <v>2020</v>
      </c>
      <c r="I399" s="59">
        <v>10</v>
      </c>
      <c r="J399" s="59" t="s">
        <v>680</v>
      </c>
      <c r="K399" s="59" t="s">
        <v>661</v>
      </c>
      <c r="L399" s="59" t="s">
        <v>662</v>
      </c>
      <c r="M399" s="59" t="s">
        <v>160</v>
      </c>
      <c r="N399" s="59">
        <v>1</v>
      </c>
      <c r="O399" s="59">
        <v>3.5190000000000001</v>
      </c>
      <c r="P399" s="59" t="s">
        <v>351</v>
      </c>
      <c r="Q399" s="59" t="s">
        <v>112</v>
      </c>
      <c r="R399" s="59">
        <v>3055</v>
      </c>
      <c r="S399" s="97">
        <v>1</v>
      </c>
      <c r="T399" s="59">
        <v>10750.545</v>
      </c>
      <c r="U399" s="59"/>
    </row>
    <row r="400" spans="1:21" ht="41.25" customHeight="1" x14ac:dyDescent="0.25">
      <c r="A400" s="25" t="s">
        <v>282</v>
      </c>
      <c r="B400" s="76" t="s">
        <v>283</v>
      </c>
      <c r="C400" s="25" t="s">
        <v>284</v>
      </c>
      <c r="D400" s="59" t="s">
        <v>360</v>
      </c>
      <c r="E400" s="59" t="s">
        <v>154</v>
      </c>
      <c r="F400" s="59" t="s">
        <v>7</v>
      </c>
      <c r="G400" s="59" t="s">
        <v>174</v>
      </c>
      <c r="H400" s="59">
        <v>2020</v>
      </c>
      <c r="I400" s="59">
        <v>10</v>
      </c>
      <c r="J400" s="59" t="s">
        <v>681</v>
      </c>
      <c r="K400" s="59" t="s">
        <v>661</v>
      </c>
      <c r="L400" s="59" t="s">
        <v>662</v>
      </c>
      <c r="M400" s="59" t="s">
        <v>160</v>
      </c>
      <c r="N400" s="59">
        <v>1</v>
      </c>
      <c r="O400" s="59">
        <v>5.7390000000000008</v>
      </c>
      <c r="P400" s="59" t="s">
        <v>351</v>
      </c>
      <c r="Q400" s="59" t="s">
        <v>654</v>
      </c>
      <c r="R400" s="59">
        <v>611</v>
      </c>
      <c r="S400" s="59">
        <v>1</v>
      </c>
      <c r="T400" s="97">
        <v>3506.5290000000005</v>
      </c>
      <c r="U400" s="59"/>
    </row>
    <row r="401" spans="1:21" ht="41.25" customHeight="1" x14ac:dyDescent="0.25">
      <c r="A401" s="25" t="s">
        <v>282</v>
      </c>
      <c r="B401" s="76" t="s">
        <v>283</v>
      </c>
      <c r="C401" s="25" t="s">
        <v>284</v>
      </c>
      <c r="D401" s="59" t="s">
        <v>95</v>
      </c>
      <c r="E401" s="59" t="s">
        <v>154</v>
      </c>
      <c r="F401" s="59" t="s">
        <v>7</v>
      </c>
      <c r="G401" s="59" t="s">
        <v>174</v>
      </c>
      <c r="H401" s="59">
        <v>2020</v>
      </c>
      <c r="I401" s="59">
        <v>10</v>
      </c>
      <c r="J401" s="59" t="s">
        <v>7</v>
      </c>
      <c r="K401" s="59" t="s">
        <v>661</v>
      </c>
      <c r="L401" s="59" t="s">
        <v>662</v>
      </c>
      <c r="M401" s="59" t="s">
        <v>160</v>
      </c>
      <c r="N401" s="59">
        <v>1</v>
      </c>
      <c r="O401" s="59">
        <v>5.7390000000000008</v>
      </c>
      <c r="P401" s="59" t="s">
        <v>351</v>
      </c>
      <c r="Q401" s="59" t="s">
        <v>7</v>
      </c>
      <c r="R401" s="59" t="s">
        <v>7</v>
      </c>
      <c r="S401" s="59" t="s">
        <v>7</v>
      </c>
      <c r="T401" s="97">
        <f>SUM(T398:T400)</f>
        <v>19172.154000000002</v>
      </c>
      <c r="U401" s="59"/>
    </row>
    <row r="402" spans="1:21" ht="41.25" customHeight="1" x14ac:dyDescent="0.25">
      <c r="A402" s="25" t="s">
        <v>282</v>
      </c>
      <c r="B402" s="76" t="s">
        <v>283</v>
      </c>
      <c r="C402" s="25" t="s">
        <v>284</v>
      </c>
      <c r="D402" s="59" t="s">
        <v>689</v>
      </c>
      <c r="E402" s="59" t="s">
        <v>686</v>
      </c>
      <c r="F402" s="59" t="s">
        <v>7</v>
      </c>
      <c r="G402" s="59" t="s">
        <v>174</v>
      </c>
      <c r="H402" s="59">
        <v>2020</v>
      </c>
      <c r="I402" s="59">
        <v>10</v>
      </c>
      <c r="J402" s="59" t="s">
        <v>683</v>
      </c>
      <c r="K402" s="59" t="s">
        <v>661</v>
      </c>
      <c r="L402" s="59" t="s">
        <v>662</v>
      </c>
      <c r="M402" s="59" t="s">
        <v>160</v>
      </c>
      <c r="N402" s="59">
        <v>1</v>
      </c>
      <c r="O402" s="59">
        <v>2</v>
      </c>
      <c r="P402" s="59" t="s">
        <v>323</v>
      </c>
      <c r="Q402" s="59" t="s">
        <v>165</v>
      </c>
      <c r="R402" s="59">
        <v>7166</v>
      </c>
      <c r="S402" s="59">
        <v>1.05</v>
      </c>
      <c r="T402" s="97">
        <v>15048.6</v>
      </c>
      <c r="U402" s="59"/>
    </row>
    <row r="403" spans="1:21" ht="41.25" customHeight="1" x14ac:dyDescent="0.25">
      <c r="A403" s="25" t="s">
        <v>282</v>
      </c>
      <c r="B403" s="76" t="s">
        <v>283</v>
      </c>
      <c r="C403" s="25" t="s">
        <v>284</v>
      </c>
      <c r="D403" s="59" t="s">
        <v>689</v>
      </c>
      <c r="E403" s="59" t="s">
        <v>687</v>
      </c>
      <c r="F403" s="59" t="s">
        <v>7</v>
      </c>
      <c r="G403" s="59" t="s">
        <v>174</v>
      </c>
      <c r="H403" s="59">
        <v>2020</v>
      </c>
      <c r="I403" s="59">
        <v>10</v>
      </c>
      <c r="J403" s="59" t="s">
        <v>684</v>
      </c>
      <c r="K403" s="59" t="s">
        <v>661</v>
      </c>
      <c r="L403" s="59" t="s">
        <v>662</v>
      </c>
      <c r="M403" s="59" t="s">
        <v>160</v>
      </c>
      <c r="N403" s="59">
        <v>1</v>
      </c>
      <c r="O403" s="59">
        <v>1</v>
      </c>
      <c r="P403" s="59" t="s">
        <v>323</v>
      </c>
      <c r="Q403" s="59" t="s">
        <v>109</v>
      </c>
      <c r="R403" s="59">
        <v>5819</v>
      </c>
      <c r="S403" s="59">
        <v>1.05</v>
      </c>
      <c r="T403" s="97">
        <v>6109.95</v>
      </c>
      <c r="U403" s="59"/>
    </row>
    <row r="404" spans="1:21" ht="41.25" customHeight="1" x14ac:dyDescent="0.25">
      <c r="A404" s="25" t="s">
        <v>282</v>
      </c>
      <c r="B404" s="76" t="s">
        <v>283</v>
      </c>
      <c r="C404" s="25" t="s">
        <v>284</v>
      </c>
      <c r="D404" s="59" t="s">
        <v>689</v>
      </c>
      <c r="E404" s="59" t="s">
        <v>688</v>
      </c>
      <c r="F404" s="59" t="s">
        <v>7</v>
      </c>
      <c r="G404" s="59" t="s">
        <v>174</v>
      </c>
      <c r="H404" s="59">
        <v>2020</v>
      </c>
      <c r="I404" s="59">
        <v>10</v>
      </c>
      <c r="J404" s="59" t="s">
        <v>685</v>
      </c>
      <c r="K404" s="59" t="s">
        <v>661</v>
      </c>
      <c r="L404" s="59" t="s">
        <v>662</v>
      </c>
      <c r="M404" s="59" t="s">
        <v>160</v>
      </c>
      <c r="N404" s="59">
        <v>1</v>
      </c>
      <c r="O404" s="59">
        <v>2</v>
      </c>
      <c r="P404" s="59" t="s">
        <v>323</v>
      </c>
      <c r="Q404" s="59" t="s">
        <v>110</v>
      </c>
      <c r="R404" s="59">
        <v>7583</v>
      </c>
      <c r="S404" s="59">
        <v>1.05</v>
      </c>
      <c r="T404" s="97">
        <v>15924.300000000001</v>
      </c>
      <c r="U404" s="59"/>
    </row>
    <row r="405" spans="1:21" ht="41.25" customHeight="1" x14ac:dyDescent="0.25">
      <c r="A405" s="25" t="s">
        <v>282</v>
      </c>
      <c r="B405" s="76" t="s">
        <v>283</v>
      </c>
      <c r="C405" s="25" t="s">
        <v>284</v>
      </c>
      <c r="D405" s="59" t="s">
        <v>95</v>
      </c>
      <c r="E405" s="59" t="s">
        <v>155</v>
      </c>
      <c r="F405" s="59" t="s">
        <v>7</v>
      </c>
      <c r="G405" s="59" t="s">
        <v>174</v>
      </c>
      <c r="H405" s="59">
        <v>2020</v>
      </c>
      <c r="I405" s="59">
        <v>10</v>
      </c>
      <c r="J405" s="59" t="s">
        <v>7</v>
      </c>
      <c r="K405" s="59" t="s">
        <v>661</v>
      </c>
      <c r="L405" s="59" t="s">
        <v>662</v>
      </c>
      <c r="M405" s="59" t="s">
        <v>160</v>
      </c>
      <c r="N405" s="59">
        <v>1</v>
      </c>
      <c r="O405" s="59" t="s">
        <v>7</v>
      </c>
      <c r="P405" s="59" t="s">
        <v>7</v>
      </c>
      <c r="Q405" s="59" t="s">
        <v>7</v>
      </c>
      <c r="R405" s="59" t="s">
        <v>7</v>
      </c>
      <c r="S405" s="59" t="s">
        <v>7</v>
      </c>
      <c r="T405" s="97">
        <f>SUM(T402:T404)</f>
        <v>37082.85</v>
      </c>
      <c r="U405" s="59"/>
    </row>
    <row r="406" spans="1:21" ht="41.25" customHeight="1" x14ac:dyDescent="0.25">
      <c r="A406" s="25" t="s">
        <v>282</v>
      </c>
      <c r="B406" s="76" t="s">
        <v>283</v>
      </c>
      <c r="C406" s="25" t="s">
        <v>284</v>
      </c>
      <c r="D406" s="59" t="s">
        <v>95</v>
      </c>
      <c r="E406" s="59" t="s">
        <v>411</v>
      </c>
      <c r="F406" s="59" t="s">
        <v>7</v>
      </c>
      <c r="G406" s="59" t="s">
        <v>174</v>
      </c>
      <c r="H406" s="59">
        <v>2021</v>
      </c>
      <c r="I406" s="59" t="s">
        <v>690</v>
      </c>
      <c r="J406" s="59" t="s">
        <v>7</v>
      </c>
      <c r="K406" s="59" t="s">
        <v>661</v>
      </c>
      <c r="L406" s="59" t="s">
        <v>662</v>
      </c>
      <c r="M406" s="59" t="s">
        <v>160</v>
      </c>
      <c r="N406" s="59">
        <v>1</v>
      </c>
      <c r="O406" s="59" t="s">
        <v>7</v>
      </c>
      <c r="P406" s="59" t="s">
        <v>7</v>
      </c>
      <c r="Q406" s="59" t="s">
        <v>7</v>
      </c>
      <c r="R406" s="59" t="s">
        <v>7</v>
      </c>
      <c r="S406" s="59" t="s">
        <v>7</v>
      </c>
      <c r="T406" s="97">
        <f>T405+T401+T397+T393</f>
        <v>275817.38459999999</v>
      </c>
      <c r="U406" s="59"/>
    </row>
    <row r="407" spans="1:21" ht="33.75" customHeight="1" x14ac:dyDescent="0.25">
      <c r="A407" s="25" t="s">
        <v>282</v>
      </c>
      <c r="B407" s="76" t="s">
        <v>285</v>
      </c>
      <c r="C407" s="25" t="s">
        <v>286</v>
      </c>
      <c r="D407" s="25" t="s">
        <v>688</v>
      </c>
      <c r="E407" s="25" t="s">
        <v>688</v>
      </c>
      <c r="F407" s="59" t="s">
        <v>7</v>
      </c>
      <c r="G407" s="59" t="s">
        <v>174</v>
      </c>
      <c r="H407" s="25">
        <v>2022</v>
      </c>
      <c r="I407" s="25">
        <v>10</v>
      </c>
      <c r="J407" s="25" t="s">
        <v>694</v>
      </c>
      <c r="K407" s="25" t="s">
        <v>691</v>
      </c>
      <c r="L407" s="25" t="s">
        <v>692</v>
      </c>
      <c r="M407" s="59" t="s">
        <v>160</v>
      </c>
      <c r="N407" s="59">
        <v>1</v>
      </c>
      <c r="O407" s="59">
        <v>1</v>
      </c>
      <c r="P407" s="59" t="s">
        <v>323</v>
      </c>
      <c r="Q407" s="59" t="s">
        <v>693</v>
      </c>
      <c r="R407" s="59">
        <v>3471</v>
      </c>
      <c r="S407" s="25">
        <v>1.05</v>
      </c>
      <c r="T407" s="25">
        <v>3644.55</v>
      </c>
      <c r="U407" s="25"/>
    </row>
    <row r="408" spans="1:21" ht="60" customHeight="1" x14ac:dyDescent="0.25">
      <c r="A408" s="25" t="s">
        <v>282</v>
      </c>
      <c r="B408" s="76" t="s">
        <v>287</v>
      </c>
      <c r="C408" s="25" t="s">
        <v>288</v>
      </c>
      <c r="D408" s="25" t="s">
        <v>65</v>
      </c>
      <c r="E408" s="25" t="s">
        <v>153</v>
      </c>
      <c r="F408" s="59" t="s">
        <v>7</v>
      </c>
      <c r="G408" s="59" t="s">
        <v>174</v>
      </c>
      <c r="H408" s="25">
        <v>2022</v>
      </c>
      <c r="I408" s="25">
        <v>10</v>
      </c>
      <c r="J408" s="25" t="s">
        <v>696</v>
      </c>
      <c r="K408" s="25" t="s">
        <v>698</v>
      </c>
      <c r="L408" s="25" t="s">
        <v>699</v>
      </c>
      <c r="M408" s="59" t="s">
        <v>160</v>
      </c>
      <c r="N408" s="59">
        <v>1</v>
      </c>
      <c r="O408" s="59">
        <v>12.832000000000001</v>
      </c>
      <c r="P408" s="59" t="s">
        <v>351</v>
      </c>
      <c r="Q408" s="59" t="s">
        <v>93</v>
      </c>
      <c r="R408" s="59">
        <v>699</v>
      </c>
      <c r="S408" s="93">
        <v>1.05</v>
      </c>
      <c r="T408" s="93">
        <v>9418.0464000000011</v>
      </c>
      <c r="U408" s="25"/>
    </row>
    <row r="409" spans="1:21" ht="47.25" x14ac:dyDescent="0.25">
      <c r="A409" s="25" t="s">
        <v>282</v>
      </c>
      <c r="B409" s="76" t="s">
        <v>287</v>
      </c>
      <c r="C409" s="25" t="s">
        <v>288</v>
      </c>
      <c r="D409" s="25" t="s">
        <v>66</v>
      </c>
      <c r="E409" s="25" t="s">
        <v>153</v>
      </c>
      <c r="F409" s="59" t="s">
        <v>7</v>
      </c>
      <c r="G409" s="59" t="s">
        <v>174</v>
      </c>
      <c r="H409" s="25">
        <v>2022</v>
      </c>
      <c r="I409" s="25">
        <v>10</v>
      </c>
      <c r="J409" s="25" t="s">
        <v>697</v>
      </c>
      <c r="K409" s="25" t="s">
        <v>698</v>
      </c>
      <c r="L409" s="25" t="s">
        <v>699</v>
      </c>
      <c r="M409" s="59" t="s">
        <v>160</v>
      </c>
      <c r="N409" s="59">
        <v>1</v>
      </c>
      <c r="O409" s="59">
        <v>12.832000000000001</v>
      </c>
      <c r="P409" s="59" t="s">
        <v>351</v>
      </c>
      <c r="Q409" s="59" t="s">
        <v>695</v>
      </c>
      <c r="R409" s="59">
        <v>431</v>
      </c>
      <c r="S409" s="93">
        <v>1</v>
      </c>
      <c r="T409" s="93">
        <v>5530.5920000000006</v>
      </c>
      <c r="U409" s="25"/>
    </row>
    <row r="410" spans="1:21" ht="42.75" customHeight="1" x14ac:dyDescent="0.25">
      <c r="A410" s="25" t="s">
        <v>282</v>
      </c>
      <c r="B410" s="76" t="s">
        <v>287</v>
      </c>
      <c r="C410" s="25" t="s">
        <v>288</v>
      </c>
      <c r="D410" s="25" t="s">
        <v>95</v>
      </c>
      <c r="E410" s="25" t="s">
        <v>153</v>
      </c>
      <c r="F410" s="59" t="s">
        <v>7</v>
      </c>
      <c r="G410" s="59" t="s">
        <v>174</v>
      </c>
      <c r="H410" s="25">
        <v>2022</v>
      </c>
      <c r="I410" s="25">
        <v>10</v>
      </c>
      <c r="J410" s="25" t="s">
        <v>7</v>
      </c>
      <c r="K410" s="25" t="s">
        <v>700</v>
      </c>
      <c r="L410" s="25" t="s">
        <v>699</v>
      </c>
      <c r="M410" s="59" t="s">
        <v>160</v>
      </c>
      <c r="N410" s="59">
        <v>2</v>
      </c>
      <c r="O410" s="59" t="s">
        <v>7</v>
      </c>
      <c r="P410" s="59" t="s">
        <v>7</v>
      </c>
      <c r="Q410" s="59" t="s">
        <v>7</v>
      </c>
      <c r="R410" s="59" t="s">
        <v>7</v>
      </c>
      <c r="S410" s="59" t="s">
        <v>7</v>
      </c>
      <c r="T410" s="93">
        <f>SUM(T408:T409)</f>
        <v>14948.638400000002</v>
      </c>
      <c r="U410" s="25"/>
    </row>
  </sheetData>
  <autoFilter ref="A18:U410" xr:uid="{00000000-0009-0000-0000-000000000000}"/>
  <dataConsolidate/>
  <mergeCells count="14">
    <mergeCell ref="U15:U16"/>
    <mergeCell ref="F15:F16"/>
    <mergeCell ref="A5:T5"/>
    <mergeCell ref="A7:T7"/>
    <mergeCell ref="A15:A16"/>
    <mergeCell ref="B15:B16"/>
    <mergeCell ref="C15:C16"/>
    <mergeCell ref="D15:D16"/>
    <mergeCell ref="E15:E16"/>
    <mergeCell ref="I15:M15"/>
    <mergeCell ref="N15:T15"/>
    <mergeCell ref="G15:G16"/>
    <mergeCell ref="A6:T6"/>
    <mergeCell ref="H15:H16"/>
  </mergeCells>
  <phoneticPr fontId="60" type="noConversion"/>
  <pageMargins left="0.23622047244094491" right="0.23622047244094491" top="0.31496062992125984" bottom="0.23622047244094491" header="0.19685039370078741" footer="0.15748031496062992"/>
  <pageSetup paperSize="9" scale="21" fitToHeight="0" orientation="portrait" r:id="rId1"/>
  <headerFooter differentFirst="1">
    <oddHeader>&amp;C&amp;P</oddHeader>
  </headerFooter>
  <rowBreaks count="1" manualBreakCount="1">
    <brk id="3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AU25"/>
  <sheetViews>
    <sheetView view="pageBreakPreview" zoomScale="70" zoomScaleNormal="55" zoomScaleSheetLayoutView="70" workbookViewId="0">
      <selection activeCell="E9" sqref="E9"/>
    </sheetView>
  </sheetViews>
  <sheetFormatPr defaultColWidth="9.140625" defaultRowHeight="15.75" x14ac:dyDescent="0.25"/>
  <cols>
    <col min="1" max="1" width="12.42578125" style="8" customWidth="1"/>
    <col min="2" max="2" width="22" style="8" customWidth="1"/>
    <col min="3" max="4" width="22.42578125" style="8" customWidth="1"/>
    <col min="5" max="5" width="102.7109375" style="8" customWidth="1"/>
    <col min="6" max="6" width="29.42578125" style="8" customWidth="1"/>
    <col min="7" max="7" width="19.42578125" style="8" customWidth="1"/>
    <col min="8" max="8" width="25.7109375" style="8" customWidth="1"/>
    <col min="9" max="9" width="15" style="8" customWidth="1"/>
    <col min="10" max="10" width="17.42578125" style="8" customWidth="1"/>
    <col min="11" max="11" width="16.7109375" style="8" customWidth="1"/>
    <col min="12" max="12" width="28.28515625" style="8" customWidth="1"/>
    <col min="13" max="13" width="22" style="8" customWidth="1"/>
    <col min="14" max="14" width="24.42578125" style="8" customWidth="1"/>
    <col min="15" max="15" width="11" style="8" customWidth="1"/>
    <col min="16" max="16" width="10.140625" style="8" customWidth="1"/>
    <col min="17" max="16384" width="9.140625" style="8"/>
  </cols>
  <sheetData>
    <row r="1" spans="1:47" s="1" customFormat="1" x14ac:dyDescent="0.25">
      <c r="K1" s="2"/>
      <c r="L1" s="2"/>
      <c r="M1" s="2"/>
      <c r="N1" s="2"/>
    </row>
    <row r="2" spans="1:47" s="1" customFormat="1" x14ac:dyDescent="0.25">
      <c r="K2" s="2"/>
      <c r="L2" s="2"/>
      <c r="M2" s="2"/>
      <c r="N2" s="2"/>
    </row>
    <row r="3" spans="1:47" s="1" customFormat="1" x14ac:dyDescent="0.25">
      <c r="K3" s="2"/>
      <c r="L3" s="2"/>
      <c r="M3" s="2"/>
      <c r="N3" s="2"/>
    </row>
    <row r="4" spans="1:47" s="1" customFormat="1" ht="18.75" customHeight="1" x14ac:dyDescent="0.25">
      <c r="A4" s="130" t="s">
        <v>31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</row>
    <row r="5" spans="1:47" s="1" customFormat="1" x14ac:dyDescent="0.25">
      <c r="K5" s="2"/>
      <c r="L5" s="2"/>
      <c r="M5" s="2"/>
      <c r="N5" s="2"/>
    </row>
    <row r="6" spans="1:47" s="1" customFormat="1" ht="18.75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47" s="1" customFormat="1" x14ac:dyDescent="0.25"/>
    <row r="8" spans="1:47" s="1" customFormat="1" x14ac:dyDescent="0.25">
      <c r="E8" s="3" t="str">
        <f>'20.1'!E8</f>
        <v>Инвестиционная программа  Акционерное общество  "Западная энергетическая компания"</v>
      </c>
      <c r="F8" s="5"/>
      <c r="G8" s="5"/>
      <c r="H8" s="5"/>
      <c r="I8" s="5"/>
      <c r="J8" s="5"/>
      <c r="K8" s="5"/>
    </row>
    <row r="9" spans="1:47" s="1" customFormat="1" x14ac:dyDescent="0.25">
      <c r="E9" s="7" t="s">
        <v>11</v>
      </c>
      <c r="F9" s="7"/>
      <c r="G9" s="7"/>
      <c r="H9" s="7"/>
      <c r="I9" s="7"/>
      <c r="J9" s="7"/>
      <c r="K9" s="7"/>
    </row>
    <row r="10" spans="1:47" s="1" customFormat="1" x14ac:dyDescent="0.25">
      <c r="E10" s="2"/>
      <c r="F10" s="5"/>
      <c r="G10" s="5"/>
      <c r="H10" s="5"/>
      <c r="I10" s="5"/>
      <c r="J10" s="5"/>
      <c r="K10" s="5"/>
    </row>
    <row r="11" spans="1:47" s="1" customFormat="1" x14ac:dyDescent="0.25">
      <c r="E11" s="3" t="s">
        <v>176</v>
      </c>
    </row>
    <row r="13" spans="1:47" x14ac:dyDescent="0.25">
      <c r="E13" s="3"/>
    </row>
    <row r="14" spans="1:47" s="3" customFormat="1" x14ac:dyDescent="0.25"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</row>
    <row r="16" spans="1:47" s="9" customFormat="1" ht="94.5" x14ac:dyDescent="0.25">
      <c r="A16" s="21" t="s">
        <v>23</v>
      </c>
      <c r="B16" s="21" t="s">
        <v>13</v>
      </c>
      <c r="C16" s="21" t="s">
        <v>12</v>
      </c>
      <c r="D16" s="21" t="s">
        <v>38</v>
      </c>
      <c r="E16" s="21" t="s">
        <v>1</v>
      </c>
      <c r="F16" s="21" t="s">
        <v>19</v>
      </c>
      <c r="G16" s="21" t="s">
        <v>46</v>
      </c>
      <c r="H16" s="25" t="s">
        <v>29</v>
      </c>
      <c r="I16" s="25" t="s">
        <v>14</v>
      </c>
      <c r="J16" s="25" t="s">
        <v>15</v>
      </c>
      <c r="K16" s="25" t="s">
        <v>32</v>
      </c>
      <c r="L16" s="25" t="s">
        <v>48</v>
      </c>
      <c r="M16" s="25" t="s">
        <v>159</v>
      </c>
      <c r="N16" s="25" t="s">
        <v>24</v>
      </c>
    </row>
    <row r="17" spans="1:14" s="9" customFormat="1" x14ac:dyDescent="0.25">
      <c r="A17" s="27">
        <v>1</v>
      </c>
      <c r="B17" s="25">
        <v>2</v>
      </c>
      <c r="C17" s="25">
        <v>3</v>
      </c>
      <c r="D17" s="25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</row>
    <row r="18" spans="1:14" s="9" customFormat="1" x14ac:dyDescent="0.25">
      <c r="A18" s="28"/>
      <c r="B18" s="29"/>
      <c r="C18" s="22"/>
      <c r="D18" s="25"/>
      <c r="E18" s="30"/>
      <c r="F18" s="30"/>
      <c r="G18" s="27"/>
      <c r="H18" s="31"/>
      <c r="I18" s="31"/>
      <c r="J18" s="31"/>
      <c r="K18" s="32"/>
      <c r="L18" s="33"/>
      <c r="M18" s="31"/>
      <c r="N18" s="27"/>
    </row>
    <row r="19" spans="1:14" s="9" customFormat="1" x14ac:dyDescent="0.25">
      <c r="A19" s="28"/>
      <c r="B19" s="29"/>
      <c r="C19" s="22"/>
      <c r="D19" s="25"/>
      <c r="E19" s="30"/>
      <c r="F19" s="30"/>
      <c r="G19" s="27"/>
      <c r="H19" s="31"/>
      <c r="I19" s="31"/>
      <c r="J19" s="31"/>
      <c r="K19" s="32"/>
      <c r="L19" s="33"/>
      <c r="M19" s="31"/>
      <c r="N19" s="27"/>
    </row>
    <row r="20" spans="1:14" s="9" customFormat="1" x14ac:dyDescent="0.25">
      <c r="A20" s="28"/>
      <c r="B20" s="29"/>
      <c r="C20" s="22"/>
      <c r="D20" s="25"/>
      <c r="E20" s="30"/>
      <c r="F20" s="30"/>
      <c r="G20" s="27"/>
      <c r="H20" s="31"/>
      <c r="I20" s="31"/>
      <c r="J20" s="31"/>
      <c r="K20" s="30"/>
      <c r="L20" s="33"/>
      <c r="M20" s="31"/>
      <c r="N20" s="27"/>
    </row>
    <row r="21" spans="1:14" s="9" customFormat="1" x14ac:dyDescent="0.25">
      <c r="A21" s="27"/>
      <c r="B21" s="25"/>
      <c r="C21" s="25"/>
      <c r="D21" s="25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 s="9" customFormat="1" x14ac:dyDescent="0.25">
      <c r="A22" s="27"/>
      <c r="B22" s="25"/>
      <c r="C22" s="34"/>
      <c r="D22" s="25"/>
      <c r="E22" s="35" t="s">
        <v>8</v>
      </c>
      <c r="F22" s="25"/>
      <c r="G22" s="25"/>
      <c r="H22" s="25"/>
      <c r="I22" s="25"/>
      <c r="J22" s="25"/>
      <c r="K22" s="25"/>
      <c r="L22" s="25"/>
      <c r="M22" s="25"/>
      <c r="N22" s="25"/>
    </row>
    <row r="23" spans="1:14" s="9" customFormat="1" x14ac:dyDescent="0.25">
      <c r="A23" s="27"/>
      <c r="B23" s="34"/>
      <c r="C23" s="34"/>
      <c r="D23" s="25" t="s">
        <v>7</v>
      </c>
      <c r="E23" s="36" t="s">
        <v>27</v>
      </c>
      <c r="F23" s="25" t="s">
        <v>7</v>
      </c>
      <c r="G23" s="25" t="s">
        <v>7</v>
      </c>
      <c r="H23" s="25" t="s">
        <v>7</v>
      </c>
      <c r="I23" s="25" t="s">
        <v>7</v>
      </c>
      <c r="J23" s="25" t="s">
        <v>7</v>
      </c>
      <c r="K23" s="25" t="s">
        <v>7</v>
      </c>
      <c r="L23" s="10"/>
      <c r="M23" s="25" t="s">
        <v>7</v>
      </c>
      <c r="N23" s="25" t="s">
        <v>7</v>
      </c>
    </row>
    <row r="24" spans="1:14" s="9" customFormat="1" x14ac:dyDescent="0.25">
      <c r="A24" s="37"/>
      <c r="B24" s="8"/>
      <c r="C24" s="8"/>
      <c r="D24" s="38"/>
      <c r="E24" s="23"/>
      <c r="F24" s="38"/>
      <c r="G24" s="38"/>
      <c r="H24" s="38"/>
      <c r="I24" s="38"/>
      <c r="J24" s="38"/>
      <c r="K24" s="38"/>
      <c r="L24" s="8"/>
      <c r="M24" s="38"/>
      <c r="N24" s="38"/>
    </row>
    <row r="25" spans="1:14" s="9" customFormat="1" x14ac:dyDescent="0.25">
      <c r="A25" s="24"/>
      <c r="B25" s="24"/>
      <c r="C25" s="24"/>
      <c r="D25" s="24"/>
      <c r="E25" s="24"/>
      <c r="F25" s="24"/>
      <c r="G25" s="24"/>
      <c r="H25" s="24"/>
      <c r="I25" s="8"/>
      <c r="J25" s="8"/>
      <c r="K25" s="8"/>
      <c r="L25" s="8"/>
      <c r="M25" s="8"/>
      <c r="N25" s="8"/>
    </row>
  </sheetData>
  <mergeCells count="1">
    <mergeCell ref="A4:N4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A66"/>
  <sheetViews>
    <sheetView zoomScale="70" zoomScaleNormal="70" zoomScaleSheetLayoutView="70" workbookViewId="0">
      <pane xSplit="2" ySplit="17" topLeftCell="C18" activePane="bottomRight" state="frozen"/>
      <selection pane="topRight" activeCell="C1" sqref="C1"/>
      <selection pane="bottomLeft" activeCell="A19" sqref="A19"/>
      <selection pane="bottomRight" activeCell="B26" sqref="B26"/>
    </sheetView>
  </sheetViews>
  <sheetFormatPr defaultColWidth="9.140625" defaultRowHeight="15" x14ac:dyDescent="0.25"/>
  <cols>
    <col min="1" max="1" width="10.140625" style="51" customWidth="1"/>
    <col min="2" max="2" width="91.7109375" style="52" customWidth="1"/>
    <col min="3" max="3" width="20.7109375" style="51" customWidth="1"/>
    <col min="4" max="4" width="10" style="51" customWidth="1"/>
    <col min="5" max="5" width="14.140625" style="51" customWidth="1"/>
    <col min="6" max="9" width="20.28515625" style="51" customWidth="1"/>
    <col min="10" max="10" width="27" style="51" customWidth="1"/>
    <col min="11" max="11" width="21.42578125" style="51" customWidth="1"/>
    <col min="12" max="12" width="17.28515625" style="51" customWidth="1"/>
    <col min="13" max="13" width="19.5703125" style="51" customWidth="1"/>
    <col min="14" max="14" width="22.42578125" style="51" customWidth="1"/>
    <col min="15" max="15" width="24.140625" style="51" customWidth="1"/>
    <col min="16" max="27" width="12.7109375" style="51" customWidth="1"/>
    <col min="28" max="29" width="6.7109375" style="51" customWidth="1"/>
    <col min="30" max="16384" width="9.140625" style="51"/>
  </cols>
  <sheetData>
    <row r="1" spans="1:27" s="1" customFormat="1" ht="15.75" x14ac:dyDescent="0.25">
      <c r="I1" s="3"/>
      <c r="K1" s="2"/>
      <c r="L1" s="53"/>
      <c r="M1" s="53"/>
      <c r="N1" s="2"/>
    </row>
    <row r="2" spans="1:27" s="1" customFormat="1" ht="15.75" x14ac:dyDescent="0.25">
      <c r="I2" s="3"/>
      <c r="K2" s="2"/>
      <c r="L2" s="53"/>
      <c r="M2" s="53"/>
      <c r="N2" s="2"/>
    </row>
    <row r="3" spans="1:27" s="1" customFormat="1" ht="15.75" x14ac:dyDescent="0.25">
      <c r="I3" s="3"/>
      <c r="K3" s="2"/>
      <c r="L3" s="53"/>
      <c r="M3" s="53"/>
      <c r="N3" s="2"/>
    </row>
    <row r="4" spans="1:27" s="1" customFormat="1" ht="18.75" x14ac:dyDescent="0.25">
      <c r="A4" s="130" t="s">
        <v>37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</row>
    <row r="5" spans="1:27" s="1" customFormat="1" ht="15.75" x14ac:dyDescent="0.25">
      <c r="I5" s="3"/>
      <c r="K5" s="2"/>
      <c r="L5" s="53"/>
      <c r="M5" s="53"/>
      <c r="N5" s="2"/>
    </row>
    <row r="6" spans="1:27" s="1" customFormat="1" ht="18.75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27" s="1" customFormat="1" ht="15.75" x14ac:dyDescent="0.25">
      <c r="I7" s="3"/>
      <c r="L7" s="3"/>
      <c r="M7" s="3"/>
    </row>
    <row r="8" spans="1:27" s="1" customFormat="1" ht="15.75" x14ac:dyDescent="0.25">
      <c r="D8" s="3" t="str">
        <f>'20.1'!E8</f>
        <v>Инвестиционная программа  Акционерное общество  "Западная энергетическая компания"</v>
      </c>
      <c r="E8" s="5"/>
      <c r="F8" s="5"/>
      <c r="G8" s="5"/>
      <c r="H8" s="5"/>
      <c r="I8" s="54"/>
      <c r="J8" s="5"/>
      <c r="K8" s="5"/>
      <c r="L8" s="3"/>
      <c r="M8" s="3"/>
    </row>
    <row r="9" spans="1:27" s="1" customFormat="1" ht="15.75" x14ac:dyDescent="0.25">
      <c r="D9" s="7" t="s">
        <v>11</v>
      </c>
      <c r="E9" s="7"/>
      <c r="F9" s="7"/>
      <c r="G9" s="7"/>
      <c r="H9" s="7"/>
      <c r="I9" s="41"/>
      <c r="J9" s="7"/>
      <c r="K9" s="7"/>
      <c r="L9" s="3"/>
      <c r="M9" s="3"/>
    </row>
    <row r="10" spans="1:27" s="1" customFormat="1" ht="15.75" x14ac:dyDescent="0.25">
      <c r="D10" s="2"/>
      <c r="E10" s="5"/>
      <c r="F10" s="5"/>
      <c r="G10" s="5"/>
      <c r="H10" s="5"/>
      <c r="I10" s="54"/>
      <c r="J10" s="5"/>
      <c r="K10" s="5"/>
      <c r="L10" s="3"/>
      <c r="M10" s="3"/>
    </row>
    <row r="11" spans="1:27" s="1" customFormat="1" ht="15.75" x14ac:dyDescent="0.25">
      <c r="D11" s="3" t="s">
        <v>176</v>
      </c>
      <c r="I11" s="3"/>
      <c r="L11" s="3"/>
      <c r="M11" s="3"/>
    </row>
    <row r="12" spans="1:27" s="8" customFormat="1" ht="15.75" x14ac:dyDescent="0.25">
      <c r="I12" s="42"/>
      <c r="L12" s="42"/>
      <c r="M12" s="42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s="8" customFormat="1" ht="15.75" x14ac:dyDescent="0.25">
      <c r="I13" s="42"/>
      <c r="L13" s="42"/>
      <c r="M13" s="42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s="43" customFormat="1" ht="15.75" x14ac:dyDescent="0.25">
      <c r="B14" s="4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s="4" customFormat="1" ht="15.75" x14ac:dyDescent="0.25">
      <c r="A15" s="143" t="s">
        <v>23</v>
      </c>
      <c r="B15" s="143" t="s">
        <v>13</v>
      </c>
      <c r="C15" s="143" t="s">
        <v>12</v>
      </c>
      <c r="D15" s="143" t="s">
        <v>52</v>
      </c>
      <c r="E15" s="143" t="s">
        <v>53</v>
      </c>
      <c r="F15" s="143" t="s">
        <v>36</v>
      </c>
      <c r="G15" s="143"/>
      <c r="H15" s="143"/>
      <c r="I15" s="143"/>
      <c r="J15" s="143"/>
      <c r="K15" s="143" t="s">
        <v>54</v>
      </c>
      <c r="L15" s="143" t="s">
        <v>179</v>
      </c>
      <c r="M15" s="138" t="s">
        <v>35</v>
      </c>
      <c r="N15" s="138" t="s">
        <v>180</v>
      </c>
      <c r="O15" s="138" t="s">
        <v>34</v>
      </c>
      <c r="P15" s="141" t="s">
        <v>70</v>
      </c>
      <c r="Q15" s="136" t="s">
        <v>71</v>
      </c>
      <c r="R15" s="138" t="s">
        <v>72</v>
      </c>
      <c r="S15" s="139" t="s">
        <v>73</v>
      </c>
      <c r="T15" s="141" t="s">
        <v>74</v>
      </c>
      <c r="U15" s="141" t="s">
        <v>75</v>
      </c>
      <c r="V15" s="141" t="s">
        <v>76</v>
      </c>
      <c r="W15" s="141" t="s">
        <v>77</v>
      </c>
      <c r="X15" s="141" t="s">
        <v>78</v>
      </c>
      <c r="Y15" s="141" t="s">
        <v>79</v>
      </c>
      <c r="Z15" s="141" t="s">
        <v>80</v>
      </c>
      <c r="AA15" s="141" t="s">
        <v>81</v>
      </c>
    </row>
    <row r="16" spans="1:27" s="38" customFormat="1" ht="153.75" customHeight="1" x14ac:dyDescent="0.25">
      <c r="A16" s="143"/>
      <c r="B16" s="143"/>
      <c r="C16" s="143"/>
      <c r="D16" s="143"/>
      <c r="E16" s="143"/>
      <c r="F16" s="45" t="s">
        <v>701</v>
      </c>
      <c r="G16" s="45" t="s">
        <v>177</v>
      </c>
      <c r="H16" s="45" t="s">
        <v>42</v>
      </c>
      <c r="I16" s="55" t="s">
        <v>33</v>
      </c>
      <c r="J16" s="45" t="s">
        <v>181</v>
      </c>
      <c r="K16" s="143"/>
      <c r="L16" s="143"/>
      <c r="M16" s="138"/>
      <c r="N16" s="138"/>
      <c r="O16" s="138"/>
      <c r="P16" s="142"/>
      <c r="Q16" s="137"/>
      <c r="R16" s="138"/>
      <c r="S16" s="140"/>
      <c r="T16" s="142"/>
      <c r="U16" s="142"/>
      <c r="V16" s="142"/>
      <c r="W16" s="142"/>
      <c r="X16" s="142"/>
      <c r="Y16" s="142"/>
      <c r="Z16" s="142"/>
      <c r="AA16" s="142"/>
    </row>
    <row r="17" spans="1:27" s="38" customFormat="1" ht="15.75" x14ac:dyDescent="0.25">
      <c r="A17" s="55">
        <v>1</v>
      </c>
      <c r="B17" s="55">
        <v>2</v>
      </c>
      <c r="C17" s="55">
        <v>3</v>
      </c>
      <c r="D17" s="55">
        <v>4</v>
      </c>
      <c r="E17" s="55">
        <v>5</v>
      </c>
      <c r="F17" s="55">
        <v>6</v>
      </c>
      <c r="G17" s="55">
        <v>7</v>
      </c>
      <c r="H17" s="55">
        <v>8</v>
      </c>
      <c r="I17" s="55">
        <v>9</v>
      </c>
      <c r="J17" s="55">
        <v>10</v>
      </c>
      <c r="K17" s="55">
        <v>11</v>
      </c>
      <c r="L17" s="55">
        <v>12</v>
      </c>
      <c r="M17" s="55">
        <v>13</v>
      </c>
      <c r="N17" s="55">
        <v>14</v>
      </c>
      <c r="O17" s="55">
        <v>15</v>
      </c>
      <c r="P17" s="56" t="s">
        <v>39</v>
      </c>
      <c r="Q17" s="57" t="s">
        <v>40</v>
      </c>
      <c r="R17" s="56" t="s">
        <v>41</v>
      </c>
      <c r="S17" s="58" t="s">
        <v>82</v>
      </c>
      <c r="T17" s="56" t="s">
        <v>83</v>
      </c>
      <c r="U17" s="56" t="s">
        <v>84</v>
      </c>
      <c r="V17" s="56" t="s">
        <v>85</v>
      </c>
      <c r="W17" s="56" t="s">
        <v>86</v>
      </c>
      <c r="X17" s="56" t="s">
        <v>87</v>
      </c>
      <c r="Y17" s="56" t="s">
        <v>88</v>
      </c>
      <c r="Z17" s="56" t="s">
        <v>89</v>
      </c>
      <c r="AA17" s="56" t="s">
        <v>90</v>
      </c>
    </row>
    <row r="18" spans="1:27" s="38" customFormat="1" ht="47.25" x14ac:dyDescent="0.25">
      <c r="A18" s="59" t="s">
        <v>183</v>
      </c>
      <c r="B18" s="60" t="s">
        <v>184</v>
      </c>
      <c r="C18" s="59" t="s">
        <v>185</v>
      </c>
      <c r="D18" s="59">
        <v>2020</v>
      </c>
      <c r="E18" s="59">
        <v>2022</v>
      </c>
      <c r="F18" s="61">
        <v>375.51432018000003</v>
      </c>
      <c r="G18" s="46">
        <v>446.08663818000008</v>
      </c>
      <c r="H18" s="46">
        <v>452.08174319833938</v>
      </c>
      <c r="I18" s="61">
        <v>0</v>
      </c>
      <c r="J18" s="61">
        <v>452.08174319833938</v>
      </c>
      <c r="K18" s="61">
        <v>375.76011300000005</v>
      </c>
      <c r="L18" s="61">
        <f t="shared" ref="L18:L45" si="0">J18-K18</f>
        <v>76.321630198339335</v>
      </c>
      <c r="M18" s="61">
        <v>375.76011300000005</v>
      </c>
      <c r="N18" s="61">
        <f t="shared" ref="N18:N42" si="1">G18-M18</f>
        <v>70.326525180000033</v>
      </c>
      <c r="O18" s="61">
        <v>375.76011300000005</v>
      </c>
      <c r="P18" s="62"/>
      <c r="Q18" s="47">
        <v>35.628095999999999</v>
      </c>
      <c r="R18" s="47">
        <v>216.88656800000001</v>
      </c>
      <c r="S18" s="47">
        <v>158.87354500000001</v>
      </c>
      <c r="T18" s="47">
        <v>0</v>
      </c>
      <c r="U18" s="47">
        <v>0</v>
      </c>
      <c r="V18" s="47">
        <v>0</v>
      </c>
      <c r="W18" s="62"/>
      <c r="X18" s="62"/>
      <c r="Y18" s="62"/>
      <c r="Z18" s="62"/>
      <c r="AA18" s="62"/>
    </row>
    <row r="19" spans="1:27" s="38" customFormat="1" ht="47.25" x14ac:dyDescent="0.25">
      <c r="A19" s="59" t="s">
        <v>183</v>
      </c>
      <c r="B19" s="60" t="s">
        <v>186</v>
      </c>
      <c r="C19" s="59" t="s">
        <v>187</v>
      </c>
      <c r="D19" s="59">
        <v>2021</v>
      </c>
      <c r="E19" s="59">
        <v>2025</v>
      </c>
      <c r="F19" s="61">
        <v>330.44528300000002</v>
      </c>
      <c r="G19" s="46">
        <v>389.92543394</v>
      </c>
      <c r="H19" s="46">
        <v>521.93315396922344</v>
      </c>
      <c r="I19" s="61">
        <v>0</v>
      </c>
      <c r="J19" s="61">
        <v>521.93315396922344</v>
      </c>
      <c r="K19" s="61">
        <v>341.65587945394435</v>
      </c>
      <c r="L19" s="61">
        <f t="shared" si="0"/>
        <v>180.27727451527909</v>
      </c>
      <c r="M19" s="61">
        <v>7.6872039999999995</v>
      </c>
      <c r="N19" s="61">
        <f t="shared" si="1"/>
        <v>382.23822994</v>
      </c>
      <c r="O19" s="61">
        <v>341.65587945394435</v>
      </c>
      <c r="P19" s="62"/>
      <c r="Q19" s="47">
        <v>0</v>
      </c>
      <c r="R19" s="47">
        <v>9.3602000000000005E-2</v>
      </c>
      <c r="S19" s="47">
        <v>7.5936019999999997</v>
      </c>
      <c r="T19" s="47">
        <v>0</v>
      </c>
      <c r="U19" s="47">
        <v>0</v>
      </c>
      <c r="V19" s="47">
        <v>96.805458884757812</v>
      </c>
      <c r="W19" s="62"/>
      <c r="X19" s="62"/>
      <c r="Y19" s="62"/>
      <c r="Z19" s="62"/>
      <c r="AA19" s="62"/>
    </row>
    <row r="20" spans="1:27" s="38" customFormat="1" ht="18.75" x14ac:dyDescent="0.25">
      <c r="A20" s="59" t="s">
        <v>183</v>
      </c>
      <c r="B20" s="60" t="s">
        <v>188</v>
      </c>
      <c r="C20" s="59" t="s">
        <v>189</v>
      </c>
      <c r="D20" s="59">
        <v>2020</v>
      </c>
      <c r="E20" s="59">
        <v>2021</v>
      </c>
      <c r="F20" s="61">
        <v>58.883244000000005</v>
      </c>
      <c r="G20" s="46">
        <v>69.19662000000001</v>
      </c>
      <c r="H20" s="46">
        <v>84.146889616246995</v>
      </c>
      <c r="I20" s="61">
        <v>0</v>
      </c>
      <c r="J20" s="61">
        <v>84.146889616246995</v>
      </c>
      <c r="K20" s="61">
        <v>51.942102999999996</v>
      </c>
      <c r="L20" s="61">
        <f t="shared" si="0"/>
        <v>32.204786616246999</v>
      </c>
      <c r="M20" s="61">
        <v>51.942102999999996</v>
      </c>
      <c r="N20" s="61">
        <f t="shared" si="1"/>
        <v>17.254517000000014</v>
      </c>
      <c r="O20" s="61">
        <v>51.942102999999996</v>
      </c>
      <c r="P20" s="62"/>
      <c r="Q20" s="47">
        <v>0</v>
      </c>
      <c r="R20" s="47">
        <v>10.929577999999999</v>
      </c>
      <c r="S20" s="47">
        <v>41.012524999999997</v>
      </c>
      <c r="T20" s="47">
        <v>0</v>
      </c>
      <c r="U20" s="47">
        <v>0</v>
      </c>
      <c r="V20" s="47">
        <v>0</v>
      </c>
      <c r="W20" s="62"/>
      <c r="X20" s="62"/>
      <c r="Y20" s="62"/>
      <c r="Z20" s="62"/>
      <c r="AA20" s="62"/>
    </row>
    <row r="21" spans="1:27" s="38" customFormat="1" ht="31.5" x14ac:dyDescent="0.25">
      <c r="A21" s="59" t="s">
        <v>183</v>
      </c>
      <c r="B21" s="60" t="s">
        <v>190</v>
      </c>
      <c r="C21" s="59" t="s">
        <v>191</v>
      </c>
      <c r="D21" s="59">
        <v>2021</v>
      </c>
      <c r="E21" s="59">
        <v>2021</v>
      </c>
      <c r="F21" s="61">
        <v>9.3560616000000003</v>
      </c>
      <c r="G21" s="46">
        <v>11.227273920000002</v>
      </c>
      <c r="H21" s="46">
        <v>11.678379205723907</v>
      </c>
      <c r="I21" s="61">
        <v>0</v>
      </c>
      <c r="J21" s="61">
        <v>11.678379205723907</v>
      </c>
      <c r="K21" s="61">
        <v>9.0888504000000001</v>
      </c>
      <c r="L21" s="61">
        <f t="shared" si="0"/>
        <v>2.5895288057239068</v>
      </c>
      <c r="M21" s="61">
        <v>9.0888504000000001</v>
      </c>
      <c r="N21" s="61">
        <f t="shared" si="1"/>
        <v>2.1384235200000017</v>
      </c>
      <c r="O21" s="61">
        <v>9.0888504000000001</v>
      </c>
      <c r="P21" s="62"/>
      <c r="Q21" s="47">
        <v>0</v>
      </c>
      <c r="R21" s="47">
        <v>0</v>
      </c>
      <c r="S21" s="47">
        <v>9.0888504000000001</v>
      </c>
      <c r="T21" s="47">
        <v>0</v>
      </c>
      <c r="U21" s="47">
        <v>0</v>
      </c>
      <c r="V21" s="47">
        <v>0</v>
      </c>
      <c r="W21" s="62"/>
      <c r="X21" s="62"/>
      <c r="Y21" s="62"/>
      <c r="Z21" s="62"/>
      <c r="AA21" s="62"/>
    </row>
    <row r="22" spans="1:27" s="38" customFormat="1" ht="31.5" x14ac:dyDescent="0.25">
      <c r="A22" s="59" t="s">
        <v>183</v>
      </c>
      <c r="B22" s="60" t="s">
        <v>192</v>
      </c>
      <c r="C22" s="59" t="s">
        <v>193</v>
      </c>
      <c r="D22" s="59">
        <v>2021</v>
      </c>
      <c r="E22" s="59">
        <v>2021</v>
      </c>
      <c r="F22" s="61">
        <v>8.2689882999999984</v>
      </c>
      <c r="G22" s="46">
        <v>9.8558447999999981</v>
      </c>
      <c r="H22" s="46">
        <v>11.934468929210556</v>
      </c>
      <c r="I22" s="61">
        <v>0</v>
      </c>
      <c r="J22" s="61">
        <v>11.934468929210556</v>
      </c>
      <c r="K22" s="61">
        <v>7.9959252000000003</v>
      </c>
      <c r="L22" s="61">
        <f t="shared" si="0"/>
        <v>3.9385437292105561</v>
      </c>
      <c r="M22" s="61">
        <v>7.9959252000000003</v>
      </c>
      <c r="N22" s="61">
        <f t="shared" si="1"/>
        <v>1.8599195999999978</v>
      </c>
      <c r="O22" s="61">
        <v>7.9959252000000003</v>
      </c>
      <c r="P22" s="62"/>
      <c r="Q22" s="47">
        <v>0</v>
      </c>
      <c r="R22" s="47">
        <v>0</v>
      </c>
      <c r="S22" s="47">
        <v>7.9959252000000003</v>
      </c>
      <c r="T22" s="47">
        <v>0</v>
      </c>
      <c r="U22" s="47">
        <v>0</v>
      </c>
      <c r="V22" s="47">
        <v>0</v>
      </c>
      <c r="W22" s="62"/>
      <c r="X22" s="62"/>
      <c r="Y22" s="62"/>
      <c r="Z22" s="62"/>
      <c r="AA22" s="62"/>
    </row>
    <row r="23" spans="1:27" s="38" customFormat="1" ht="31.5" x14ac:dyDescent="0.25">
      <c r="A23" s="59" t="s">
        <v>183</v>
      </c>
      <c r="B23" s="60" t="s">
        <v>194</v>
      </c>
      <c r="C23" s="59" t="s">
        <v>195</v>
      </c>
      <c r="D23" s="59">
        <v>2021</v>
      </c>
      <c r="E23" s="59">
        <v>2022</v>
      </c>
      <c r="F23" s="61">
        <v>25.288811200000001</v>
      </c>
      <c r="G23" s="46">
        <v>30.34657344</v>
      </c>
      <c r="H23" s="46">
        <v>34.515655927816077</v>
      </c>
      <c r="I23" s="61">
        <v>0</v>
      </c>
      <c r="J23" s="61">
        <v>34.515655927816077</v>
      </c>
      <c r="K23" s="61">
        <v>29.029299000000002</v>
      </c>
      <c r="L23" s="61">
        <f t="shared" si="0"/>
        <v>5.4863569278160753</v>
      </c>
      <c r="M23" s="61">
        <v>29.029299000000002</v>
      </c>
      <c r="N23" s="61">
        <f t="shared" si="1"/>
        <v>1.3172744399999985</v>
      </c>
      <c r="O23" s="61">
        <v>29.029299000000002</v>
      </c>
      <c r="P23" s="62"/>
      <c r="Q23" s="47">
        <v>0</v>
      </c>
      <c r="R23" s="47">
        <v>0</v>
      </c>
      <c r="S23" s="47">
        <v>15</v>
      </c>
      <c r="T23" s="47">
        <v>14.029299</v>
      </c>
      <c r="U23" s="47">
        <v>0</v>
      </c>
      <c r="V23" s="47">
        <v>0</v>
      </c>
      <c r="W23" s="62"/>
      <c r="X23" s="62"/>
      <c r="Y23" s="62"/>
      <c r="Z23" s="62"/>
      <c r="AA23" s="62"/>
    </row>
    <row r="24" spans="1:27" s="38" customFormat="1" ht="31.5" x14ac:dyDescent="0.25">
      <c r="A24" s="59" t="s">
        <v>183</v>
      </c>
      <c r="B24" s="60" t="s">
        <v>196</v>
      </c>
      <c r="C24" s="59" t="s">
        <v>197</v>
      </c>
      <c r="D24" s="59">
        <v>2022</v>
      </c>
      <c r="E24" s="59">
        <v>2022</v>
      </c>
      <c r="F24" s="61">
        <v>5.6357100000000013</v>
      </c>
      <c r="G24" s="46">
        <v>6.7628520000000005</v>
      </c>
      <c r="H24" s="46">
        <v>8.9796034939167448</v>
      </c>
      <c r="I24" s="61">
        <v>0</v>
      </c>
      <c r="J24" s="61">
        <v>8.9796034939167448</v>
      </c>
      <c r="K24" s="61">
        <v>6.1000087999999995</v>
      </c>
      <c r="L24" s="61">
        <f t="shared" si="0"/>
        <v>2.8795946939167454</v>
      </c>
      <c r="M24" s="61">
        <v>6.1000087999999995</v>
      </c>
      <c r="N24" s="61">
        <f t="shared" si="1"/>
        <v>0.66284320000000108</v>
      </c>
      <c r="O24" s="61">
        <v>6.1000087999999995</v>
      </c>
      <c r="P24" s="62"/>
      <c r="Q24" s="47">
        <v>0</v>
      </c>
      <c r="R24" s="47">
        <v>0</v>
      </c>
      <c r="S24" s="47">
        <v>0</v>
      </c>
      <c r="T24" s="47">
        <v>6.1000087999999995</v>
      </c>
      <c r="U24" s="47">
        <v>0</v>
      </c>
      <c r="V24" s="47">
        <v>0</v>
      </c>
      <c r="W24" s="62"/>
      <c r="X24" s="62"/>
      <c r="Y24" s="62"/>
      <c r="Z24" s="62"/>
      <c r="AA24" s="62"/>
    </row>
    <row r="25" spans="1:27" s="38" customFormat="1" ht="31.5" x14ac:dyDescent="0.25">
      <c r="A25" s="59" t="s">
        <v>183</v>
      </c>
      <c r="B25" s="60" t="s">
        <v>198</v>
      </c>
      <c r="C25" s="59" t="s">
        <v>199</v>
      </c>
      <c r="D25" s="59">
        <v>2022</v>
      </c>
      <c r="E25" s="59">
        <v>2023</v>
      </c>
      <c r="F25" s="61">
        <v>52.698950000000004</v>
      </c>
      <c r="G25" s="46">
        <v>63.238740000000007</v>
      </c>
      <c r="H25" s="46">
        <v>92.310515508306977</v>
      </c>
      <c r="I25" s="61">
        <v>0</v>
      </c>
      <c r="J25" s="61">
        <v>92.310515508306977</v>
      </c>
      <c r="K25" s="61">
        <v>73.608676105260187</v>
      </c>
      <c r="L25" s="61">
        <f t="shared" si="0"/>
        <v>18.70183940304679</v>
      </c>
      <c r="M25" s="61">
        <v>7.3499999999999996E-2</v>
      </c>
      <c r="N25" s="61">
        <f t="shared" si="1"/>
        <v>63.165240000000004</v>
      </c>
      <c r="O25" s="61">
        <v>73.608676105260187</v>
      </c>
      <c r="P25" s="62"/>
      <c r="Q25" s="47">
        <v>0</v>
      </c>
      <c r="R25" s="47">
        <v>0</v>
      </c>
      <c r="S25" s="47">
        <v>0</v>
      </c>
      <c r="T25" s="47">
        <v>7.3499999999999996E-2</v>
      </c>
      <c r="U25" s="47">
        <v>73.535176105260192</v>
      </c>
      <c r="V25" s="47">
        <v>0</v>
      </c>
      <c r="W25" s="62"/>
      <c r="X25" s="62"/>
      <c r="Y25" s="62"/>
      <c r="Z25" s="62"/>
      <c r="AA25" s="62"/>
    </row>
    <row r="26" spans="1:27" s="38" customFormat="1" ht="31.5" x14ac:dyDescent="0.25">
      <c r="A26" s="59" t="s">
        <v>183</v>
      </c>
      <c r="B26" s="60" t="s">
        <v>200</v>
      </c>
      <c r="C26" s="59" t="s">
        <v>201</v>
      </c>
      <c r="D26" s="59">
        <v>2021</v>
      </c>
      <c r="E26" s="59" t="s">
        <v>7</v>
      </c>
      <c r="F26" s="61">
        <v>1.7690256</v>
      </c>
      <c r="G26" s="46">
        <v>2.1228307200000001</v>
      </c>
      <c r="H26" s="46">
        <v>2.1919670577501513</v>
      </c>
      <c r="I26" s="61">
        <v>0</v>
      </c>
      <c r="J26" s="61">
        <v>2.1919670577501513</v>
      </c>
      <c r="K26" s="61">
        <v>1.8037559999999999</v>
      </c>
      <c r="L26" s="61">
        <f t="shared" si="0"/>
        <v>0.38821105775015141</v>
      </c>
      <c r="M26" s="61">
        <v>1.8037559999999999</v>
      </c>
      <c r="N26" s="61">
        <f t="shared" si="1"/>
        <v>0.31907472000000014</v>
      </c>
      <c r="O26" s="61">
        <v>1.8037559999999999</v>
      </c>
      <c r="P26" s="62"/>
      <c r="Q26" s="47">
        <v>0</v>
      </c>
      <c r="R26" s="47">
        <v>0</v>
      </c>
      <c r="S26" s="47">
        <v>1.8037559999999999</v>
      </c>
      <c r="T26" s="47">
        <v>0</v>
      </c>
      <c r="U26" s="47">
        <v>0</v>
      </c>
      <c r="V26" s="47">
        <v>0</v>
      </c>
      <c r="W26" s="62"/>
      <c r="X26" s="62"/>
      <c r="Y26" s="62"/>
      <c r="Z26" s="62"/>
      <c r="AA26" s="62"/>
    </row>
    <row r="27" spans="1:27" s="38" customFormat="1" ht="18.75" x14ac:dyDescent="0.25">
      <c r="A27" s="59" t="s">
        <v>183</v>
      </c>
      <c r="B27" s="60" t="s">
        <v>202</v>
      </c>
      <c r="C27" s="59" t="s">
        <v>203</v>
      </c>
      <c r="D27" s="59">
        <v>2021</v>
      </c>
      <c r="E27" s="59" t="s">
        <v>7</v>
      </c>
      <c r="F27" s="61">
        <v>1.2039040000000003</v>
      </c>
      <c r="G27" s="46">
        <v>1.4446848000000003</v>
      </c>
      <c r="H27" s="46">
        <v>1.6220104368990633</v>
      </c>
      <c r="I27" s="61">
        <v>0</v>
      </c>
      <c r="J27" s="61">
        <v>1.6220104368990633</v>
      </c>
      <c r="K27" s="61">
        <v>0.62629999999999997</v>
      </c>
      <c r="L27" s="61">
        <f t="shared" si="0"/>
        <v>0.99571043689906336</v>
      </c>
      <c r="M27" s="61">
        <v>0.62629999999999997</v>
      </c>
      <c r="N27" s="61">
        <f t="shared" si="1"/>
        <v>0.81838480000000036</v>
      </c>
      <c r="O27" s="61">
        <v>0.62629999999999997</v>
      </c>
      <c r="P27" s="62"/>
      <c r="Q27" s="47">
        <v>0</v>
      </c>
      <c r="R27" s="47">
        <v>0</v>
      </c>
      <c r="S27" s="47">
        <v>0.62629999999999997</v>
      </c>
      <c r="T27" s="47">
        <v>0</v>
      </c>
      <c r="U27" s="47">
        <v>0</v>
      </c>
      <c r="V27" s="47">
        <v>0</v>
      </c>
      <c r="W27" s="62"/>
      <c r="X27" s="62"/>
      <c r="Y27" s="62"/>
      <c r="Z27" s="62"/>
      <c r="AA27" s="62"/>
    </row>
    <row r="28" spans="1:27" s="38" customFormat="1" ht="31.5" x14ac:dyDescent="0.25">
      <c r="A28" s="59" t="s">
        <v>183</v>
      </c>
      <c r="B28" s="60" t="s">
        <v>204</v>
      </c>
      <c r="C28" s="59" t="s">
        <v>205</v>
      </c>
      <c r="D28" s="59">
        <v>2021</v>
      </c>
      <c r="E28" s="59" t="s">
        <v>7</v>
      </c>
      <c r="F28" s="61">
        <v>55.05895000000001</v>
      </c>
      <c r="G28" s="46">
        <v>66.070740000000015</v>
      </c>
      <c r="H28" s="46">
        <v>79.095654629108694</v>
      </c>
      <c r="I28" s="61">
        <v>0</v>
      </c>
      <c r="J28" s="61">
        <v>79.095654629108694</v>
      </c>
      <c r="K28" s="61">
        <v>4.2534299999999998</v>
      </c>
      <c r="L28" s="61">
        <f t="shared" si="0"/>
        <v>74.842224629108699</v>
      </c>
      <c r="M28" s="61">
        <v>4.2534299999999998</v>
      </c>
      <c r="N28" s="61">
        <f t="shared" si="1"/>
        <v>61.817310000000013</v>
      </c>
      <c r="O28" s="61">
        <v>4.2534299999999998</v>
      </c>
      <c r="P28" s="62"/>
      <c r="Q28" s="47">
        <v>0</v>
      </c>
      <c r="R28" s="47">
        <v>0</v>
      </c>
      <c r="S28" s="47">
        <v>4.2534299999999998</v>
      </c>
      <c r="T28" s="47">
        <v>0</v>
      </c>
      <c r="U28" s="47">
        <v>0</v>
      </c>
      <c r="V28" s="47">
        <v>0</v>
      </c>
      <c r="W28" s="62"/>
      <c r="X28" s="62"/>
      <c r="Y28" s="62"/>
      <c r="Z28" s="62"/>
      <c r="AA28" s="62"/>
    </row>
    <row r="29" spans="1:27" s="38" customFormat="1" ht="31.5" x14ac:dyDescent="0.25">
      <c r="A29" s="59" t="s">
        <v>183</v>
      </c>
      <c r="B29" s="60" t="s">
        <v>206</v>
      </c>
      <c r="C29" s="59" t="s">
        <v>207</v>
      </c>
      <c r="D29" s="59">
        <v>2021</v>
      </c>
      <c r="E29" s="59" t="s">
        <v>7</v>
      </c>
      <c r="F29" s="61">
        <v>43.515870000000014</v>
      </c>
      <c r="G29" s="46">
        <v>52.219044000000011</v>
      </c>
      <c r="H29" s="46">
        <v>62.216602224587149</v>
      </c>
      <c r="I29" s="61">
        <v>0</v>
      </c>
      <c r="J29" s="61">
        <v>62.216602224587149</v>
      </c>
      <c r="K29" s="61">
        <v>4.9599995999999997</v>
      </c>
      <c r="L29" s="61">
        <f t="shared" si="0"/>
        <v>57.256602624587146</v>
      </c>
      <c r="M29" s="61">
        <v>4.9599995999999997</v>
      </c>
      <c r="N29" s="61">
        <f t="shared" si="1"/>
        <v>47.259044400000008</v>
      </c>
      <c r="O29" s="61">
        <v>4.9599995999999997</v>
      </c>
      <c r="P29" s="62"/>
      <c r="Q29" s="47">
        <v>0</v>
      </c>
      <c r="R29" s="47">
        <v>0</v>
      </c>
      <c r="S29" s="47">
        <v>4.9599995999999997</v>
      </c>
      <c r="T29" s="47">
        <v>0</v>
      </c>
      <c r="U29" s="47">
        <v>0</v>
      </c>
      <c r="V29" s="47">
        <v>0</v>
      </c>
      <c r="W29" s="62"/>
      <c r="X29" s="62"/>
      <c r="Y29" s="62"/>
      <c r="Z29" s="62"/>
      <c r="AA29" s="62"/>
    </row>
    <row r="30" spans="1:27" s="38" customFormat="1" ht="31.5" x14ac:dyDescent="0.25">
      <c r="A30" s="59" t="s">
        <v>183</v>
      </c>
      <c r="B30" s="60" t="s">
        <v>208</v>
      </c>
      <c r="C30" s="59" t="s">
        <v>209</v>
      </c>
      <c r="D30" s="59">
        <v>2021</v>
      </c>
      <c r="E30" s="59" t="s">
        <v>7</v>
      </c>
      <c r="F30" s="61">
        <v>61.186020000000006</v>
      </c>
      <c r="G30" s="46">
        <v>73.423224000000005</v>
      </c>
      <c r="H30" s="46">
        <v>87.997307889496852</v>
      </c>
      <c r="I30" s="61">
        <v>0</v>
      </c>
      <c r="J30" s="61">
        <v>87.997307889496852</v>
      </c>
      <c r="K30" s="61">
        <v>0.68</v>
      </c>
      <c r="L30" s="61">
        <f t="shared" si="0"/>
        <v>87.317307889496846</v>
      </c>
      <c r="M30" s="61">
        <v>0.68</v>
      </c>
      <c r="N30" s="61">
        <f t="shared" si="1"/>
        <v>72.743223999999998</v>
      </c>
      <c r="O30" s="61">
        <v>0.68</v>
      </c>
      <c r="P30" s="62"/>
      <c r="Q30" s="47">
        <v>0</v>
      </c>
      <c r="R30" s="47">
        <v>0</v>
      </c>
      <c r="S30" s="47">
        <v>0.68</v>
      </c>
      <c r="T30" s="47">
        <v>0</v>
      </c>
      <c r="U30" s="47">
        <v>0</v>
      </c>
      <c r="V30" s="47">
        <v>0</v>
      </c>
      <c r="W30" s="62"/>
      <c r="X30" s="62"/>
      <c r="Y30" s="62"/>
      <c r="Z30" s="62"/>
      <c r="AA30" s="62"/>
    </row>
    <row r="31" spans="1:27" s="38" customFormat="1" ht="18.75" x14ac:dyDescent="0.25">
      <c r="A31" s="59" t="s">
        <v>183</v>
      </c>
      <c r="B31" s="60" t="s">
        <v>210</v>
      </c>
      <c r="C31" s="59" t="s">
        <v>211</v>
      </c>
      <c r="D31" s="59">
        <v>2021</v>
      </c>
      <c r="E31" s="59" t="s">
        <v>7</v>
      </c>
      <c r="F31" s="61">
        <v>8.4632280000000009</v>
      </c>
      <c r="G31" s="46">
        <v>10.155873600000001</v>
      </c>
      <c r="H31" s="46">
        <v>11.814729754389383</v>
      </c>
      <c r="I31" s="61">
        <v>0</v>
      </c>
      <c r="J31" s="61">
        <v>11.814729754389383</v>
      </c>
      <c r="K31" s="61">
        <v>2.5</v>
      </c>
      <c r="L31" s="61">
        <f t="shared" si="0"/>
        <v>9.3147297543893828</v>
      </c>
      <c r="M31" s="61">
        <v>2.5</v>
      </c>
      <c r="N31" s="61">
        <f t="shared" si="1"/>
        <v>7.6558736000000014</v>
      </c>
      <c r="O31" s="61">
        <v>2.5</v>
      </c>
      <c r="P31" s="62"/>
      <c r="Q31" s="47">
        <v>0</v>
      </c>
      <c r="R31" s="47">
        <v>0</v>
      </c>
      <c r="S31" s="47">
        <v>2.5</v>
      </c>
      <c r="T31" s="47">
        <v>0</v>
      </c>
      <c r="U31" s="47">
        <v>0</v>
      </c>
      <c r="V31" s="47">
        <v>0</v>
      </c>
      <c r="W31" s="62"/>
      <c r="X31" s="62"/>
      <c r="Y31" s="62"/>
      <c r="Z31" s="62"/>
      <c r="AA31" s="62"/>
    </row>
    <row r="32" spans="1:27" s="38" customFormat="1" ht="18.75" x14ac:dyDescent="0.25">
      <c r="A32" s="59" t="s">
        <v>183</v>
      </c>
      <c r="B32" s="60" t="s">
        <v>212</v>
      </c>
      <c r="C32" s="59" t="s">
        <v>213</v>
      </c>
      <c r="D32" s="59">
        <v>2021</v>
      </c>
      <c r="E32" s="59" t="s">
        <v>7</v>
      </c>
      <c r="F32" s="61">
        <v>5.6272515000000007</v>
      </c>
      <c r="G32" s="46">
        <v>6.7527018000000005</v>
      </c>
      <c r="H32" s="46">
        <v>7.2275256874344143</v>
      </c>
      <c r="I32" s="61">
        <v>0</v>
      </c>
      <c r="J32" s="61">
        <v>7.2275256874344143</v>
      </c>
      <c r="K32" s="61">
        <v>4.5853172999999998</v>
      </c>
      <c r="L32" s="61">
        <f t="shared" si="0"/>
        <v>2.6422083874344144</v>
      </c>
      <c r="M32" s="61">
        <v>4.5853172999999998</v>
      </c>
      <c r="N32" s="61">
        <f t="shared" si="1"/>
        <v>2.1673845000000007</v>
      </c>
      <c r="O32" s="61">
        <v>4.5853172999999998</v>
      </c>
      <c r="P32" s="62"/>
      <c r="Q32" s="47">
        <v>0</v>
      </c>
      <c r="R32" s="47">
        <v>0</v>
      </c>
      <c r="S32" s="47">
        <v>4.5613172999999998</v>
      </c>
      <c r="T32" s="47">
        <v>2.4E-2</v>
      </c>
      <c r="U32" s="47">
        <v>0</v>
      </c>
      <c r="V32" s="47">
        <v>0</v>
      </c>
      <c r="W32" s="62"/>
      <c r="X32" s="62"/>
      <c r="Y32" s="62"/>
      <c r="Z32" s="62"/>
      <c r="AA32" s="62"/>
    </row>
    <row r="33" spans="1:27" s="38" customFormat="1" ht="31.5" x14ac:dyDescent="0.25">
      <c r="A33" s="59" t="s">
        <v>183</v>
      </c>
      <c r="B33" s="60" t="s">
        <v>214</v>
      </c>
      <c r="C33" s="59" t="s">
        <v>215</v>
      </c>
      <c r="D33" s="59">
        <v>2022</v>
      </c>
      <c r="E33" s="59">
        <v>2023</v>
      </c>
      <c r="F33" s="61">
        <v>36.356788000000002</v>
      </c>
      <c r="G33" s="46">
        <v>43.628145600000003</v>
      </c>
      <c r="H33" s="46">
        <v>63.701986883101753</v>
      </c>
      <c r="I33" s="61">
        <v>0</v>
      </c>
      <c r="J33" s="61">
        <v>63.701986883101753</v>
      </c>
      <c r="K33" s="61">
        <v>50.214155915999996</v>
      </c>
      <c r="L33" s="61">
        <f t="shared" si="0"/>
        <v>13.487830967101758</v>
      </c>
      <c r="M33" s="61">
        <v>2.8000000000000001E-2</v>
      </c>
      <c r="N33" s="61">
        <f t="shared" si="1"/>
        <v>43.600145600000005</v>
      </c>
      <c r="O33" s="61">
        <v>50.214155915999996</v>
      </c>
      <c r="P33" s="62"/>
      <c r="Q33" s="47">
        <v>0</v>
      </c>
      <c r="R33" s="47">
        <v>0</v>
      </c>
      <c r="S33" s="47">
        <v>0</v>
      </c>
      <c r="T33" s="47">
        <v>2.8000000000000001E-2</v>
      </c>
      <c r="U33" s="47">
        <v>50.186155915999997</v>
      </c>
      <c r="V33" s="47">
        <v>0</v>
      </c>
      <c r="W33" s="62"/>
      <c r="X33" s="62"/>
      <c r="Y33" s="62"/>
      <c r="Z33" s="62"/>
      <c r="AA33" s="62"/>
    </row>
    <row r="34" spans="1:27" s="38" customFormat="1" ht="18.75" x14ac:dyDescent="0.25">
      <c r="A34" s="59" t="s">
        <v>183</v>
      </c>
      <c r="B34" s="60" t="s">
        <v>216</v>
      </c>
      <c r="C34" s="59" t="s">
        <v>217</v>
      </c>
      <c r="D34" s="59">
        <v>2021</v>
      </c>
      <c r="E34" s="59">
        <v>2022</v>
      </c>
      <c r="F34" s="61">
        <v>10.438867600000002</v>
      </c>
      <c r="G34" s="46">
        <v>12.526641120000003</v>
      </c>
      <c r="H34" s="46">
        <v>16.610527427950259</v>
      </c>
      <c r="I34" s="61">
        <v>0</v>
      </c>
      <c r="J34" s="61">
        <v>16.610527427950259</v>
      </c>
      <c r="K34" s="61">
        <v>3.3885191759999995</v>
      </c>
      <c r="L34" s="61">
        <f t="shared" si="0"/>
        <v>13.22200825195026</v>
      </c>
      <c r="M34" s="61">
        <v>3.3885191759999995</v>
      </c>
      <c r="N34" s="61">
        <f t="shared" si="1"/>
        <v>9.1381219440000034</v>
      </c>
      <c r="O34" s="61">
        <v>3.3885191759999995</v>
      </c>
      <c r="P34" s="62"/>
      <c r="Q34" s="47">
        <v>0</v>
      </c>
      <c r="R34" s="47">
        <v>0</v>
      </c>
      <c r="S34" s="47">
        <v>0.10497059599999936</v>
      </c>
      <c r="T34" s="47">
        <v>3.2835485800000002</v>
      </c>
      <c r="U34" s="47">
        <v>0</v>
      </c>
      <c r="V34" s="47">
        <v>0</v>
      </c>
      <c r="W34" s="62"/>
      <c r="X34" s="62"/>
      <c r="Y34" s="62"/>
      <c r="Z34" s="62"/>
      <c r="AA34" s="62"/>
    </row>
    <row r="35" spans="1:27" s="38" customFormat="1" ht="18.75" x14ac:dyDescent="0.25">
      <c r="A35" s="59" t="s">
        <v>218</v>
      </c>
      <c r="B35" s="60" t="s">
        <v>219</v>
      </c>
      <c r="C35" s="59" t="s">
        <v>220</v>
      </c>
      <c r="D35" s="59">
        <v>2023</v>
      </c>
      <c r="E35" s="59">
        <v>2023</v>
      </c>
      <c r="F35" s="61">
        <v>3.2580300000000002</v>
      </c>
      <c r="G35" s="61">
        <v>3.9096360000000003</v>
      </c>
      <c r="H35" s="61">
        <v>5.7111745062153263</v>
      </c>
      <c r="I35" s="61">
        <v>0</v>
      </c>
      <c r="J35" s="61">
        <v>5.7111745062153263</v>
      </c>
      <c r="K35" s="61">
        <v>3.8902892696705909</v>
      </c>
      <c r="L35" s="61">
        <f t="shared" si="0"/>
        <v>1.8208852365447354</v>
      </c>
      <c r="M35" s="61">
        <v>0</v>
      </c>
      <c r="N35" s="61">
        <f t="shared" si="1"/>
        <v>3.9096360000000003</v>
      </c>
      <c r="O35" s="61">
        <v>3.8902892696705909</v>
      </c>
      <c r="P35" s="62"/>
      <c r="Q35" s="47">
        <v>0</v>
      </c>
      <c r="R35" s="47">
        <v>0</v>
      </c>
      <c r="S35" s="47">
        <v>0</v>
      </c>
      <c r="T35" s="47">
        <v>0</v>
      </c>
      <c r="U35" s="47">
        <v>3.8902892696705909</v>
      </c>
      <c r="V35" s="47">
        <v>0</v>
      </c>
      <c r="W35" s="62"/>
      <c r="X35" s="62"/>
      <c r="Y35" s="62"/>
      <c r="Z35" s="62"/>
      <c r="AA35" s="62"/>
    </row>
    <row r="36" spans="1:27" s="38" customFormat="1" ht="31.5" x14ac:dyDescent="0.25">
      <c r="A36" s="59" t="s">
        <v>218</v>
      </c>
      <c r="B36" s="60" t="s">
        <v>221</v>
      </c>
      <c r="C36" s="59" t="s">
        <v>222</v>
      </c>
      <c r="D36" s="59">
        <v>2024</v>
      </c>
      <c r="E36" s="59">
        <v>2024</v>
      </c>
      <c r="F36" s="61">
        <v>7.1739400000000009</v>
      </c>
      <c r="G36" s="61">
        <v>8.608728000000001</v>
      </c>
      <c r="H36" s="61">
        <v>13.27873348351905</v>
      </c>
      <c r="I36" s="61">
        <v>0</v>
      </c>
      <c r="J36" s="61">
        <v>13.27873348351905</v>
      </c>
      <c r="K36" s="61">
        <v>6.5564908609617412</v>
      </c>
      <c r="L36" s="61">
        <f t="shared" si="0"/>
        <v>6.7222426225573084</v>
      </c>
      <c r="M36" s="61">
        <v>0</v>
      </c>
      <c r="N36" s="61">
        <f t="shared" si="1"/>
        <v>8.608728000000001</v>
      </c>
      <c r="O36" s="61">
        <v>6.5564908609617412</v>
      </c>
      <c r="P36" s="62"/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6.5564908609617412</v>
      </c>
      <c r="W36" s="62"/>
      <c r="X36" s="62"/>
      <c r="Y36" s="62"/>
      <c r="Z36" s="62"/>
      <c r="AA36" s="62"/>
    </row>
    <row r="37" spans="1:27" s="38" customFormat="1" ht="18.75" x14ac:dyDescent="0.25">
      <c r="A37" s="59" t="s">
        <v>218</v>
      </c>
      <c r="B37" s="60" t="s">
        <v>223</v>
      </c>
      <c r="C37" s="59" t="s">
        <v>224</v>
      </c>
      <c r="D37" s="59">
        <v>2023</v>
      </c>
      <c r="E37" s="59">
        <v>2023</v>
      </c>
      <c r="F37" s="61">
        <v>5.6156499999999996</v>
      </c>
      <c r="G37" s="61">
        <v>6.7387799999999993</v>
      </c>
      <c r="H37" s="61">
        <v>9.6711194192780709</v>
      </c>
      <c r="I37" s="61">
        <v>0</v>
      </c>
      <c r="J37" s="61">
        <v>9.6711194192780709</v>
      </c>
      <c r="K37" s="61">
        <v>6.7234807564602024</v>
      </c>
      <c r="L37" s="61">
        <f t="shared" si="0"/>
        <v>2.9476386628178686</v>
      </c>
      <c r="M37" s="61">
        <v>0</v>
      </c>
      <c r="N37" s="61">
        <f t="shared" si="1"/>
        <v>6.7387799999999993</v>
      </c>
      <c r="O37" s="61">
        <v>6.7234807564602024</v>
      </c>
      <c r="P37" s="62"/>
      <c r="Q37" s="47">
        <v>0</v>
      </c>
      <c r="R37" s="47">
        <v>0</v>
      </c>
      <c r="S37" s="47">
        <v>0</v>
      </c>
      <c r="T37" s="47">
        <v>0</v>
      </c>
      <c r="U37" s="47">
        <v>6.7234807564602024</v>
      </c>
      <c r="V37" s="47">
        <v>0</v>
      </c>
      <c r="W37" s="62"/>
      <c r="X37" s="62"/>
      <c r="Y37" s="62"/>
      <c r="Z37" s="62"/>
      <c r="AA37" s="62"/>
    </row>
    <row r="38" spans="1:27" s="38" customFormat="1" ht="31.5" x14ac:dyDescent="0.25">
      <c r="A38" s="59" t="s">
        <v>225</v>
      </c>
      <c r="B38" s="60" t="s">
        <v>226</v>
      </c>
      <c r="C38" s="59" t="s">
        <v>227</v>
      </c>
      <c r="D38" s="59">
        <v>2020</v>
      </c>
      <c r="E38" s="59">
        <v>2021</v>
      </c>
      <c r="F38" s="61">
        <v>89.084340000000012</v>
      </c>
      <c r="G38" s="61">
        <v>106.90520800000002</v>
      </c>
      <c r="H38" s="61">
        <v>123.52247827025357</v>
      </c>
      <c r="I38" s="61">
        <v>0</v>
      </c>
      <c r="J38" s="61">
        <v>123.52247827025357</v>
      </c>
      <c r="K38" s="61">
        <v>97.330009200000006</v>
      </c>
      <c r="L38" s="61">
        <f t="shared" si="0"/>
        <v>26.192469070253566</v>
      </c>
      <c r="M38" s="61">
        <v>97.095010403999993</v>
      </c>
      <c r="N38" s="61">
        <f t="shared" si="1"/>
        <v>9.8101975960000232</v>
      </c>
      <c r="O38" s="61">
        <v>97.330009200000006</v>
      </c>
      <c r="P38" s="62"/>
      <c r="Q38" s="47">
        <v>0</v>
      </c>
      <c r="R38" s="47">
        <v>0</v>
      </c>
      <c r="S38" s="47">
        <v>97.095010403999993</v>
      </c>
      <c r="T38" s="47">
        <v>0</v>
      </c>
      <c r="U38" s="47">
        <v>0</v>
      </c>
      <c r="V38" s="47">
        <v>0</v>
      </c>
      <c r="W38" s="62"/>
      <c r="X38" s="62"/>
      <c r="Y38" s="62"/>
      <c r="Z38" s="62"/>
      <c r="AA38" s="62"/>
    </row>
    <row r="39" spans="1:27" s="38" customFormat="1" ht="31.5" x14ac:dyDescent="0.25">
      <c r="A39" s="59" t="s">
        <v>225</v>
      </c>
      <c r="B39" s="60" t="s">
        <v>228</v>
      </c>
      <c r="C39" s="59" t="s">
        <v>229</v>
      </c>
      <c r="D39" s="59">
        <v>2022</v>
      </c>
      <c r="E39" s="59">
        <v>2024</v>
      </c>
      <c r="F39" s="61">
        <v>157.44201856000001</v>
      </c>
      <c r="G39" s="61">
        <v>188.93042227199996</v>
      </c>
      <c r="H39" s="61">
        <v>242.80192371693786</v>
      </c>
      <c r="I39" s="61">
        <v>0</v>
      </c>
      <c r="J39" s="61">
        <v>242.80192371693786</v>
      </c>
      <c r="K39" s="61">
        <v>240.36562359100114</v>
      </c>
      <c r="L39" s="61">
        <f t="shared" si="0"/>
        <v>2.4363001259367252</v>
      </c>
      <c r="M39" s="61">
        <v>37.042998170000004</v>
      </c>
      <c r="N39" s="61">
        <f t="shared" si="1"/>
        <v>151.88742410199995</v>
      </c>
      <c r="O39" s="61">
        <v>240.36562359100114</v>
      </c>
      <c r="P39" s="62"/>
      <c r="Q39" s="47">
        <v>0</v>
      </c>
      <c r="R39" s="47">
        <v>0</v>
      </c>
      <c r="S39" s="47">
        <v>0</v>
      </c>
      <c r="T39" s="47">
        <v>37.042998170000004</v>
      </c>
      <c r="U39" s="47">
        <v>102.88971259297598</v>
      </c>
      <c r="V39" s="47">
        <v>82.75348051615201</v>
      </c>
      <c r="W39" s="62"/>
      <c r="X39" s="62"/>
      <c r="Y39" s="62"/>
      <c r="Z39" s="62"/>
      <c r="AA39" s="62"/>
    </row>
    <row r="40" spans="1:27" s="38" customFormat="1" ht="18.75" x14ac:dyDescent="0.25">
      <c r="A40" s="59" t="s">
        <v>230</v>
      </c>
      <c r="B40" s="60" t="s">
        <v>231</v>
      </c>
      <c r="C40" s="59" t="s">
        <v>232</v>
      </c>
      <c r="D40" s="59">
        <v>2020</v>
      </c>
      <c r="E40" s="59">
        <v>2021</v>
      </c>
      <c r="F40" s="61">
        <v>14.406960000000002</v>
      </c>
      <c r="G40" s="47">
        <v>16.088352</v>
      </c>
      <c r="H40" s="47">
        <v>17.393529557350419</v>
      </c>
      <c r="I40" s="61">
        <v>0</v>
      </c>
      <c r="J40" s="61">
        <v>17.393529557350419</v>
      </c>
      <c r="K40" s="61">
        <v>16.567796999999999</v>
      </c>
      <c r="L40" s="61">
        <f t="shared" si="0"/>
        <v>0.82573255735042039</v>
      </c>
      <c r="M40" s="61">
        <v>16.567796999999999</v>
      </c>
      <c r="N40" s="61">
        <f t="shared" si="1"/>
        <v>-0.47944499999999834</v>
      </c>
      <c r="O40" s="61">
        <v>16.567796999999999</v>
      </c>
      <c r="P40" s="62"/>
      <c r="Q40" s="47">
        <v>0</v>
      </c>
      <c r="R40" s="47">
        <v>11.358000000000001</v>
      </c>
      <c r="S40" s="47">
        <v>5.209797</v>
      </c>
      <c r="T40" s="47">
        <v>0</v>
      </c>
      <c r="U40" s="47">
        <v>0</v>
      </c>
      <c r="V40" s="47">
        <v>0</v>
      </c>
      <c r="W40" s="62"/>
      <c r="X40" s="62"/>
      <c r="Y40" s="62"/>
      <c r="Z40" s="62"/>
      <c r="AA40" s="62"/>
    </row>
    <row r="41" spans="1:27" s="38" customFormat="1" ht="18.75" x14ac:dyDescent="0.25">
      <c r="A41" s="59" t="s">
        <v>230</v>
      </c>
      <c r="B41" s="60" t="s">
        <v>233</v>
      </c>
      <c r="C41" s="59" t="s">
        <v>234</v>
      </c>
      <c r="D41" s="59">
        <v>2020</v>
      </c>
      <c r="E41" s="59">
        <v>2020</v>
      </c>
      <c r="F41" s="61">
        <v>6.1086999999999998</v>
      </c>
      <c r="G41" s="47">
        <v>7.3304399999999994</v>
      </c>
      <c r="H41" s="47">
        <v>7.9076319409763514</v>
      </c>
      <c r="I41" s="61">
        <v>0</v>
      </c>
      <c r="J41" s="61">
        <v>7.9076319409763514</v>
      </c>
      <c r="K41" s="61">
        <v>3.6326939999999999</v>
      </c>
      <c r="L41" s="61">
        <f t="shared" si="0"/>
        <v>4.2749379409763515</v>
      </c>
      <c r="M41" s="61">
        <v>3.35053</v>
      </c>
      <c r="N41" s="61">
        <f t="shared" si="1"/>
        <v>3.9799099999999994</v>
      </c>
      <c r="O41" s="61">
        <v>3.6326939999999999</v>
      </c>
      <c r="P41" s="62"/>
      <c r="Q41" s="47">
        <v>0</v>
      </c>
      <c r="R41" s="47">
        <v>3.35053</v>
      </c>
      <c r="S41" s="47">
        <v>0</v>
      </c>
      <c r="T41" s="47">
        <v>0</v>
      </c>
      <c r="U41" s="47">
        <v>0</v>
      </c>
      <c r="V41" s="47">
        <v>0</v>
      </c>
      <c r="W41" s="62"/>
      <c r="X41" s="62"/>
      <c r="Y41" s="62"/>
      <c r="Z41" s="62"/>
      <c r="AA41" s="62"/>
    </row>
    <row r="42" spans="1:27" s="38" customFormat="1" ht="18.75" x14ac:dyDescent="0.25">
      <c r="A42" s="59" t="s">
        <v>230</v>
      </c>
      <c r="B42" s="59" t="s">
        <v>235</v>
      </c>
      <c r="C42" s="59" t="s">
        <v>236</v>
      </c>
      <c r="D42" s="59">
        <v>2023</v>
      </c>
      <c r="E42" s="59">
        <v>2024</v>
      </c>
      <c r="F42" s="61">
        <v>25.842330000000004</v>
      </c>
      <c r="G42" s="47">
        <v>31.010796000000003</v>
      </c>
      <c r="H42" s="47">
        <v>46.656399544852547</v>
      </c>
      <c r="I42" s="61">
        <v>0</v>
      </c>
      <c r="J42" s="61">
        <v>46.656399544852547</v>
      </c>
      <c r="K42" s="61">
        <v>22.597621746948949</v>
      </c>
      <c r="L42" s="61">
        <f t="shared" si="0"/>
        <v>24.058777797903598</v>
      </c>
      <c r="M42" s="61">
        <v>0</v>
      </c>
      <c r="N42" s="61">
        <f t="shared" si="1"/>
        <v>31.010796000000003</v>
      </c>
      <c r="O42" s="61">
        <v>22.597621746948949</v>
      </c>
      <c r="P42" s="62"/>
      <c r="Q42" s="47">
        <v>0</v>
      </c>
      <c r="R42" s="47">
        <v>0</v>
      </c>
      <c r="S42" s="47">
        <v>0</v>
      </c>
      <c r="T42" s="47">
        <v>0</v>
      </c>
      <c r="U42" s="47">
        <v>10.5</v>
      </c>
      <c r="V42" s="47">
        <v>12.097621746948949</v>
      </c>
      <c r="W42" s="62"/>
      <c r="X42" s="62"/>
      <c r="Y42" s="62"/>
      <c r="Z42" s="62"/>
      <c r="AA42" s="62"/>
    </row>
    <row r="43" spans="1:27" s="38" customFormat="1" ht="18.75" x14ac:dyDescent="0.25">
      <c r="A43" s="59" t="s">
        <v>230</v>
      </c>
      <c r="B43" s="59" t="s">
        <v>237</v>
      </c>
      <c r="C43" s="59" t="s">
        <v>238</v>
      </c>
      <c r="D43" s="59">
        <v>2022</v>
      </c>
      <c r="E43" s="59" t="s">
        <v>7</v>
      </c>
      <c r="F43" s="59" t="s">
        <v>7</v>
      </c>
      <c r="G43" s="61" t="s">
        <v>7</v>
      </c>
      <c r="H43" s="61" t="s">
        <v>7</v>
      </c>
      <c r="I43" s="61">
        <v>0</v>
      </c>
      <c r="J43" s="61" t="s">
        <v>7</v>
      </c>
      <c r="K43" s="61" t="s">
        <v>7</v>
      </c>
      <c r="L43" s="61" t="s">
        <v>7</v>
      </c>
      <c r="M43" s="61" t="s">
        <v>7</v>
      </c>
      <c r="N43" s="61" t="s">
        <v>7</v>
      </c>
      <c r="O43" s="61" t="s">
        <v>7</v>
      </c>
      <c r="P43" s="62"/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62"/>
      <c r="X43" s="62"/>
      <c r="Y43" s="62"/>
      <c r="Z43" s="62"/>
      <c r="AA43" s="62"/>
    </row>
    <row r="44" spans="1:27" s="38" customFormat="1" ht="18.75" x14ac:dyDescent="0.25">
      <c r="A44" s="59" t="s">
        <v>230</v>
      </c>
      <c r="B44" s="59" t="s">
        <v>239</v>
      </c>
      <c r="C44" s="59" t="s">
        <v>240</v>
      </c>
      <c r="D44" s="59">
        <v>2023</v>
      </c>
      <c r="E44" s="59" t="s">
        <v>7</v>
      </c>
      <c r="F44" s="59" t="s">
        <v>7</v>
      </c>
      <c r="G44" s="61" t="s">
        <v>7</v>
      </c>
      <c r="H44" s="61" t="s">
        <v>7</v>
      </c>
      <c r="I44" s="61">
        <v>0</v>
      </c>
      <c r="J44" s="61" t="s">
        <v>7</v>
      </c>
      <c r="K44" s="61" t="s">
        <v>7</v>
      </c>
      <c r="L44" s="61" t="s">
        <v>7</v>
      </c>
      <c r="M44" s="61" t="s">
        <v>7</v>
      </c>
      <c r="N44" s="61" t="s">
        <v>7</v>
      </c>
      <c r="O44" s="61" t="s">
        <v>7</v>
      </c>
      <c r="P44" s="62"/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62"/>
      <c r="X44" s="62"/>
      <c r="Y44" s="62"/>
      <c r="Z44" s="62"/>
      <c r="AA44" s="62"/>
    </row>
    <row r="45" spans="1:27" s="38" customFormat="1" ht="18.75" x14ac:dyDescent="0.25">
      <c r="A45" s="59" t="s">
        <v>230</v>
      </c>
      <c r="B45" s="59" t="s">
        <v>241</v>
      </c>
      <c r="C45" s="59" t="s">
        <v>242</v>
      </c>
      <c r="D45" s="59">
        <v>2021</v>
      </c>
      <c r="E45" s="59">
        <v>2022</v>
      </c>
      <c r="F45" s="61">
        <v>8.6434500000000014</v>
      </c>
      <c r="G45" s="47">
        <v>10.972140000000001</v>
      </c>
      <c r="H45" s="47">
        <v>14.295239399080579</v>
      </c>
      <c r="I45" s="61">
        <v>0</v>
      </c>
      <c r="J45" s="61">
        <v>14.295239399080579</v>
      </c>
      <c r="K45" s="61">
        <v>14.071683992000001</v>
      </c>
      <c r="L45" s="61">
        <f t="shared" si="0"/>
        <v>0.22355540708057831</v>
      </c>
      <c r="M45" s="61">
        <v>14.071683992000001</v>
      </c>
      <c r="N45" s="61">
        <f>G45-M45</f>
        <v>-3.0995439919999992</v>
      </c>
      <c r="O45" s="61">
        <v>14.071683992000001</v>
      </c>
      <c r="P45" s="62"/>
      <c r="Q45" s="47">
        <v>0</v>
      </c>
      <c r="R45" s="47">
        <v>0</v>
      </c>
      <c r="S45" s="48">
        <v>3.35053</v>
      </c>
      <c r="T45" s="48">
        <v>10.721153992000001</v>
      </c>
      <c r="U45" s="47">
        <v>0</v>
      </c>
      <c r="V45" s="47">
        <v>0</v>
      </c>
      <c r="W45" s="62"/>
      <c r="X45" s="62"/>
      <c r="Y45" s="62"/>
      <c r="Z45" s="62"/>
      <c r="AA45" s="62"/>
    </row>
    <row r="46" spans="1:27" s="38" customFormat="1" ht="18.75" x14ac:dyDescent="0.25">
      <c r="A46" s="59" t="s">
        <v>230</v>
      </c>
      <c r="B46" s="59" t="s">
        <v>243</v>
      </c>
      <c r="C46" s="59" t="s">
        <v>244</v>
      </c>
      <c r="D46" s="59">
        <v>2022</v>
      </c>
      <c r="E46" s="59">
        <v>2024</v>
      </c>
      <c r="F46" s="61">
        <v>60.930330000000005</v>
      </c>
      <c r="G46" s="47">
        <v>73.116396000000009</v>
      </c>
      <c r="H46" s="47">
        <v>106.78969021625726</v>
      </c>
      <c r="I46" s="61">
        <v>0</v>
      </c>
      <c r="J46" s="61">
        <v>106.78969021625726</v>
      </c>
      <c r="K46" s="61">
        <v>88.959179651487531</v>
      </c>
      <c r="L46" s="61">
        <f t="shared" ref="L46:L65" si="2">J46-K46</f>
        <v>17.830510564769725</v>
      </c>
      <c r="M46" s="61">
        <v>20.283453779999999</v>
      </c>
      <c r="N46" s="61">
        <f t="shared" ref="N46:N65" si="3">G46-M46</f>
        <v>52.832942220000007</v>
      </c>
      <c r="O46" s="61">
        <v>88.959179651487531</v>
      </c>
      <c r="P46" s="62"/>
      <c r="Q46" s="47">
        <v>0</v>
      </c>
      <c r="R46" s="47">
        <v>0</v>
      </c>
      <c r="S46" s="47">
        <v>0</v>
      </c>
      <c r="T46" s="47">
        <v>20.283453779999999</v>
      </c>
      <c r="U46" s="47">
        <v>37.782339476871535</v>
      </c>
      <c r="V46" s="47">
        <v>30.893386394615995</v>
      </c>
      <c r="W46" s="62"/>
      <c r="X46" s="62"/>
      <c r="Y46" s="62"/>
      <c r="Z46" s="62"/>
      <c r="AA46" s="62"/>
    </row>
    <row r="47" spans="1:27" s="38" customFormat="1" ht="18.75" x14ac:dyDescent="0.25">
      <c r="A47" s="59" t="s">
        <v>230</v>
      </c>
      <c r="B47" s="59" t="s">
        <v>245</v>
      </c>
      <c r="C47" s="59" t="s">
        <v>246</v>
      </c>
      <c r="D47" s="59">
        <v>2021</v>
      </c>
      <c r="E47" s="59">
        <v>2021</v>
      </c>
      <c r="F47" s="61">
        <v>7.8411999999999997</v>
      </c>
      <c r="G47" s="47">
        <v>9.40944</v>
      </c>
      <c r="H47" s="47">
        <v>11.369059979519758</v>
      </c>
      <c r="I47" s="61">
        <v>0</v>
      </c>
      <c r="J47" s="61">
        <v>11.369059979519758</v>
      </c>
      <c r="K47" s="61">
        <v>3.0147253559999996</v>
      </c>
      <c r="L47" s="61">
        <f t="shared" si="2"/>
        <v>8.3543346235197582</v>
      </c>
      <c r="M47" s="61">
        <v>3.0147249999999999</v>
      </c>
      <c r="N47" s="61">
        <f t="shared" si="3"/>
        <v>6.3947149999999997</v>
      </c>
      <c r="O47" s="61">
        <v>3.0147253559999996</v>
      </c>
      <c r="P47" s="62"/>
      <c r="Q47" s="47">
        <v>0</v>
      </c>
      <c r="R47" s="47">
        <v>0</v>
      </c>
      <c r="S47" s="49">
        <v>3.0147249999999999</v>
      </c>
      <c r="T47" s="47">
        <v>0</v>
      </c>
      <c r="U47" s="47">
        <v>0</v>
      </c>
      <c r="V47" s="47">
        <v>0</v>
      </c>
      <c r="W47" s="62"/>
      <c r="X47" s="62"/>
      <c r="Y47" s="62"/>
      <c r="Z47" s="62"/>
      <c r="AA47" s="62"/>
    </row>
    <row r="48" spans="1:27" s="38" customFormat="1" ht="31.5" x14ac:dyDescent="0.25">
      <c r="A48" s="59" t="s">
        <v>230</v>
      </c>
      <c r="B48" s="59" t="s">
        <v>247</v>
      </c>
      <c r="C48" s="59" t="s">
        <v>248</v>
      </c>
      <c r="D48" s="59">
        <v>2022</v>
      </c>
      <c r="E48" s="59">
        <v>2022</v>
      </c>
      <c r="F48" s="61">
        <v>15.293519950000002</v>
      </c>
      <c r="G48" s="47">
        <v>18.352223940000002</v>
      </c>
      <c r="H48" s="47">
        <v>24.4516696204821</v>
      </c>
      <c r="I48" s="61">
        <v>0</v>
      </c>
      <c r="J48" s="61">
        <v>24.4516696204821</v>
      </c>
      <c r="K48" s="61">
        <v>14.480028083999999</v>
      </c>
      <c r="L48" s="61">
        <f t="shared" si="2"/>
        <v>9.9716415364821014</v>
      </c>
      <c r="M48" s="61">
        <v>14.480028083999999</v>
      </c>
      <c r="N48" s="61">
        <f t="shared" si="3"/>
        <v>3.8721958560000029</v>
      </c>
      <c r="O48" s="61">
        <v>14.480028083999999</v>
      </c>
      <c r="P48" s="62"/>
      <c r="Q48" s="47">
        <v>0</v>
      </c>
      <c r="R48" s="47">
        <v>0</v>
      </c>
      <c r="S48" s="47">
        <v>0</v>
      </c>
      <c r="T48" s="48">
        <v>14.480028083999999</v>
      </c>
      <c r="U48" s="47">
        <v>0</v>
      </c>
      <c r="V48" s="47">
        <v>0</v>
      </c>
      <c r="W48" s="62"/>
      <c r="X48" s="62"/>
      <c r="Y48" s="62"/>
      <c r="Z48" s="62"/>
      <c r="AA48" s="62"/>
    </row>
    <row r="49" spans="1:27" s="38" customFormat="1" ht="31.5" x14ac:dyDescent="0.25">
      <c r="A49" s="59" t="s">
        <v>230</v>
      </c>
      <c r="B49" s="59" t="s">
        <v>249</v>
      </c>
      <c r="C49" s="59" t="s">
        <v>250</v>
      </c>
      <c r="D49" s="59">
        <v>2022</v>
      </c>
      <c r="E49" s="59">
        <v>2022</v>
      </c>
      <c r="F49" s="61">
        <v>1.1872</v>
      </c>
      <c r="G49" s="47">
        <v>1.9013279999999999</v>
      </c>
      <c r="H49" s="47">
        <v>2.1546566374207017</v>
      </c>
      <c r="I49" s="61">
        <v>0</v>
      </c>
      <c r="J49" s="61">
        <v>1.5195391973679098</v>
      </c>
      <c r="K49" s="61">
        <v>1.1391039999999999</v>
      </c>
      <c r="L49" s="61">
        <f t="shared" si="2"/>
        <v>0.38043519736790987</v>
      </c>
      <c r="M49" s="61">
        <v>1.1391039999999999</v>
      </c>
      <c r="N49" s="61">
        <f t="shared" si="3"/>
        <v>0.76222400000000001</v>
      </c>
      <c r="O49" s="61">
        <v>1.1391039999999999</v>
      </c>
      <c r="P49" s="62"/>
      <c r="Q49" s="47">
        <v>0</v>
      </c>
      <c r="R49" s="47">
        <v>0</v>
      </c>
      <c r="S49" s="47">
        <v>0</v>
      </c>
      <c r="T49" s="47">
        <v>1.1391039999999999</v>
      </c>
      <c r="U49" s="47">
        <v>0</v>
      </c>
      <c r="V49" s="47">
        <v>0</v>
      </c>
      <c r="W49" s="62"/>
      <c r="X49" s="62"/>
      <c r="Y49" s="62"/>
      <c r="Z49" s="62"/>
      <c r="AA49" s="62"/>
    </row>
    <row r="50" spans="1:27" s="38" customFormat="1" ht="31.5" x14ac:dyDescent="0.25">
      <c r="A50" s="59" t="s">
        <v>251</v>
      </c>
      <c r="B50" s="59" t="s">
        <v>252</v>
      </c>
      <c r="C50" s="59" t="s">
        <v>253</v>
      </c>
      <c r="D50" s="59">
        <v>2024</v>
      </c>
      <c r="E50" s="59">
        <v>2024</v>
      </c>
      <c r="F50" s="61">
        <v>8.1640367999999999</v>
      </c>
      <c r="G50" s="47">
        <v>9.7968441600000009</v>
      </c>
      <c r="H50" s="47">
        <v>15.11137099234754</v>
      </c>
      <c r="I50" s="61">
        <v>0</v>
      </c>
      <c r="J50" s="61">
        <v>15.11137099234754</v>
      </c>
      <c r="K50" s="61">
        <v>12.915153027427881</v>
      </c>
      <c r="L50" s="61">
        <f t="shared" si="2"/>
        <v>2.1962179649196596</v>
      </c>
      <c r="M50" s="61">
        <v>0</v>
      </c>
      <c r="N50" s="61">
        <f t="shared" si="3"/>
        <v>9.7968441600000009</v>
      </c>
      <c r="O50" s="61">
        <v>12.915153027427881</v>
      </c>
      <c r="P50" s="62"/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12.915153027427881</v>
      </c>
      <c r="W50" s="62"/>
      <c r="X50" s="62"/>
      <c r="Y50" s="62"/>
      <c r="Z50" s="62"/>
      <c r="AA50" s="62"/>
    </row>
    <row r="51" spans="1:27" s="38" customFormat="1" ht="31.5" x14ac:dyDescent="0.25">
      <c r="A51" s="59" t="s">
        <v>251</v>
      </c>
      <c r="B51" s="59" t="s">
        <v>254</v>
      </c>
      <c r="C51" s="59" t="s">
        <v>255</v>
      </c>
      <c r="D51" s="59">
        <v>2022</v>
      </c>
      <c r="E51" s="59">
        <v>2023</v>
      </c>
      <c r="F51" s="61">
        <v>38.501501000000012</v>
      </c>
      <c r="G51" s="47">
        <v>45.705361200000006</v>
      </c>
      <c r="H51" s="47">
        <v>59.145297795248396</v>
      </c>
      <c r="I51" s="61">
        <v>0</v>
      </c>
      <c r="J51" s="61">
        <v>59.843556278482055</v>
      </c>
      <c r="K51" s="61">
        <v>29.931398815352157</v>
      </c>
      <c r="L51" s="61">
        <f t="shared" si="2"/>
        <v>29.912157463129898</v>
      </c>
      <c r="M51" s="61">
        <v>12.645346</v>
      </c>
      <c r="N51" s="61">
        <f t="shared" si="3"/>
        <v>33.060015200000009</v>
      </c>
      <c r="O51" s="61">
        <v>29.931398815352157</v>
      </c>
      <c r="P51" s="62"/>
      <c r="Q51" s="47">
        <v>0</v>
      </c>
      <c r="R51" s="47">
        <v>0</v>
      </c>
      <c r="S51" s="47">
        <v>0</v>
      </c>
      <c r="T51" s="47">
        <v>12.645346</v>
      </c>
      <c r="U51" s="47">
        <v>17.286052815352157</v>
      </c>
      <c r="V51" s="47">
        <v>0</v>
      </c>
      <c r="W51" s="62"/>
      <c r="X51" s="62"/>
      <c r="Y51" s="62"/>
      <c r="Z51" s="62"/>
      <c r="AA51" s="62"/>
    </row>
    <row r="52" spans="1:27" s="38" customFormat="1" ht="18.75" x14ac:dyDescent="0.25">
      <c r="A52" s="59" t="s">
        <v>251</v>
      </c>
      <c r="B52" s="60" t="s">
        <v>256</v>
      </c>
      <c r="C52" s="59" t="s">
        <v>257</v>
      </c>
      <c r="D52" s="59">
        <v>2022</v>
      </c>
      <c r="E52" s="59">
        <v>2022</v>
      </c>
      <c r="F52" s="61">
        <v>1.3789406099999999</v>
      </c>
      <c r="G52" s="47">
        <v>1.6547287320000001</v>
      </c>
      <c r="H52" s="47">
        <v>1.7070445773739558</v>
      </c>
      <c r="I52" s="61">
        <v>0</v>
      </c>
      <c r="J52" s="61">
        <v>1.7070445773739558</v>
      </c>
      <c r="K52" s="61">
        <v>1.4973190000000001</v>
      </c>
      <c r="L52" s="61">
        <f t="shared" si="2"/>
        <v>0.2097255773739557</v>
      </c>
      <c r="M52" s="61">
        <v>1.4973190000000001</v>
      </c>
      <c r="N52" s="61">
        <f t="shared" si="3"/>
        <v>0.15740973200000008</v>
      </c>
      <c r="O52" s="61">
        <v>1.4973190000000001</v>
      </c>
      <c r="P52" s="62"/>
      <c r="Q52" s="47">
        <v>0</v>
      </c>
      <c r="R52" s="47">
        <v>0</v>
      </c>
      <c r="S52" s="47">
        <v>0</v>
      </c>
      <c r="T52" s="47">
        <v>1.4973190000000001</v>
      </c>
      <c r="U52" s="47">
        <v>0</v>
      </c>
      <c r="V52" s="47">
        <v>0</v>
      </c>
      <c r="W52" s="62"/>
      <c r="X52" s="62"/>
      <c r="Y52" s="62"/>
      <c r="Z52" s="62"/>
      <c r="AA52" s="62"/>
    </row>
    <row r="53" spans="1:27" s="38" customFormat="1" ht="31.5" x14ac:dyDescent="0.25">
      <c r="A53" s="59" t="s">
        <v>258</v>
      </c>
      <c r="B53" s="59" t="s">
        <v>259</v>
      </c>
      <c r="C53" s="59" t="s">
        <v>260</v>
      </c>
      <c r="D53" s="59">
        <v>2020</v>
      </c>
      <c r="E53" s="59" t="s">
        <v>7</v>
      </c>
      <c r="F53" s="61" t="s">
        <v>7</v>
      </c>
      <c r="G53" s="61" t="s">
        <v>7</v>
      </c>
      <c r="H53" s="61" t="s">
        <v>7</v>
      </c>
      <c r="I53" s="61" t="s">
        <v>7</v>
      </c>
      <c r="J53" s="61" t="s">
        <v>7</v>
      </c>
      <c r="K53" s="61" t="s">
        <v>7</v>
      </c>
      <c r="L53" s="61" t="s">
        <v>7</v>
      </c>
      <c r="M53" s="61" t="s">
        <v>7</v>
      </c>
      <c r="N53" s="61" t="s">
        <v>7</v>
      </c>
      <c r="O53" s="61" t="s">
        <v>7</v>
      </c>
      <c r="P53" s="61" t="s">
        <v>7</v>
      </c>
      <c r="Q53" s="61" t="s">
        <v>7</v>
      </c>
      <c r="R53" s="61" t="s">
        <v>7</v>
      </c>
      <c r="S53" s="61" t="s">
        <v>7</v>
      </c>
      <c r="T53" s="61" t="s">
        <v>7</v>
      </c>
      <c r="U53" s="61" t="s">
        <v>7</v>
      </c>
      <c r="V53" s="61" t="s">
        <v>7</v>
      </c>
      <c r="W53" s="61" t="s">
        <v>7</v>
      </c>
      <c r="X53" s="61" t="s">
        <v>7</v>
      </c>
      <c r="Y53" s="61" t="s">
        <v>7</v>
      </c>
      <c r="Z53" s="61" t="s">
        <v>7</v>
      </c>
      <c r="AA53" s="61" t="s">
        <v>7</v>
      </c>
    </row>
    <row r="54" spans="1:27" s="38" customFormat="1" ht="18.75" x14ac:dyDescent="0.25">
      <c r="A54" s="59" t="s">
        <v>258</v>
      </c>
      <c r="B54" s="59" t="s">
        <v>261</v>
      </c>
      <c r="C54" s="59" t="s">
        <v>262</v>
      </c>
      <c r="D54" s="59">
        <v>2020</v>
      </c>
      <c r="E54" s="59">
        <v>2022</v>
      </c>
      <c r="F54" s="61">
        <v>14.59432</v>
      </c>
      <c r="G54" s="47">
        <v>17.441184</v>
      </c>
      <c r="H54" s="47">
        <v>18.298012216757826</v>
      </c>
      <c r="I54" s="61">
        <v>0</v>
      </c>
      <c r="J54" s="61">
        <v>18.298012216757826</v>
      </c>
      <c r="K54" s="61">
        <v>17.965201210000004</v>
      </c>
      <c r="L54" s="61">
        <f t="shared" si="2"/>
        <v>0.33281100675782227</v>
      </c>
      <c r="M54" s="61">
        <v>17.96520121</v>
      </c>
      <c r="N54" s="61">
        <f>G54-M54</f>
        <v>-0.52401721000000023</v>
      </c>
      <c r="O54" s="61">
        <v>17.965201210000004</v>
      </c>
      <c r="P54" s="62"/>
      <c r="Q54" s="47">
        <v>0</v>
      </c>
      <c r="R54" s="50">
        <v>8.1298340000000007</v>
      </c>
      <c r="S54" s="47">
        <v>5.3798640000000004</v>
      </c>
      <c r="T54" s="47">
        <v>4.4555032099999998</v>
      </c>
      <c r="U54" s="47">
        <v>0</v>
      </c>
      <c r="V54" s="47">
        <v>0</v>
      </c>
      <c r="W54" s="62"/>
      <c r="X54" s="62"/>
      <c r="Y54" s="62"/>
      <c r="Z54" s="62"/>
      <c r="AA54" s="62"/>
    </row>
    <row r="55" spans="1:27" s="38" customFormat="1" ht="30.75" customHeight="1" x14ac:dyDescent="0.25">
      <c r="A55" s="59" t="s">
        <v>263</v>
      </c>
      <c r="B55" s="59" t="s">
        <v>264</v>
      </c>
      <c r="C55" s="59" t="s">
        <v>265</v>
      </c>
      <c r="D55" s="59">
        <v>2021</v>
      </c>
      <c r="E55" s="59">
        <v>2021</v>
      </c>
      <c r="F55" s="61">
        <v>1.6338400000000002</v>
      </c>
      <c r="G55" s="61">
        <v>1.9606080000000001</v>
      </c>
      <c r="H55" s="61">
        <v>2.0174570462876349</v>
      </c>
      <c r="I55" s="61">
        <v>0</v>
      </c>
      <c r="J55" s="61">
        <v>2.0174570462876349</v>
      </c>
      <c r="K55" s="61">
        <v>1.7</v>
      </c>
      <c r="L55" s="61">
        <f t="shared" si="2"/>
        <v>0.31745704628763494</v>
      </c>
      <c r="M55" s="61">
        <v>1.6982409999999999</v>
      </c>
      <c r="N55" s="61">
        <f t="shared" si="3"/>
        <v>0.26236700000000024</v>
      </c>
      <c r="O55" s="61">
        <v>1.7</v>
      </c>
      <c r="P55" s="62"/>
      <c r="Q55" s="47">
        <v>0</v>
      </c>
      <c r="R55" s="47">
        <v>0</v>
      </c>
      <c r="S55" s="48">
        <v>1.6982409999999999</v>
      </c>
      <c r="T55" s="47">
        <v>0</v>
      </c>
      <c r="U55" s="47">
        <v>0</v>
      </c>
      <c r="V55" s="47">
        <v>0</v>
      </c>
      <c r="W55" s="62"/>
      <c r="X55" s="62"/>
      <c r="Y55" s="62"/>
      <c r="Z55" s="62"/>
      <c r="AA55" s="62"/>
    </row>
    <row r="56" spans="1:27" s="38" customFormat="1" ht="31.5" x14ac:dyDescent="0.25">
      <c r="A56" s="59" t="s">
        <v>266</v>
      </c>
      <c r="B56" s="59" t="s">
        <v>267</v>
      </c>
      <c r="C56" s="59" t="s">
        <v>268</v>
      </c>
      <c r="D56" s="59">
        <v>2021</v>
      </c>
      <c r="E56" s="59">
        <v>2021</v>
      </c>
      <c r="F56" s="61">
        <v>0.60099999999999998</v>
      </c>
      <c r="G56" s="61">
        <v>0.72120000000000006</v>
      </c>
      <c r="H56" s="61">
        <v>0.87746786974978563</v>
      </c>
      <c r="I56" s="61">
        <v>0</v>
      </c>
      <c r="J56" s="61">
        <v>0.87746786974978563</v>
      </c>
      <c r="K56" s="61">
        <v>0.18546840000000001</v>
      </c>
      <c r="L56" s="61">
        <f t="shared" si="2"/>
        <v>0.69199946974978566</v>
      </c>
      <c r="M56" s="61">
        <v>0</v>
      </c>
      <c r="N56" s="61">
        <f t="shared" si="3"/>
        <v>0.72120000000000006</v>
      </c>
      <c r="O56" s="61">
        <v>0.18546840000000001</v>
      </c>
      <c r="P56" s="62"/>
      <c r="Q56" s="47">
        <v>0</v>
      </c>
      <c r="R56" s="47">
        <v>0</v>
      </c>
      <c r="S56" s="47">
        <v>0</v>
      </c>
      <c r="T56" s="48">
        <v>0</v>
      </c>
      <c r="U56" s="47">
        <v>0</v>
      </c>
      <c r="V56" s="47">
        <v>0</v>
      </c>
      <c r="W56" s="62"/>
      <c r="X56" s="62"/>
      <c r="Y56" s="62"/>
      <c r="Z56" s="62"/>
      <c r="AA56" s="62"/>
    </row>
    <row r="57" spans="1:27" s="38" customFormat="1" ht="63" x14ac:dyDescent="0.25">
      <c r="A57" s="59" t="s">
        <v>266</v>
      </c>
      <c r="B57" s="59" t="s">
        <v>269</v>
      </c>
      <c r="C57" s="59" t="s">
        <v>270</v>
      </c>
      <c r="D57" s="59">
        <v>2021</v>
      </c>
      <c r="E57" s="59">
        <v>2022</v>
      </c>
      <c r="F57" s="61">
        <v>6.9695200000000002</v>
      </c>
      <c r="G57" s="47">
        <v>8.3634240000000002</v>
      </c>
      <c r="H57" s="47">
        <v>10.995948076772924</v>
      </c>
      <c r="I57" s="61">
        <v>0</v>
      </c>
      <c r="J57" s="61">
        <v>10.995948076772924</v>
      </c>
      <c r="K57" s="61">
        <v>10.05234289</v>
      </c>
      <c r="L57" s="61">
        <f t="shared" si="2"/>
        <v>0.94360518677292404</v>
      </c>
      <c r="M57" s="61">
        <v>10.05234289</v>
      </c>
      <c r="N57" s="61">
        <f t="shared" si="3"/>
        <v>-1.6889188900000001</v>
      </c>
      <c r="O57" s="61">
        <v>10.05234289</v>
      </c>
      <c r="P57" s="62"/>
      <c r="Q57" s="47">
        <v>0</v>
      </c>
      <c r="R57" s="47">
        <v>0</v>
      </c>
      <c r="S57" s="47">
        <v>0</v>
      </c>
      <c r="T57" s="48">
        <v>10.05234289</v>
      </c>
      <c r="U57" s="47">
        <v>0</v>
      </c>
      <c r="V57" s="47">
        <v>0</v>
      </c>
      <c r="W57" s="62"/>
      <c r="X57" s="62"/>
      <c r="Y57" s="62"/>
      <c r="Z57" s="62"/>
      <c r="AA57" s="62"/>
    </row>
    <row r="58" spans="1:27" s="38" customFormat="1" ht="63" x14ac:dyDescent="0.25">
      <c r="A58" s="59" t="s">
        <v>266</v>
      </c>
      <c r="B58" s="59" t="s">
        <v>271</v>
      </c>
      <c r="C58" s="59" t="s">
        <v>272</v>
      </c>
      <c r="D58" s="59">
        <v>2023</v>
      </c>
      <c r="E58" s="59">
        <v>2024</v>
      </c>
      <c r="F58" s="61">
        <v>6.9695200000000002</v>
      </c>
      <c r="G58" s="47">
        <v>8.3634240000000002</v>
      </c>
      <c r="H58" s="47">
        <v>12.867740541432243</v>
      </c>
      <c r="I58" s="61">
        <v>0</v>
      </c>
      <c r="J58" s="61">
        <v>12.867740541432243</v>
      </c>
      <c r="K58" s="61">
        <v>8.4741075899999991</v>
      </c>
      <c r="L58" s="61">
        <f t="shared" si="2"/>
        <v>4.3936329514322434</v>
      </c>
      <c r="M58" s="61">
        <v>0</v>
      </c>
      <c r="N58" s="61">
        <f t="shared" si="3"/>
        <v>8.3634240000000002</v>
      </c>
      <c r="O58" s="61">
        <v>8.4741075899999991</v>
      </c>
      <c r="P58" s="62"/>
      <c r="Q58" s="47">
        <v>0</v>
      </c>
      <c r="R58" s="47">
        <v>0</v>
      </c>
      <c r="S58" s="47">
        <v>0</v>
      </c>
      <c r="T58" s="47">
        <v>0</v>
      </c>
      <c r="U58" s="47">
        <v>0.40462996800000001</v>
      </c>
      <c r="V58" s="47">
        <v>8.0694776160000004</v>
      </c>
      <c r="W58" s="62"/>
      <c r="X58" s="62"/>
      <c r="Y58" s="62"/>
      <c r="Z58" s="62"/>
      <c r="AA58" s="62"/>
    </row>
    <row r="59" spans="1:27" s="38" customFormat="1" ht="18.75" x14ac:dyDescent="0.25">
      <c r="A59" s="59" t="s">
        <v>273</v>
      </c>
      <c r="B59" s="59" t="s">
        <v>274</v>
      </c>
      <c r="C59" s="59" t="s">
        <v>275</v>
      </c>
      <c r="D59" s="59">
        <v>2020</v>
      </c>
      <c r="E59" s="59">
        <v>2020</v>
      </c>
      <c r="F59" s="61">
        <v>2.1438249999999996</v>
      </c>
      <c r="G59" s="47">
        <v>2.5749739199999997</v>
      </c>
      <c r="H59" s="47">
        <v>2.6035913271315296</v>
      </c>
      <c r="I59" s="61">
        <v>0</v>
      </c>
      <c r="J59" s="61">
        <v>2.6035913271315296</v>
      </c>
      <c r="K59" s="61">
        <v>2.41361983</v>
      </c>
      <c r="L59" s="61">
        <f t="shared" si="2"/>
        <v>0.18997149713152961</v>
      </c>
      <c r="M59" s="61">
        <v>2.41361983</v>
      </c>
      <c r="N59" s="61">
        <f t="shared" si="3"/>
        <v>0.16135408999999967</v>
      </c>
      <c r="O59" s="61">
        <v>2.41361983</v>
      </c>
      <c r="P59" s="62"/>
      <c r="Q59" s="47">
        <v>0</v>
      </c>
      <c r="R59" s="47">
        <v>2.41361983</v>
      </c>
      <c r="S59" s="47">
        <v>0</v>
      </c>
      <c r="T59" s="47">
        <v>0</v>
      </c>
      <c r="U59" s="47">
        <v>0</v>
      </c>
      <c r="V59" s="47">
        <v>0</v>
      </c>
      <c r="W59" s="62"/>
      <c r="X59" s="62"/>
      <c r="Y59" s="62"/>
      <c r="Z59" s="62"/>
      <c r="AA59" s="62"/>
    </row>
    <row r="60" spans="1:27" s="38" customFormat="1" ht="31.5" x14ac:dyDescent="0.25">
      <c r="A60" s="59" t="s">
        <v>273</v>
      </c>
      <c r="B60" s="59" t="s">
        <v>276</v>
      </c>
      <c r="C60" s="59" t="s">
        <v>277</v>
      </c>
      <c r="D60" s="59">
        <v>2022</v>
      </c>
      <c r="E60" s="59">
        <v>2022</v>
      </c>
      <c r="F60" s="61">
        <v>3.182518</v>
      </c>
      <c r="G60" s="47">
        <v>3.8190216000000001</v>
      </c>
      <c r="H60" s="47">
        <v>5.0882909200531987</v>
      </c>
      <c r="I60" s="61">
        <v>0</v>
      </c>
      <c r="J60" s="61">
        <v>3.705917617305325</v>
      </c>
      <c r="K60" s="61">
        <v>2.9584109999999999</v>
      </c>
      <c r="L60" s="61">
        <f t="shared" si="2"/>
        <v>0.74750661730532508</v>
      </c>
      <c r="M60" s="61">
        <v>2.9584109999999999</v>
      </c>
      <c r="N60" s="61">
        <f>G60-M60</f>
        <v>0.86061060000000023</v>
      </c>
      <c r="O60" s="61">
        <v>2.9584109999999999</v>
      </c>
      <c r="P60" s="62"/>
      <c r="Q60" s="47">
        <v>0</v>
      </c>
      <c r="R60" s="47">
        <v>0</v>
      </c>
      <c r="S60" s="47">
        <v>0</v>
      </c>
      <c r="T60" s="49">
        <v>2.9584109999999999</v>
      </c>
      <c r="U60" s="47">
        <v>0</v>
      </c>
      <c r="V60" s="47">
        <v>0</v>
      </c>
      <c r="W60" s="62"/>
      <c r="X60" s="62"/>
      <c r="Y60" s="62"/>
      <c r="Z60" s="62"/>
      <c r="AA60" s="62"/>
    </row>
    <row r="61" spans="1:27" s="38" customFormat="1" ht="18.75" x14ac:dyDescent="0.25">
      <c r="A61" s="59" t="s">
        <v>273</v>
      </c>
      <c r="B61" s="59" t="s">
        <v>278</v>
      </c>
      <c r="C61" s="59" t="s">
        <v>279</v>
      </c>
      <c r="D61" s="59" t="s">
        <v>7</v>
      </c>
      <c r="E61" s="59">
        <v>2022</v>
      </c>
      <c r="F61" s="61">
        <v>7.11812E-2</v>
      </c>
      <c r="G61" s="61">
        <v>8.5417440000000025E-2</v>
      </c>
      <c r="H61" s="61">
        <v>9.8050716178129785E-2</v>
      </c>
      <c r="I61" s="61">
        <v>0</v>
      </c>
      <c r="J61" s="61">
        <v>9.8050716178129785E-2</v>
      </c>
      <c r="K61" s="61">
        <v>4.7405999999999997E-2</v>
      </c>
      <c r="L61" s="61">
        <f t="shared" si="2"/>
        <v>5.0644716178129788E-2</v>
      </c>
      <c r="M61" s="61">
        <v>4.7405999999999997E-2</v>
      </c>
      <c r="N61" s="61">
        <f t="shared" si="3"/>
        <v>3.8011440000000028E-2</v>
      </c>
      <c r="O61" s="61">
        <v>4.7405999999999997E-2</v>
      </c>
      <c r="P61" s="62"/>
      <c r="Q61" s="47">
        <v>0</v>
      </c>
      <c r="R61" s="47">
        <v>0</v>
      </c>
      <c r="S61" s="47">
        <v>0</v>
      </c>
      <c r="T61" s="49">
        <v>4.7405999999999997E-2</v>
      </c>
      <c r="U61" s="47">
        <v>0</v>
      </c>
      <c r="V61" s="47">
        <v>0</v>
      </c>
      <c r="W61" s="62"/>
      <c r="X61" s="62"/>
      <c r="Y61" s="62"/>
      <c r="Z61" s="62"/>
      <c r="AA61" s="62"/>
    </row>
    <row r="62" spans="1:27" s="38" customFormat="1" ht="18.75" x14ac:dyDescent="0.25">
      <c r="A62" s="59" t="s">
        <v>273</v>
      </c>
      <c r="B62" s="59" t="s">
        <v>280</v>
      </c>
      <c r="C62" s="59" t="s">
        <v>281</v>
      </c>
      <c r="D62" s="59" t="s">
        <v>7</v>
      </c>
      <c r="E62" s="59">
        <v>2022</v>
      </c>
      <c r="F62" s="61">
        <v>5.6954959999999992E-2</v>
      </c>
      <c r="G62" s="47">
        <v>6.8345952000000001E-2</v>
      </c>
      <c r="H62" s="47">
        <v>8.1921291223524054E-2</v>
      </c>
      <c r="I62" s="61">
        <v>0</v>
      </c>
      <c r="J62" s="61">
        <v>8.1921291223524054E-2</v>
      </c>
      <c r="K62" s="61">
        <v>2.75E-2</v>
      </c>
      <c r="L62" s="61">
        <f t="shared" si="2"/>
        <v>5.4421291223524057E-2</v>
      </c>
      <c r="M62" s="61">
        <v>2.75E-2</v>
      </c>
      <c r="N62" s="61">
        <f t="shared" si="3"/>
        <v>4.0845952000000005E-2</v>
      </c>
      <c r="O62" s="61">
        <v>2.75E-2</v>
      </c>
      <c r="P62" s="62"/>
      <c r="Q62" s="47">
        <v>0</v>
      </c>
      <c r="R62" s="47">
        <v>0</v>
      </c>
      <c r="S62" s="47">
        <v>0</v>
      </c>
      <c r="T62" s="47">
        <v>2.75E-2</v>
      </c>
      <c r="U62" s="47">
        <v>0</v>
      </c>
      <c r="V62" s="47">
        <v>0</v>
      </c>
      <c r="W62" s="62"/>
      <c r="X62" s="62"/>
      <c r="Y62" s="62"/>
      <c r="Z62" s="62"/>
      <c r="AA62" s="62"/>
    </row>
    <row r="63" spans="1:27" s="38" customFormat="1" ht="18.75" x14ac:dyDescent="0.25">
      <c r="A63" s="59" t="s">
        <v>282</v>
      </c>
      <c r="B63" s="60" t="s">
        <v>283</v>
      </c>
      <c r="C63" s="59" t="s">
        <v>284</v>
      </c>
      <c r="D63" s="59">
        <v>2019</v>
      </c>
      <c r="E63" s="59">
        <v>2020</v>
      </c>
      <c r="F63" s="61">
        <v>275.81738459999997</v>
      </c>
      <c r="G63" s="61">
        <v>346.38670260000009</v>
      </c>
      <c r="H63" s="61">
        <v>368.35694729290088</v>
      </c>
      <c r="I63" s="61">
        <v>0</v>
      </c>
      <c r="J63" s="61">
        <v>368.35694729290088</v>
      </c>
      <c r="K63" s="61">
        <v>199.48431003600001</v>
      </c>
      <c r="L63" s="61">
        <f t="shared" si="2"/>
        <v>168.87263725690087</v>
      </c>
      <c r="M63" s="61">
        <v>199.48431003600001</v>
      </c>
      <c r="N63" s="61">
        <f t="shared" si="3"/>
        <v>146.90239256400008</v>
      </c>
      <c r="O63" s="61">
        <v>199.48431003600001</v>
      </c>
      <c r="P63" s="62"/>
      <c r="Q63" s="47">
        <v>28.841785909999999</v>
      </c>
      <c r="R63" s="50">
        <v>170.64252412600001</v>
      </c>
      <c r="S63" s="47">
        <v>0</v>
      </c>
      <c r="T63" s="47">
        <v>0</v>
      </c>
      <c r="U63" s="47">
        <v>0</v>
      </c>
      <c r="V63" s="47">
        <v>0</v>
      </c>
      <c r="W63" s="62"/>
      <c r="X63" s="62"/>
      <c r="Y63" s="62"/>
      <c r="Z63" s="62"/>
      <c r="AA63" s="62"/>
    </row>
    <row r="64" spans="1:27" s="38" customFormat="1" ht="18.75" x14ac:dyDescent="0.25">
      <c r="A64" s="59" t="s">
        <v>282</v>
      </c>
      <c r="B64" s="60" t="s">
        <v>285</v>
      </c>
      <c r="C64" s="59" t="s">
        <v>286</v>
      </c>
      <c r="D64" s="59" t="s">
        <v>7</v>
      </c>
      <c r="E64" s="59">
        <v>2022</v>
      </c>
      <c r="F64" s="61">
        <v>3.6445500000000002</v>
      </c>
      <c r="G64" s="61">
        <v>4.3734599999999997</v>
      </c>
      <c r="H64" s="61">
        <v>5.0752115862472689</v>
      </c>
      <c r="I64" s="61">
        <v>0</v>
      </c>
      <c r="J64" s="61">
        <v>5.0752115862472689</v>
      </c>
      <c r="K64" s="61">
        <v>2.3090280000000001</v>
      </c>
      <c r="L64" s="61">
        <f t="shared" si="2"/>
        <v>2.7661835862472688</v>
      </c>
      <c r="M64" s="61">
        <v>2.3090280000000001</v>
      </c>
      <c r="N64" s="61">
        <f t="shared" si="3"/>
        <v>2.0644319999999996</v>
      </c>
      <c r="O64" s="61">
        <v>2.3090280000000001</v>
      </c>
      <c r="P64" s="62"/>
      <c r="Q64" s="47">
        <v>0</v>
      </c>
      <c r="R64" s="50">
        <v>0</v>
      </c>
      <c r="S64" s="47">
        <v>0</v>
      </c>
      <c r="T64" s="48">
        <v>2.3090280000000001</v>
      </c>
      <c r="U64" s="47">
        <v>0</v>
      </c>
      <c r="V64" s="47">
        <v>0</v>
      </c>
      <c r="W64" s="62"/>
      <c r="X64" s="62"/>
      <c r="Y64" s="62"/>
      <c r="Z64" s="62"/>
      <c r="AA64" s="62"/>
    </row>
    <row r="65" spans="1:27" s="38" customFormat="1" ht="30.75" customHeight="1" x14ac:dyDescent="0.25">
      <c r="A65" s="59" t="s">
        <v>282</v>
      </c>
      <c r="B65" s="60" t="s">
        <v>287</v>
      </c>
      <c r="C65" s="59" t="s">
        <v>288</v>
      </c>
      <c r="D65" s="59" t="s">
        <v>7</v>
      </c>
      <c r="E65" s="59">
        <v>2022</v>
      </c>
      <c r="F65" s="61">
        <v>14.948638400000002</v>
      </c>
      <c r="G65" s="61">
        <v>17.938366080000005</v>
      </c>
      <c r="H65" s="61">
        <v>23.132848173969609</v>
      </c>
      <c r="I65" s="61">
        <v>0</v>
      </c>
      <c r="J65" s="61">
        <v>23.132848173969609</v>
      </c>
      <c r="K65" s="61">
        <v>1.5</v>
      </c>
      <c r="L65" s="61">
        <f t="shared" si="2"/>
        <v>21.632848173969609</v>
      </c>
      <c r="M65" s="61">
        <v>1</v>
      </c>
      <c r="N65" s="61">
        <f t="shared" si="3"/>
        <v>16.938366080000005</v>
      </c>
      <c r="O65" s="61">
        <v>1.5</v>
      </c>
      <c r="P65" s="62"/>
      <c r="Q65" s="47">
        <v>0</v>
      </c>
      <c r="R65" s="50">
        <v>0</v>
      </c>
      <c r="S65" s="47">
        <v>0</v>
      </c>
      <c r="T65" s="47">
        <v>1</v>
      </c>
      <c r="U65" s="47">
        <v>0.5</v>
      </c>
      <c r="V65" s="47">
        <v>0</v>
      </c>
      <c r="W65" s="62"/>
      <c r="X65" s="62"/>
      <c r="Y65" s="62"/>
      <c r="Z65" s="62"/>
      <c r="AA65" s="62"/>
    </row>
    <row r="66" spans="1:27" s="38" customFormat="1" ht="15.75" x14ac:dyDescent="0.25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62"/>
      <c r="Q66" s="57"/>
      <c r="R66" s="62"/>
      <c r="S66" s="58"/>
      <c r="T66" s="62"/>
      <c r="U66" s="62"/>
      <c r="V66" s="62"/>
      <c r="W66" s="62"/>
      <c r="X66" s="62"/>
      <c r="Y66" s="62"/>
      <c r="Z66" s="62"/>
      <c r="AA66" s="62"/>
    </row>
  </sheetData>
  <mergeCells count="25">
    <mergeCell ref="O15:O16"/>
    <mergeCell ref="P15:P16"/>
    <mergeCell ref="A4:N4"/>
    <mergeCell ref="A6:N6"/>
    <mergeCell ref="F15:J15"/>
    <mergeCell ref="A15:A16"/>
    <mergeCell ref="B15:B16"/>
    <mergeCell ref="C15:C16"/>
    <mergeCell ref="D15:D16"/>
    <mergeCell ref="E15:E16"/>
    <mergeCell ref="K15:K16"/>
    <mergeCell ref="L15:L16"/>
    <mergeCell ref="M15:M16"/>
    <mergeCell ref="N15:N16"/>
    <mergeCell ref="Q15:Q16"/>
    <mergeCell ref="R15:R16"/>
    <mergeCell ref="S15:S16"/>
    <mergeCell ref="AA15:AA16"/>
    <mergeCell ref="V15:V16"/>
    <mergeCell ref="W15:W16"/>
    <mergeCell ref="X15:X16"/>
    <mergeCell ref="Y15:Y16"/>
    <mergeCell ref="Z15:Z16"/>
    <mergeCell ref="U15:U16"/>
    <mergeCell ref="T15:T1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4:Q34"/>
  <sheetViews>
    <sheetView zoomScale="70" zoomScaleNormal="70" zoomScaleSheetLayoutView="55" workbookViewId="0">
      <selection activeCell="A8" sqref="A8"/>
    </sheetView>
  </sheetViews>
  <sheetFormatPr defaultRowHeight="15" x14ac:dyDescent="0.25"/>
  <cols>
    <col min="1" max="1" width="20.5703125" customWidth="1"/>
    <col min="2" max="13" width="20.28515625" customWidth="1"/>
  </cols>
  <sheetData>
    <row r="4" spans="1:17" ht="18.75" x14ac:dyDescent="0.3">
      <c r="A4" s="11" t="s">
        <v>49</v>
      </c>
    </row>
    <row r="5" spans="1:17" ht="18.75" x14ac:dyDescent="0.3">
      <c r="A5" s="11"/>
    </row>
    <row r="6" spans="1:17" ht="18.75" x14ac:dyDescent="0.3">
      <c r="A6" s="11"/>
    </row>
    <row r="7" spans="1:17" ht="15.75" x14ac:dyDescent="0.25">
      <c r="A7" s="3" t="str">
        <f>'20.1'!E8</f>
        <v>Инвестиционная программа  Акционерное общество  "Западная энергетическая компания"</v>
      </c>
      <c r="B7" s="5"/>
      <c r="C7" s="5"/>
      <c r="D7" s="5"/>
      <c r="E7" s="5"/>
      <c r="F7" s="5"/>
      <c r="G7" s="5"/>
      <c r="H7" s="5"/>
      <c r="I7" s="5"/>
      <c r="J7" s="5"/>
      <c r="K7" s="12"/>
      <c r="L7" s="12"/>
      <c r="M7" s="12"/>
      <c r="N7" s="12"/>
      <c r="O7" s="12"/>
    </row>
    <row r="8" spans="1:17" x14ac:dyDescent="0.25">
      <c r="A8" s="7" t="s">
        <v>11</v>
      </c>
      <c r="B8" s="7"/>
      <c r="C8" s="7"/>
      <c r="D8" s="7"/>
      <c r="E8" s="7"/>
      <c r="F8" s="7"/>
      <c r="G8" s="7"/>
      <c r="H8" s="7"/>
      <c r="I8" s="7"/>
      <c r="J8" s="7"/>
      <c r="K8" s="12"/>
      <c r="L8" s="12"/>
      <c r="M8" s="12"/>
      <c r="N8" s="12"/>
      <c r="O8" s="12"/>
    </row>
    <row r="9" spans="1:1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7" ht="15.75" x14ac:dyDescent="0.25">
      <c r="A10" s="13" t="s">
        <v>178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7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7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spans="1:17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7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7" ht="15" customHeight="1" x14ac:dyDescent="0.25">
      <c r="A15" s="144" t="s">
        <v>1</v>
      </c>
      <c r="B15" s="145" t="s">
        <v>50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3"/>
      <c r="O15" s="13"/>
      <c r="P15" s="19"/>
      <c r="Q15" s="19"/>
    </row>
    <row r="16" spans="1:17" ht="15.75" x14ac:dyDescent="0.25">
      <c r="A16" s="144"/>
      <c r="B16" s="20">
        <v>2018</v>
      </c>
      <c r="C16" s="20">
        <v>2019</v>
      </c>
      <c r="D16" s="20">
        <v>2020</v>
      </c>
      <c r="E16" s="20">
        <v>2021</v>
      </c>
      <c r="F16" s="20">
        <v>2022</v>
      </c>
      <c r="G16" s="20">
        <v>2023</v>
      </c>
      <c r="H16" s="20">
        <v>2024</v>
      </c>
      <c r="I16" s="20">
        <v>2025</v>
      </c>
      <c r="J16" s="20">
        <v>2026</v>
      </c>
      <c r="K16" s="20">
        <v>2027</v>
      </c>
      <c r="L16" s="20">
        <v>2028</v>
      </c>
      <c r="M16" s="20">
        <v>2029</v>
      </c>
      <c r="N16" s="13"/>
      <c r="O16" s="13"/>
      <c r="P16" s="19"/>
      <c r="Q16" s="19"/>
    </row>
    <row r="17" spans="1:17" ht="15.75" x14ac:dyDescent="0.25">
      <c r="A17" s="17" t="s">
        <v>51</v>
      </c>
      <c r="B17" s="39">
        <v>105.2557</v>
      </c>
      <c r="C17" s="39">
        <v>106.826398641827</v>
      </c>
      <c r="D17" s="39">
        <v>105.56188522495653</v>
      </c>
      <c r="E17" s="39">
        <v>104.9354</v>
      </c>
      <c r="F17" s="39">
        <v>113.87439215858601</v>
      </c>
      <c r="G17" s="39">
        <v>105.89170681013999</v>
      </c>
      <c r="H17" s="39">
        <v>105.30227480021099</v>
      </c>
      <c r="I17" s="39">
        <v>104.794259089128</v>
      </c>
      <c r="J17" s="39">
        <v>104.794259089128</v>
      </c>
      <c r="K17" s="39">
        <v>104.794259089128</v>
      </c>
      <c r="L17" s="39">
        <v>104.794259089128</v>
      </c>
      <c r="M17" s="39">
        <v>104.794259089128</v>
      </c>
      <c r="N17" s="13"/>
      <c r="O17" s="13"/>
      <c r="P17" s="19"/>
      <c r="Q17" s="19"/>
    </row>
    <row r="18" spans="1:17" ht="15.75" x14ac:dyDescent="0.25">
      <c r="A18" s="18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3"/>
      <c r="O18" s="13"/>
      <c r="P18" s="19"/>
      <c r="Q18" s="19"/>
    </row>
    <row r="19" spans="1:17" s="16" customFormat="1" x14ac:dyDescent="0.25"/>
    <row r="32" spans="1:17" ht="15.75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ht="15.75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 ht="15.75" x14ac:dyDescent="0.25">
      <c r="B34" s="4"/>
      <c r="C34" s="4"/>
      <c r="D34" s="15"/>
      <c r="E34" s="15"/>
      <c r="F34" s="15"/>
      <c r="G34" s="15"/>
      <c r="H34" s="15"/>
      <c r="I34" s="15"/>
      <c r="J34" s="15"/>
      <c r="K34" s="4"/>
      <c r="L34" s="4"/>
    </row>
  </sheetData>
  <mergeCells count="2">
    <mergeCell ref="A15:A16"/>
    <mergeCell ref="B15:M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Пользователь</cp:lastModifiedBy>
  <cp:lastPrinted>2023-03-27T21:09:10Z</cp:lastPrinted>
  <dcterms:created xsi:type="dcterms:W3CDTF">2018-08-07T02:20:41Z</dcterms:created>
  <dcterms:modified xsi:type="dcterms:W3CDTF">2023-03-30T21:07:41Z</dcterms:modified>
</cp:coreProperties>
</file>