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Луиза Августовна\Desktop\Раскрытие 24 приказ\"/>
    </mc:Choice>
  </mc:AlternateContent>
  <bookViews>
    <workbookView xWindow="-120" yWindow="-120" windowWidth="24240" windowHeight="13140" activeTab="1"/>
  </bookViews>
  <sheets>
    <sheet name="Прилодение 2_Расх на 1 присоед" sheetId="1" r:id="rId1"/>
    <sheet name="приложение 3 Расходы" sheetId="2" r:id="rId2"/>
  </sheets>
  <externalReferences>
    <externalReference r:id="rId3"/>
  </externalReferences>
  <definedNames>
    <definedName name="god_first">[1]Титульный!$F$12</definedName>
    <definedName name="_xlnm.Print_Area" localSheetId="0">'Прилодение 2_Расх на 1 присоед'!$A$1:$F$28</definedName>
    <definedName name="_xlnm.Print_Area" localSheetId="1">'приложение 3 Расходы'!$A$1:$K$32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2" l="1"/>
  <c r="G9" i="2" l="1"/>
  <c r="H9" i="2"/>
  <c r="G10" i="2"/>
  <c r="H10" i="2"/>
  <c r="G11" i="2"/>
  <c r="H11" i="2"/>
  <c r="G12" i="2"/>
  <c r="H12" i="2"/>
  <c r="G13" i="2"/>
  <c r="H13" i="2"/>
  <c r="G15" i="2"/>
  <c r="H15" i="2"/>
  <c r="G18" i="2"/>
  <c r="H18" i="2"/>
  <c r="G19" i="2"/>
  <c r="H19" i="2"/>
  <c r="G20" i="2"/>
  <c r="H20" i="2"/>
  <c r="G21" i="2"/>
  <c r="H21" i="2"/>
  <c r="G22" i="2"/>
  <c r="H22" i="2"/>
  <c r="G24" i="2"/>
  <c r="H24" i="2"/>
  <c r="G25" i="2"/>
  <c r="H25" i="2"/>
  <c r="G26" i="2"/>
  <c r="H26" i="2"/>
  <c r="G27" i="2"/>
  <c r="H27" i="2"/>
  <c r="F27" i="2"/>
  <c r="F26" i="2"/>
  <c r="F25" i="2"/>
  <c r="F24" i="2"/>
  <c r="F22" i="2"/>
  <c r="F21" i="2"/>
  <c r="F20" i="2"/>
  <c r="F19" i="2"/>
  <c r="F18" i="2"/>
  <c r="F16" i="2"/>
  <c r="F15" i="2"/>
  <c r="F10" i="2"/>
  <c r="F11" i="2"/>
  <c r="F12" i="2"/>
  <c r="F13" i="2"/>
  <c r="F9" i="2"/>
  <c r="G23" i="2" l="1"/>
  <c r="H23" i="2"/>
  <c r="K27" i="2"/>
  <c r="J27" i="2"/>
  <c r="I27" i="2"/>
  <c r="I26" i="2"/>
  <c r="K25" i="2"/>
  <c r="J25" i="2"/>
  <c r="I25" i="2"/>
  <c r="I24" i="2"/>
  <c r="K24" i="2"/>
  <c r="J24" i="2"/>
  <c r="E23" i="2"/>
  <c r="D23" i="2"/>
  <c r="C23" i="2"/>
  <c r="K22" i="2"/>
  <c r="I21" i="2"/>
  <c r="J20" i="2"/>
  <c r="I20" i="2"/>
  <c r="K19" i="2"/>
  <c r="J19" i="2"/>
  <c r="K18" i="2"/>
  <c r="I16" i="2"/>
  <c r="H16" i="2"/>
  <c r="I15" i="2"/>
  <c r="K13" i="2"/>
  <c r="J13" i="2"/>
  <c r="I13" i="2"/>
  <c r="I12" i="2"/>
  <c r="J11" i="2"/>
  <c r="I11" i="2"/>
  <c r="K10" i="2"/>
  <c r="J10" i="2"/>
  <c r="K9" i="2"/>
  <c r="G16" i="2" l="1"/>
  <c r="I23" i="2"/>
  <c r="E17" i="2"/>
  <c r="H17" i="2" s="1"/>
  <c r="H14" i="2" s="1"/>
  <c r="H8" i="2" s="1"/>
  <c r="C22" i="1" s="1"/>
  <c r="F22" i="1" s="1"/>
  <c r="J15" i="2"/>
  <c r="J26" i="2"/>
  <c r="J23" i="2" s="1"/>
  <c r="I9" i="2"/>
  <c r="K11" i="2"/>
  <c r="J12" i="2"/>
  <c r="K15" i="2"/>
  <c r="K16" i="2"/>
  <c r="I18" i="2"/>
  <c r="K20" i="2"/>
  <c r="J21" i="2"/>
  <c r="I22" i="2"/>
  <c r="K26" i="2"/>
  <c r="K23" i="2" s="1"/>
  <c r="J9" i="2"/>
  <c r="I10" i="2"/>
  <c r="K12" i="2"/>
  <c r="C17" i="2"/>
  <c r="F17" i="2" s="1"/>
  <c r="J18" i="2"/>
  <c r="I19" i="2"/>
  <c r="K21" i="2"/>
  <c r="J22" i="2"/>
  <c r="D17" i="2"/>
  <c r="G17" i="2" s="1"/>
  <c r="F23" i="2"/>
  <c r="G14" i="2" l="1"/>
  <c r="G8" i="2" s="1"/>
  <c r="C17" i="1" s="1"/>
  <c r="F17" i="1" s="1"/>
  <c r="J16" i="2"/>
  <c r="K17" i="2"/>
  <c r="E14" i="2"/>
  <c r="E8" i="2" s="1"/>
  <c r="D14" i="2"/>
  <c r="D8" i="2" s="1"/>
  <c r="F14" i="2"/>
  <c r="F8" i="2" s="1"/>
  <c r="C12" i="1" s="1"/>
  <c r="F12" i="1" s="1"/>
  <c r="C14" i="2"/>
  <c r="C8" i="2" s="1"/>
  <c r="K14" i="2"/>
  <c r="K8" i="2" s="1"/>
  <c r="C23" i="1" s="1"/>
  <c r="F23" i="1" s="1"/>
  <c r="I17" i="2" l="1"/>
  <c r="I14" i="2" s="1"/>
  <c r="I8" i="2" s="1"/>
  <c r="C13" i="1" s="1"/>
  <c r="F13" i="1" s="1"/>
  <c r="J17" i="2"/>
  <c r="J14" i="2" s="1"/>
  <c r="J8" i="2" s="1"/>
  <c r="C18" i="1" s="1"/>
  <c r="F18" i="1" s="1"/>
</calcChain>
</file>

<file path=xl/sharedStrings.xml><?xml version="1.0" encoding="utf-8"?>
<sst xmlns="http://schemas.openxmlformats.org/spreadsheetml/2006/main" count="89" uniqueCount="72">
  <si>
    <t xml:space="preserve">Приложение № 2 </t>
  </si>
  <si>
    <t>№
п/п</t>
  </si>
  <si>
    <t>Наименование мероприятий</t>
  </si>
  <si>
    <t>Информация для расчета стандартизированной тарифной ставки С1</t>
  </si>
  <si>
    <t>Расходы
согласно
приложению 3
по каждому
мероприятию</t>
  </si>
  <si>
    <t>Количество
технологических
присоединений</t>
  </si>
  <si>
    <t>Объем
максимальной
мощности</t>
  </si>
  <si>
    <t xml:space="preserve">Расходы
на одно
присоединение </t>
  </si>
  <si>
    <t>(руб.)</t>
  </si>
  <si>
    <t>(шт.)</t>
  </si>
  <si>
    <t>(кВт)</t>
  </si>
  <si>
    <t>(руб. на одно ТП)</t>
  </si>
  <si>
    <t>год, данные за предыдущий период регулирования (n-2)</t>
  </si>
  <si>
    <t>1.</t>
  </si>
  <si>
    <t>Подготовка и выдача сетевой организацией технических условий Заявителю</t>
  </si>
  <si>
    <t>2.</t>
  </si>
  <si>
    <t>Проверка сетевой организацией выполнения технических условий Заявителем</t>
  </si>
  <si>
    <t>2.1.</t>
  </si>
  <si>
    <t>Выдача сетевой организацией акта об осуществлении технологического присоединения Заявителям, указанным в абзаце восьмом пункта 24 Методических указаний по определению размера платы за технологическое присоединение к электрическим сетям</t>
  </si>
  <si>
    <t>2.2.</t>
  </si>
  <si>
    <t>Проверка сетевой организацией выполнения технических условий Заявителями, указанными в абзаце девятом пункта 24 Методических указаний по определению размера платы за технологическое присоединение к электрическим сетям</t>
  </si>
  <si>
    <t>год, данные за год (n-3), предшествующий предыдущему периоду регулирования</t>
  </si>
  <si>
    <t>год, данные за год (n-4), предшествующий году (n-3)</t>
  </si>
  <si>
    <t>Приложение № 3</t>
  </si>
  <si>
    <t>Расчет
фактических расходов на выполнение мероприятий по технологическому присоединению, 
не связанных со строительством объектов электросетевого хозяйства</t>
  </si>
  <si>
    <t>тыс. руб.</t>
  </si>
  <si>
    <t>№ п/п</t>
  </si>
  <si>
    <t>Показатели</t>
  </si>
  <si>
    <t>Расходы на выполнение мероприятий по технологическому присоединению, 
не связанных со строительством объектов электросетевого хозяйства</t>
  </si>
  <si>
    <t xml:space="preserve">Расходы на подготовку и выдачу сетевой организацией технических условий заявителю </t>
  </si>
  <si>
    <t>Расходы на проверку сетевой организацией выполнения заявителем технических условий</t>
  </si>
  <si>
    <t>Расходы по выполнению мероприятий по технологическому присоединению, всего</t>
  </si>
  <si>
    <t>1.1</t>
  </si>
  <si>
    <t>Вспомогательные материалы</t>
  </si>
  <si>
    <t>1.2</t>
  </si>
  <si>
    <t>Энергия на хозяйственные нужды</t>
  </si>
  <si>
    <t>1.3</t>
  </si>
  <si>
    <t>Оплата труда ППП</t>
  </si>
  <si>
    <t>1.4</t>
  </si>
  <si>
    <t>Отчисления на страховые взносы</t>
  </si>
  <si>
    <t>1.5.</t>
  </si>
  <si>
    <t>Амортизация</t>
  </si>
  <si>
    <t>1.6</t>
  </si>
  <si>
    <t>Прочие расходы, всего, в том числе:</t>
  </si>
  <si>
    <t>1.6.1</t>
  </si>
  <si>
    <t>- работы и услуги производственного характера</t>
  </si>
  <si>
    <t>1.6.2</t>
  </si>
  <si>
    <t>- налоги и сборы, уменьшающие налогооблагаемую базу на прибыль организаций, всего</t>
  </si>
  <si>
    <t>1.6.3</t>
  </si>
  <si>
    <t>- работы и услуги непроизводственного характера, в т.ч.:</t>
  </si>
  <si>
    <t>1.6.3.1</t>
  </si>
  <si>
    <t>услуги связи</t>
  </si>
  <si>
    <t>1.6.3.2</t>
  </si>
  <si>
    <t>расходы на охрану и пожарную безопасность</t>
  </si>
  <si>
    <t>1.6.3.3</t>
  </si>
  <si>
    <t>расходы на информационное обслуживание, иные услуги, связанные с деятельностью по технологическому присоединению</t>
  </si>
  <si>
    <t>1.6.3.4</t>
  </si>
  <si>
    <t>плата за аренду имущества</t>
  </si>
  <si>
    <t>1.6.3.5</t>
  </si>
  <si>
    <t>другие прочие расходы, связанные с производством и реализацией</t>
  </si>
  <si>
    <t>1.7</t>
  </si>
  <si>
    <t>Внереализационные расходы, всего</t>
  </si>
  <si>
    <t>1.7.1</t>
  </si>
  <si>
    <t>- расходы на услуги банков</t>
  </si>
  <si>
    <t>1.7.2</t>
  </si>
  <si>
    <t>- % за пользование кредитом</t>
  </si>
  <si>
    <t>1.7.3</t>
  </si>
  <si>
    <t>- прочие обоснованные расходы</t>
  </si>
  <si>
    <t>1.7.4</t>
  </si>
  <si>
    <t>- денежные выплаты социального характера (по Коллективному договору)</t>
  </si>
  <si>
    <t>АО "Западная энергетическая компания"</t>
  </si>
  <si>
    <t>Расходы на выполнение мероприятий по технологическому присоединению, предусмотренных подпунктами "а" и "в"  пункта 16 Методических указаний за 2018 -  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</si>
</sst>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164" fontId="1" fillId="0" borderId="15" xfId="1" applyFont="1" applyFill="1" applyBorder="1" applyAlignment="1">
      <alignment horizontal="right" vertical="center" wrapText="1" indent="1"/>
    </xf>
    <xf numFmtId="165" fontId="1" fillId="0" borderId="16" xfId="1" applyNumberFormat="1" applyFont="1" applyFill="1" applyBorder="1" applyAlignment="1">
      <alignment horizontal="right" vertical="center" wrapText="1" indent="1"/>
    </xf>
    <xf numFmtId="164" fontId="1" fillId="0" borderId="16" xfId="1" applyFont="1" applyFill="1" applyBorder="1" applyAlignment="1">
      <alignment horizontal="right" vertical="center" wrapText="1" indent="1"/>
    </xf>
    <xf numFmtId="164" fontId="1" fillId="0" borderId="17" xfId="1" applyFont="1" applyFill="1" applyBorder="1" applyAlignment="1">
      <alignment horizontal="right" vertical="center" wrapText="1" indent="1"/>
    </xf>
    <xf numFmtId="49" fontId="1" fillId="0" borderId="18" xfId="0" applyNumberFormat="1" applyFont="1" applyFill="1" applyBorder="1" applyAlignment="1">
      <alignment horizontal="center" vertical="center" wrapText="1"/>
    </xf>
    <xf numFmtId="164" fontId="1" fillId="0" borderId="19" xfId="1" applyFont="1" applyFill="1" applyBorder="1" applyAlignment="1">
      <alignment horizontal="right" vertical="center" wrapText="1" indent="1"/>
    </xf>
    <xf numFmtId="165" fontId="1" fillId="0" borderId="20" xfId="1" applyNumberFormat="1" applyFont="1" applyFill="1" applyBorder="1" applyAlignment="1">
      <alignment horizontal="right" vertical="center" wrapText="1" indent="1"/>
    </xf>
    <xf numFmtId="164" fontId="1" fillId="0" borderId="20" xfId="1" applyFont="1" applyFill="1" applyBorder="1" applyAlignment="1">
      <alignment horizontal="right" vertical="center" wrapText="1" indent="1"/>
    </xf>
    <xf numFmtId="164" fontId="1" fillId="0" borderId="21" xfId="1" applyFont="1" applyFill="1" applyBorder="1" applyAlignment="1">
      <alignment horizontal="right" vertical="center" wrapText="1" inden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6" fontId="1" fillId="0" borderId="0" xfId="0" applyNumberFormat="1" applyFont="1" applyFill="1" applyBorder="1" applyAlignment="1">
      <alignment horizontal="right" vertical="center" wrapText="1" indent="1"/>
    </xf>
    <xf numFmtId="0" fontId="6" fillId="0" borderId="0" xfId="0" applyFont="1" applyBorder="1" applyAlignment="1"/>
    <xf numFmtId="0" fontId="7" fillId="0" borderId="0" xfId="0" applyFont="1" applyBorder="1"/>
    <xf numFmtId="0" fontId="8" fillId="0" borderId="0" xfId="0" applyFont="1" applyBorder="1" applyAlignment="1"/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>
      <alignment horizontal="right" vertical="center"/>
    </xf>
    <xf numFmtId="0" fontId="11" fillId="0" borderId="0" xfId="0" applyFont="1" applyFill="1" applyBorder="1"/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65" fontId="6" fillId="0" borderId="5" xfId="1" applyNumberFormat="1" applyFont="1" applyBorder="1" applyAlignment="1">
      <alignment horizontal="left" vertical="center" indent="1"/>
    </xf>
    <xf numFmtId="165" fontId="6" fillId="0" borderId="5" xfId="1" applyNumberFormat="1" applyFont="1" applyFill="1" applyBorder="1" applyAlignment="1">
      <alignment horizontal="left" vertical="center" wrapText="1" indent="1"/>
    </xf>
    <xf numFmtId="0" fontId="9" fillId="0" borderId="0" xfId="0" applyFont="1" applyFill="1" applyAlignment="1">
      <alignment vertical="center"/>
    </xf>
    <xf numFmtId="165" fontId="1" fillId="2" borderId="5" xfId="1" applyNumberFormat="1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/>
    <xf numFmtId="0" fontId="12" fillId="0" borderId="0" xfId="0" applyFont="1" applyFill="1" applyBorder="1" applyAlignment="1"/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 indent="1"/>
    </xf>
    <xf numFmtId="0" fontId="1" fillId="0" borderId="5" xfId="0" applyFont="1" applyFill="1" applyBorder="1" applyAlignment="1">
      <alignment horizontal="left" vertical="center" inden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5" fontId="1" fillId="0" borderId="5" xfId="1" applyNumberFormat="1" applyFont="1" applyFill="1" applyBorder="1" applyAlignment="1">
      <alignment horizontal="right" vertical="center" wrapText="1" indent="1"/>
    </xf>
    <xf numFmtId="164" fontId="1" fillId="0" borderId="5" xfId="1" applyFont="1" applyFill="1" applyBorder="1" applyAlignment="1">
      <alignment horizontal="right" vertical="center" wrapText="1" indent="1"/>
    </xf>
    <xf numFmtId="165" fontId="1" fillId="0" borderId="5" xfId="1" applyNumberFormat="1" applyFont="1" applyFill="1" applyBorder="1" applyAlignment="1">
      <alignment horizontal="center" vertical="center" wrapText="1"/>
    </xf>
    <xf numFmtId="164" fontId="1" fillId="0" borderId="5" xfId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6" fillId="0" borderId="0" xfId="0" applyFont="1" applyBorder="1" applyAlignment="1">
      <alignment horizontal="left"/>
    </xf>
    <xf numFmtId="0" fontId="9" fillId="0" borderId="5" xfId="0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top"/>
    </xf>
    <xf numFmtId="165" fontId="1" fillId="3" borderId="5" xfId="1" applyNumberFormat="1" applyFont="1" applyFill="1" applyBorder="1" applyAlignment="1">
      <alignment horizontal="right" vertical="center" wrapText="1" indent="1"/>
    </xf>
    <xf numFmtId="164" fontId="1" fillId="3" borderId="5" xfId="1" applyFont="1" applyFill="1" applyBorder="1" applyAlignment="1">
      <alignment horizontal="right" vertical="center" wrapText="1" indent="1"/>
    </xf>
    <xf numFmtId="0" fontId="2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mp-fs\ia\&#1044;&#1069;&#1080;&#1058;\&#1054;&#1058;&#1056;\&#1047;&#1040;&#1050;&#1056;&#1067;&#1058;&#1040;&#1071;\&#1058;&#1045;&#1061;.&#1055;&#1056;&#1048;&#1057;&#1054;&#1045;&#1044;&#1048;&#1053;&#1045;&#1053;&#1048;&#1045;\&#1045;&#1048;&#1040;&#1057;\CONNECT.EE.1135.TECH(v2.0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1"/>
      <sheetName val="modfrmRegion"/>
      <sheetName val="Инструкция"/>
      <sheetName val="Лог обновления"/>
      <sheetName val="Руководство по заполнению"/>
      <sheetName val="Титульный"/>
      <sheetName val="DOCS_DEPENDENCY"/>
      <sheetName val="Прил 1_дог"/>
      <sheetName val="Прил 2_ВЛ"/>
      <sheetName val="Прил 3_КЛ"/>
      <sheetName val="Прил 4_ГНБ"/>
      <sheetName val="Прил 5_РП"/>
      <sheetName val="Прил 6_КРУН_КРН_ПП"/>
      <sheetName val="et_union"/>
      <sheetName val="Прил 7_рекл_СП"/>
      <sheetName val="Прил 8_ТП"/>
      <sheetName val="Прил 9_РТП"/>
      <sheetName val="TEHSHEET"/>
      <sheetName val="Прил 10 (ФАС №2)"/>
      <sheetName val="Прил 11 (ФАС №3)"/>
      <sheetName val="Свод по организации"/>
      <sheetName val="Комментарии"/>
      <sheetName val="Проверка"/>
      <sheetName val="modProv"/>
      <sheetName val="REESTR_MO"/>
      <sheetName val="REESTR_ORG"/>
      <sheetName val="REESTR_TMPL"/>
      <sheetName val="modFill"/>
      <sheetName val="modThisWorkbook"/>
      <sheetName val="modReestr"/>
      <sheetName val="modProvGeneralProc"/>
      <sheetName val="modHTTP"/>
      <sheetName val="modInstruction"/>
      <sheetName val="modfrmSecretCode"/>
      <sheetName val="modIHLCommandBar"/>
      <sheetName val="modCheckCyan"/>
      <sheetName val="modfrmURL"/>
      <sheetName val="modUpdTemplMain"/>
      <sheetName val="modfrmCheckUpdates"/>
      <sheetName val="AllSheetsInThisWorkbook"/>
      <sheetName val="modClassifierValidate"/>
      <sheetName val="modfrmReestr"/>
      <sheetName val="modfrmListObj"/>
      <sheetName val="modHyp"/>
      <sheetName val="modList00"/>
      <sheetName val="modList02"/>
      <sheetName val="modList03"/>
      <sheetName val="CopyList"/>
    </sheetNames>
    <sheetDataSet>
      <sheetData sheetId="0"/>
      <sheetData sheetId="1"/>
      <sheetData sheetId="2"/>
      <sheetData sheetId="3"/>
      <sheetData sheetId="4"/>
      <sheetData sheetId="5" refreshError="1">
        <row r="12">
          <cell r="F12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view="pageBreakPreview" zoomScale="70" zoomScaleNormal="100" zoomScaleSheetLayoutView="70" workbookViewId="0">
      <selection activeCell="F13" sqref="F13"/>
    </sheetView>
  </sheetViews>
  <sheetFormatPr defaultRowHeight="15.75" x14ac:dyDescent="0.25"/>
  <cols>
    <col min="1" max="1" width="9.42578125" style="1" customWidth="1"/>
    <col min="2" max="2" width="91.7109375" style="1" customWidth="1"/>
    <col min="3" max="3" width="26" style="1" customWidth="1"/>
    <col min="4" max="4" width="24.28515625" style="1" customWidth="1"/>
    <col min="5" max="5" width="17.28515625" style="1" customWidth="1"/>
    <col min="6" max="6" width="22.5703125" style="1" customWidth="1"/>
    <col min="7" max="7" width="10.5703125" style="1" customWidth="1"/>
    <col min="8" max="16384" width="9.140625" style="1"/>
  </cols>
  <sheetData>
    <row r="2" spans="1:10" x14ac:dyDescent="0.25">
      <c r="F2" s="2" t="s">
        <v>0</v>
      </c>
    </row>
    <row r="3" spans="1:10" x14ac:dyDescent="0.25">
      <c r="F3" s="2"/>
    </row>
    <row r="4" spans="1:10" ht="24" customHeight="1" x14ac:dyDescent="0.25">
      <c r="A4" s="58" t="s">
        <v>71</v>
      </c>
      <c r="B4" s="58"/>
      <c r="C4" s="58"/>
      <c r="D4" s="58"/>
      <c r="E4" s="58"/>
      <c r="F4" s="58"/>
    </row>
    <row r="5" spans="1:10" x14ac:dyDescent="0.25">
      <c r="A5" s="67" t="s">
        <v>70</v>
      </c>
      <c r="B5" s="67"/>
      <c r="C5" s="67"/>
      <c r="D5" s="68"/>
      <c r="E5" s="68"/>
      <c r="F5" s="68"/>
    </row>
    <row r="6" spans="1:10" ht="16.5" thickBot="1" x14ac:dyDescent="0.3">
      <c r="A6" s="59"/>
      <c r="B6" s="59"/>
      <c r="C6" s="59"/>
      <c r="D6" s="59"/>
      <c r="E6" s="59"/>
      <c r="F6" s="59"/>
      <c r="G6" s="59"/>
      <c r="H6" s="59"/>
      <c r="I6" s="59"/>
      <c r="J6" s="59"/>
    </row>
    <row r="7" spans="1:10" ht="39.75" customHeight="1" x14ac:dyDescent="0.25">
      <c r="A7" s="60" t="s">
        <v>1</v>
      </c>
      <c r="B7" s="62" t="s">
        <v>2</v>
      </c>
      <c r="C7" s="62" t="s">
        <v>3</v>
      </c>
      <c r="D7" s="62"/>
      <c r="E7" s="62"/>
      <c r="F7" s="64"/>
    </row>
    <row r="8" spans="1:10" ht="92.25" customHeight="1" x14ac:dyDescent="0.25">
      <c r="A8" s="61"/>
      <c r="B8" s="63"/>
      <c r="C8" s="3" t="s">
        <v>4</v>
      </c>
      <c r="D8" s="3" t="s">
        <v>5</v>
      </c>
      <c r="E8" s="4" t="s">
        <v>6</v>
      </c>
      <c r="F8" s="5" t="s">
        <v>7</v>
      </c>
    </row>
    <row r="9" spans="1:10" ht="24.75" customHeight="1" x14ac:dyDescent="0.25">
      <c r="A9" s="61"/>
      <c r="B9" s="63"/>
      <c r="C9" s="3" t="s">
        <v>8</v>
      </c>
      <c r="D9" s="3" t="s">
        <v>9</v>
      </c>
      <c r="E9" s="3" t="s">
        <v>10</v>
      </c>
      <c r="F9" s="6" t="s">
        <v>11</v>
      </c>
    </row>
    <row r="10" spans="1:10" ht="20.25" customHeight="1" x14ac:dyDescent="0.25">
      <c r="A10" s="7">
        <v>1</v>
      </c>
      <c r="B10" s="8">
        <v>2</v>
      </c>
      <c r="C10" s="8">
        <v>3</v>
      </c>
      <c r="D10" s="8">
        <v>4</v>
      </c>
      <c r="E10" s="8">
        <v>5</v>
      </c>
      <c r="F10" s="9">
        <v>6</v>
      </c>
    </row>
    <row r="11" spans="1:10" x14ac:dyDescent="0.25">
      <c r="A11" s="43">
        <v>2020</v>
      </c>
      <c r="B11" s="44" t="s">
        <v>12</v>
      </c>
      <c r="C11" s="40"/>
      <c r="D11" s="40"/>
      <c r="E11" s="40"/>
      <c r="F11" s="40"/>
    </row>
    <row r="12" spans="1:10" ht="21.75" customHeight="1" x14ac:dyDescent="0.25">
      <c r="A12" s="45" t="s">
        <v>13</v>
      </c>
      <c r="B12" s="46" t="s">
        <v>14</v>
      </c>
      <c r="C12" s="47">
        <f>'приложение 3 Расходы'!F8</f>
        <v>243</v>
      </c>
      <c r="D12" s="56">
        <v>23</v>
      </c>
      <c r="E12" s="57">
        <v>500</v>
      </c>
      <c r="F12" s="48">
        <f>C12/D12</f>
        <v>10.565217391304348</v>
      </c>
    </row>
    <row r="13" spans="1:10" x14ac:dyDescent="0.25">
      <c r="A13" s="45" t="s">
        <v>15</v>
      </c>
      <c r="B13" s="46" t="s">
        <v>16</v>
      </c>
      <c r="C13" s="47">
        <f>'приложение 3 Расходы'!I8</f>
        <v>568.38100000000009</v>
      </c>
      <c r="D13" s="56">
        <v>23</v>
      </c>
      <c r="E13" s="57">
        <v>500</v>
      </c>
      <c r="F13" s="48">
        <f>C13/D13</f>
        <v>24.712217391304353</v>
      </c>
    </row>
    <row r="14" spans="1:10" ht="55.5" hidden="1" customHeight="1" x14ac:dyDescent="0.25">
      <c r="A14" s="45" t="s">
        <v>17</v>
      </c>
      <c r="B14" s="46" t="s">
        <v>18</v>
      </c>
      <c r="C14" s="47"/>
      <c r="D14" s="47"/>
      <c r="E14" s="48"/>
      <c r="F14" s="48"/>
    </row>
    <row r="15" spans="1:10" ht="58.5" hidden="1" customHeight="1" x14ac:dyDescent="0.25">
      <c r="A15" s="45" t="s">
        <v>19</v>
      </c>
      <c r="B15" s="46" t="s">
        <v>20</v>
      </c>
      <c r="C15" s="47"/>
      <c r="D15" s="47"/>
      <c r="E15" s="48"/>
      <c r="F15" s="48"/>
    </row>
    <row r="16" spans="1:10" x14ac:dyDescent="0.25">
      <c r="A16" s="43">
        <v>2019</v>
      </c>
      <c r="B16" s="44" t="s">
        <v>21</v>
      </c>
      <c r="C16" s="49"/>
      <c r="D16" s="49"/>
      <c r="E16" s="50"/>
      <c r="F16" s="50"/>
    </row>
    <row r="17" spans="1:6" x14ac:dyDescent="0.25">
      <c r="A17" s="45" t="s">
        <v>13</v>
      </c>
      <c r="B17" s="46" t="s">
        <v>14</v>
      </c>
      <c r="C17" s="47">
        <f>'приложение 3 Расходы'!G8</f>
        <v>435</v>
      </c>
      <c r="D17" s="56">
        <v>40</v>
      </c>
      <c r="E17" s="57">
        <v>3360.5</v>
      </c>
      <c r="F17" s="48">
        <f>C17/D17</f>
        <v>10.875</v>
      </c>
    </row>
    <row r="18" spans="1:6" x14ac:dyDescent="0.25">
      <c r="A18" s="45" t="s">
        <v>15</v>
      </c>
      <c r="B18" s="46" t="s">
        <v>16</v>
      </c>
      <c r="C18" s="47">
        <f>'приложение 3 Расходы'!J8</f>
        <v>1014.1913700000001</v>
      </c>
      <c r="D18" s="56">
        <v>40</v>
      </c>
      <c r="E18" s="57">
        <v>3360.5</v>
      </c>
      <c r="F18" s="48">
        <f>C18/D18</f>
        <v>25.354784250000002</v>
      </c>
    </row>
    <row r="19" spans="1:6" ht="47.25" hidden="1" x14ac:dyDescent="0.25">
      <c r="A19" s="45" t="s">
        <v>17</v>
      </c>
      <c r="B19" s="46" t="s">
        <v>18</v>
      </c>
      <c r="C19" s="47"/>
      <c r="D19" s="47"/>
      <c r="E19" s="48"/>
      <c r="F19" s="48"/>
    </row>
    <row r="20" spans="1:6" ht="47.25" hidden="1" x14ac:dyDescent="0.25">
      <c r="A20" s="45" t="s">
        <v>19</v>
      </c>
      <c r="B20" s="46" t="s">
        <v>20</v>
      </c>
      <c r="C20" s="47"/>
      <c r="D20" s="47"/>
      <c r="E20" s="48"/>
      <c r="F20" s="48"/>
    </row>
    <row r="21" spans="1:6" x14ac:dyDescent="0.25">
      <c r="A21" s="43">
        <v>2018</v>
      </c>
      <c r="B21" s="44" t="s">
        <v>22</v>
      </c>
      <c r="C21" s="49"/>
      <c r="D21" s="49"/>
      <c r="E21" s="50"/>
      <c r="F21" s="50"/>
    </row>
    <row r="22" spans="1:6" x14ac:dyDescent="0.25">
      <c r="A22" s="45" t="s">
        <v>13</v>
      </c>
      <c r="B22" s="46" t="s">
        <v>14</v>
      </c>
      <c r="C22" s="47">
        <f>'приложение 3 Расходы'!H8</f>
        <v>318</v>
      </c>
      <c r="D22" s="56">
        <v>31</v>
      </c>
      <c r="E22" s="57">
        <v>26243.43</v>
      </c>
      <c r="F22" s="48">
        <f>C22/D22</f>
        <v>10.258064516129032</v>
      </c>
    </row>
    <row r="23" spans="1:6" x14ac:dyDescent="0.25">
      <c r="A23" s="45" t="s">
        <v>15</v>
      </c>
      <c r="B23" s="46" t="s">
        <v>16</v>
      </c>
      <c r="C23" s="47">
        <f>'приложение 3 Расходы'!K8</f>
        <v>743.56831</v>
      </c>
      <c r="D23" s="56">
        <v>31</v>
      </c>
      <c r="E23" s="57">
        <v>26243.43</v>
      </c>
      <c r="F23" s="48">
        <f>C23/D23</f>
        <v>23.986074516129033</v>
      </c>
    </row>
    <row r="24" spans="1:6" ht="63" hidden="1" customHeight="1" x14ac:dyDescent="0.25">
      <c r="A24" s="11" t="s">
        <v>17</v>
      </c>
      <c r="B24" s="12" t="s">
        <v>18</v>
      </c>
      <c r="C24" s="13"/>
      <c r="D24" s="14"/>
      <c r="E24" s="15"/>
      <c r="F24" s="16"/>
    </row>
    <row r="25" spans="1:6" ht="47.25" hidden="1" customHeight="1" x14ac:dyDescent="0.25">
      <c r="A25" s="17" t="s">
        <v>19</v>
      </c>
      <c r="B25" s="10" t="s">
        <v>20</v>
      </c>
      <c r="C25" s="18"/>
      <c r="D25" s="19"/>
      <c r="E25" s="20"/>
      <c r="F25" s="21"/>
    </row>
    <row r="26" spans="1:6" ht="14.1" customHeight="1" x14ac:dyDescent="0.25">
      <c r="A26" s="22"/>
      <c r="B26" s="23"/>
      <c r="C26" s="24"/>
      <c r="D26" s="24"/>
      <c r="E26" s="24"/>
      <c r="F26" s="24"/>
    </row>
    <row r="27" spans="1:6" ht="14.1" customHeight="1" x14ac:dyDescent="0.25">
      <c r="A27" s="22"/>
      <c r="B27" s="23"/>
      <c r="C27" s="24"/>
      <c r="D27" s="24"/>
      <c r="E27" s="24"/>
      <c r="F27" s="24"/>
    </row>
    <row r="28" spans="1:6" s="51" customFormat="1" x14ac:dyDescent="0.25"/>
    <row r="29" spans="1:6" s="51" customFormat="1" x14ac:dyDescent="0.25">
      <c r="A29" s="65"/>
      <c r="B29" s="65"/>
      <c r="C29" s="25"/>
      <c r="D29" s="25"/>
      <c r="E29" s="26"/>
      <c r="F29" s="25"/>
    </row>
    <row r="30" spans="1:6" s="51" customFormat="1" x14ac:dyDescent="0.25">
      <c r="A30" s="65"/>
      <c r="B30" s="65"/>
      <c r="C30" s="27"/>
      <c r="D30" s="27"/>
      <c r="E30" s="26"/>
      <c r="F30" s="27"/>
    </row>
    <row r="31" spans="1:6" s="51" customFormat="1" x14ac:dyDescent="0.25">
      <c r="A31" s="52"/>
      <c r="B31" s="52"/>
      <c r="C31" s="27"/>
      <c r="D31" s="27"/>
      <c r="E31" s="26"/>
      <c r="F31" s="27"/>
    </row>
    <row r="32" spans="1:6" s="51" customFormat="1" x14ac:dyDescent="0.25">
      <c r="A32" s="66"/>
      <c r="B32" s="66"/>
      <c r="C32" s="27"/>
      <c r="D32" s="25"/>
      <c r="E32" s="25"/>
      <c r="F32" s="25"/>
    </row>
  </sheetData>
  <protectedRanges>
    <protectedRange sqref="A32" name="Диапазон1"/>
  </protectedRanges>
  <mergeCells count="9">
    <mergeCell ref="A29:B29"/>
    <mergeCell ref="A30:B30"/>
    <mergeCell ref="A32:B32"/>
    <mergeCell ref="A5:F5"/>
    <mergeCell ref="A4:F4"/>
    <mergeCell ref="A6:J6"/>
    <mergeCell ref="A7:A9"/>
    <mergeCell ref="B7:B9"/>
    <mergeCell ref="C7:F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view="pageBreakPreview" topLeftCell="A4" zoomScaleNormal="100" zoomScaleSheetLayoutView="100" workbookViewId="0">
      <selection activeCell="D20" sqref="D20"/>
    </sheetView>
  </sheetViews>
  <sheetFormatPr defaultColWidth="0" defaultRowHeight="15.75" zeroHeight="1" x14ac:dyDescent="0.25"/>
  <cols>
    <col min="1" max="1" width="8.85546875" style="28" customWidth="1"/>
    <col min="2" max="2" width="61" style="28" customWidth="1"/>
    <col min="3" max="11" width="15.7109375" style="28" customWidth="1"/>
    <col min="12" max="15" width="0" style="28" hidden="1" customWidth="1"/>
    <col min="16" max="16384" width="9.140625" style="28" hidden="1"/>
  </cols>
  <sheetData>
    <row r="1" spans="1:11" x14ac:dyDescent="0.25">
      <c r="E1" s="1"/>
    </row>
    <row r="2" spans="1:11" x14ac:dyDescent="0.25">
      <c r="F2" s="1"/>
      <c r="G2" s="69" t="s">
        <v>23</v>
      </c>
      <c r="H2" s="69"/>
      <c r="I2" s="69"/>
      <c r="J2" s="69"/>
      <c r="K2" s="69"/>
    </row>
    <row r="3" spans="1:11" ht="60.75" customHeight="1" x14ac:dyDescent="0.25">
      <c r="A3" s="70" t="s">
        <v>24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x14ac:dyDescent="0.25">
      <c r="A4" s="71" t="s">
        <v>70</v>
      </c>
      <c r="B4" s="71"/>
      <c r="C4" s="72"/>
      <c r="D4" s="72"/>
      <c r="E4" s="72"/>
      <c r="F4" s="72"/>
      <c r="G4" s="72"/>
      <c r="H4" s="72"/>
      <c r="I4" s="72"/>
      <c r="J4" s="72"/>
      <c r="K4" s="72"/>
    </row>
    <row r="5" spans="1:11" x14ac:dyDescent="0.25">
      <c r="A5" s="30"/>
      <c r="B5" s="31"/>
      <c r="C5" s="31"/>
      <c r="D5" s="31"/>
      <c r="K5" s="30" t="s">
        <v>25</v>
      </c>
    </row>
    <row r="6" spans="1:11" s="55" customFormat="1" ht="63.75" customHeight="1" x14ac:dyDescent="0.25">
      <c r="A6" s="73" t="s">
        <v>26</v>
      </c>
      <c r="B6" s="73" t="s">
        <v>27</v>
      </c>
      <c r="C6" s="74" t="s">
        <v>28</v>
      </c>
      <c r="D6" s="74"/>
      <c r="E6" s="74"/>
      <c r="F6" s="74" t="s">
        <v>29</v>
      </c>
      <c r="G6" s="74"/>
      <c r="H6" s="74"/>
      <c r="I6" s="74" t="s">
        <v>30</v>
      </c>
      <c r="J6" s="74"/>
      <c r="K6" s="74"/>
    </row>
    <row r="7" spans="1:11" ht="36.75" customHeight="1" x14ac:dyDescent="0.25">
      <c r="A7" s="73"/>
      <c r="B7" s="73"/>
      <c r="C7" s="32">
        <v>2018</v>
      </c>
      <c r="D7" s="32">
        <v>2019</v>
      </c>
      <c r="E7" s="32">
        <v>2020</v>
      </c>
      <c r="F7" s="32">
        <v>2018</v>
      </c>
      <c r="G7" s="32">
        <v>2019</v>
      </c>
      <c r="H7" s="32">
        <v>2020</v>
      </c>
      <c r="I7" s="32">
        <v>2018</v>
      </c>
      <c r="J7" s="32">
        <v>2019</v>
      </c>
      <c r="K7" s="32">
        <v>2020</v>
      </c>
    </row>
    <row r="8" spans="1:11" s="36" customFormat="1" ht="15.75" customHeight="1" x14ac:dyDescent="0.25">
      <c r="A8" s="53">
        <v>1</v>
      </c>
      <c r="B8" s="33" t="s">
        <v>31</v>
      </c>
      <c r="C8" s="34">
        <f t="shared" ref="C8:K8" si="0">SUM(C9:C14,C23)</f>
        <v>811.38100000000009</v>
      </c>
      <c r="D8" s="34">
        <f>SUM(D9:D14,D23)</f>
        <v>1449.1913700000002</v>
      </c>
      <c r="E8" s="34">
        <f t="shared" si="0"/>
        <v>1061.5683099999999</v>
      </c>
      <c r="F8" s="35">
        <f t="shared" si="0"/>
        <v>243</v>
      </c>
      <c r="G8" s="35">
        <f t="shared" ref="G8:H8" si="1">SUM(G9:G14,G23)</f>
        <v>435</v>
      </c>
      <c r="H8" s="35">
        <f t="shared" si="1"/>
        <v>318</v>
      </c>
      <c r="I8" s="35">
        <f t="shared" si="0"/>
        <v>568.38100000000009</v>
      </c>
      <c r="J8" s="35">
        <f t="shared" si="0"/>
        <v>1014.1913700000001</v>
      </c>
      <c r="K8" s="35">
        <f t="shared" si="0"/>
        <v>743.56831</v>
      </c>
    </row>
    <row r="9" spans="1:11" s="36" customFormat="1" x14ac:dyDescent="0.25">
      <c r="A9" s="54" t="s">
        <v>32</v>
      </c>
      <c r="B9" s="33" t="s">
        <v>33</v>
      </c>
      <c r="C9" s="34">
        <v>36</v>
      </c>
      <c r="D9" s="34">
        <v>8.6660000000000004</v>
      </c>
      <c r="E9" s="34">
        <v>3.72831</v>
      </c>
      <c r="F9" s="35">
        <f>ROUND(PRODUCT(C9*0.3),)</f>
        <v>11</v>
      </c>
      <c r="G9" s="35">
        <f t="shared" ref="G9:H13" si="2">ROUND(PRODUCT(D9*0.3),)</f>
        <v>3</v>
      </c>
      <c r="H9" s="35">
        <f t="shared" si="2"/>
        <v>1</v>
      </c>
      <c r="I9" s="35">
        <f>C9-F9</f>
        <v>25</v>
      </c>
      <c r="J9" s="35">
        <f>D9-G9</f>
        <v>5.6660000000000004</v>
      </c>
      <c r="K9" s="35">
        <f>E9-H9</f>
        <v>2.72831</v>
      </c>
    </row>
    <row r="10" spans="1:11" s="36" customFormat="1" x14ac:dyDescent="0.25">
      <c r="A10" s="54" t="s">
        <v>34</v>
      </c>
      <c r="B10" s="33" t="s">
        <v>35</v>
      </c>
      <c r="C10" s="34">
        <v>0</v>
      </c>
      <c r="D10" s="34">
        <v>0</v>
      </c>
      <c r="E10" s="34">
        <v>0</v>
      </c>
      <c r="F10" s="35">
        <f t="shared" ref="F10:F27" si="3">ROUND(PRODUCT(C10*0.3),)</f>
        <v>0</v>
      </c>
      <c r="G10" s="35">
        <f t="shared" si="2"/>
        <v>0</v>
      </c>
      <c r="H10" s="35">
        <f t="shared" si="2"/>
        <v>0</v>
      </c>
      <c r="I10" s="35">
        <f t="shared" ref="I10:K27" si="4">C10-F10</f>
        <v>0</v>
      </c>
      <c r="J10" s="35">
        <f t="shared" si="4"/>
        <v>0</v>
      </c>
      <c r="K10" s="35">
        <f t="shared" si="4"/>
        <v>0</v>
      </c>
    </row>
    <row r="11" spans="1:11" s="36" customFormat="1" x14ac:dyDescent="0.25">
      <c r="A11" s="54" t="s">
        <v>36</v>
      </c>
      <c r="B11" s="33" t="s">
        <v>37</v>
      </c>
      <c r="C11" s="34">
        <v>507.34699999999998</v>
      </c>
      <c r="D11" s="34">
        <v>982.39268000000004</v>
      </c>
      <c r="E11" s="34">
        <v>857.01310000000001</v>
      </c>
      <c r="F11" s="35">
        <f t="shared" si="3"/>
        <v>152</v>
      </c>
      <c r="G11" s="35">
        <f t="shared" si="2"/>
        <v>295</v>
      </c>
      <c r="H11" s="35">
        <f t="shared" si="2"/>
        <v>257</v>
      </c>
      <c r="I11" s="35">
        <f t="shared" si="4"/>
        <v>355.34699999999998</v>
      </c>
      <c r="J11" s="35">
        <f t="shared" si="4"/>
        <v>687.39268000000004</v>
      </c>
      <c r="K11" s="35">
        <f t="shared" si="4"/>
        <v>600.01310000000001</v>
      </c>
    </row>
    <row r="12" spans="1:11" s="36" customFormat="1" x14ac:dyDescent="0.25">
      <c r="A12" s="54" t="s">
        <v>38</v>
      </c>
      <c r="B12" s="33" t="s">
        <v>39</v>
      </c>
      <c r="C12" s="34">
        <v>154.23400000000001</v>
      </c>
      <c r="D12" s="34">
        <v>297.43135999999998</v>
      </c>
      <c r="E12" s="34">
        <v>196.66024999999999</v>
      </c>
      <c r="F12" s="35">
        <f t="shared" si="3"/>
        <v>46</v>
      </c>
      <c r="G12" s="35">
        <f t="shared" si="2"/>
        <v>89</v>
      </c>
      <c r="H12" s="35">
        <f t="shared" si="2"/>
        <v>59</v>
      </c>
      <c r="I12" s="35">
        <f t="shared" si="4"/>
        <v>108.23400000000001</v>
      </c>
      <c r="J12" s="35">
        <f t="shared" si="4"/>
        <v>208.43135999999998</v>
      </c>
      <c r="K12" s="35">
        <f t="shared" si="4"/>
        <v>137.66024999999999</v>
      </c>
    </row>
    <row r="13" spans="1:11" s="36" customFormat="1" x14ac:dyDescent="0.25">
      <c r="A13" s="54" t="s">
        <v>40</v>
      </c>
      <c r="B13" s="33" t="s">
        <v>41</v>
      </c>
      <c r="C13" s="34">
        <v>0</v>
      </c>
      <c r="D13" s="34">
        <v>0</v>
      </c>
      <c r="E13" s="34">
        <v>0</v>
      </c>
      <c r="F13" s="35">
        <f t="shared" si="3"/>
        <v>0</v>
      </c>
      <c r="G13" s="35">
        <f t="shared" si="2"/>
        <v>0</v>
      </c>
      <c r="H13" s="35">
        <f t="shared" si="2"/>
        <v>0</v>
      </c>
      <c r="I13" s="35">
        <f t="shared" si="4"/>
        <v>0</v>
      </c>
      <c r="J13" s="35">
        <f t="shared" si="4"/>
        <v>0</v>
      </c>
      <c r="K13" s="35">
        <f t="shared" si="4"/>
        <v>0</v>
      </c>
    </row>
    <row r="14" spans="1:11" s="36" customFormat="1" x14ac:dyDescent="0.25">
      <c r="A14" s="54" t="s">
        <v>42</v>
      </c>
      <c r="B14" s="33" t="s">
        <v>43</v>
      </c>
      <c r="C14" s="34">
        <f t="shared" ref="C14:K14" si="5">SUM(C15:C17)</f>
        <v>113.80000000000001</v>
      </c>
      <c r="D14" s="34">
        <f t="shared" si="5"/>
        <v>160.70133000000001</v>
      </c>
      <c r="E14" s="34">
        <f t="shared" si="5"/>
        <v>4.1666499999999997</v>
      </c>
      <c r="F14" s="37">
        <f t="shared" si="5"/>
        <v>34</v>
      </c>
      <c r="G14" s="37">
        <f t="shared" ref="G14:H14" si="6">SUM(G15:G17)</f>
        <v>48</v>
      </c>
      <c r="H14" s="37">
        <f t="shared" si="6"/>
        <v>1</v>
      </c>
      <c r="I14" s="37">
        <f t="shared" si="5"/>
        <v>79.800000000000011</v>
      </c>
      <c r="J14" s="37">
        <f t="shared" si="5"/>
        <v>112.70133000000001</v>
      </c>
      <c r="K14" s="37">
        <f t="shared" si="5"/>
        <v>3.1666499999999997</v>
      </c>
    </row>
    <row r="15" spans="1:11" s="36" customFormat="1" x14ac:dyDescent="0.25">
      <c r="A15" s="54" t="s">
        <v>44</v>
      </c>
      <c r="B15" s="33" t="s">
        <v>45</v>
      </c>
      <c r="C15" s="34">
        <v>0</v>
      </c>
      <c r="D15" s="34">
        <v>0</v>
      </c>
      <c r="E15" s="34">
        <v>0</v>
      </c>
      <c r="F15" s="35">
        <f t="shared" si="3"/>
        <v>0</v>
      </c>
      <c r="G15" s="35">
        <f t="shared" ref="G15:G22" si="7">ROUND(PRODUCT(D15*0.3),)</f>
        <v>0</v>
      </c>
      <c r="H15" s="35">
        <f t="shared" ref="H15:H22" si="8">ROUND(PRODUCT(E15*0.3),)</f>
        <v>0</v>
      </c>
      <c r="I15" s="35">
        <f t="shared" si="4"/>
        <v>0</v>
      </c>
      <c r="J15" s="35">
        <f t="shared" si="4"/>
        <v>0</v>
      </c>
      <c r="K15" s="35">
        <f t="shared" si="4"/>
        <v>0</v>
      </c>
    </row>
    <row r="16" spans="1:11" s="36" customFormat="1" ht="31.5" x14ac:dyDescent="0.25">
      <c r="A16" s="54" t="s">
        <v>46</v>
      </c>
      <c r="B16" s="33" t="s">
        <v>47</v>
      </c>
      <c r="C16" s="34">
        <v>0</v>
      </c>
      <c r="D16" s="34">
        <v>0</v>
      </c>
      <c r="E16" s="34">
        <v>0</v>
      </c>
      <c r="F16" s="35">
        <f t="shared" si="3"/>
        <v>0</v>
      </c>
      <c r="G16" s="35">
        <f t="shared" si="7"/>
        <v>0</v>
      </c>
      <c r="H16" s="35">
        <f t="shared" si="8"/>
        <v>0</v>
      </c>
      <c r="I16" s="35">
        <f t="shared" si="4"/>
        <v>0</v>
      </c>
      <c r="J16" s="35">
        <f t="shared" si="4"/>
        <v>0</v>
      </c>
      <c r="K16" s="35">
        <f t="shared" si="4"/>
        <v>0</v>
      </c>
    </row>
    <row r="17" spans="1:11" s="36" customFormat="1" ht="15.75" customHeight="1" x14ac:dyDescent="0.25">
      <c r="A17" s="54" t="s">
        <v>48</v>
      </c>
      <c r="B17" s="33" t="s">
        <v>49</v>
      </c>
      <c r="C17" s="34">
        <f>SUM(C18:C22)</f>
        <v>113.80000000000001</v>
      </c>
      <c r="D17" s="34">
        <f>SUM(D18:D22)</f>
        <v>160.70133000000001</v>
      </c>
      <c r="E17" s="34">
        <f>SUM(E18:E22)</f>
        <v>4.1666499999999997</v>
      </c>
      <c r="F17" s="35">
        <f t="shared" si="3"/>
        <v>34</v>
      </c>
      <c r="G17" s="35">
        <f t="shared" si="7"/>
        <v>48</v>
      </c>
      <c r="H17" s="35">
        <f t="shared" si="8"/>
        <v>1</v>
      </c>
      <c r="I17" s="35">
        <f t="shared" si="4"/>
        <v>79.800000000000011</v>
      </c>
      <c r="J17" s="35">
        <f t="shared" si="4"/>
        <v>112.70133000000001</v>
      </c>
      <c r="K17" s="35">
        <f t="shared" si="4"/>
        <v>3.1666499999999997</v>
      </c>
    </row>
    <row r="18" spans="1:11" s="36" customFormat="1" x14ac:dyDescent="0.25">
      <c r="A18" s="54" t="s">
        <v>50</v>
      </c>
      <c r="B18" s="33" t="s">
        <v>51</v>
      </c>
      <c r="C18" s="34">
        <v>74.400000000000006</v>
      </c>
      <c r="D18" s="34">
        <v>0</v>
      </c>
      <c r="E18" s="34">
        <v>0.83333000000000002</v>
      </c>
      <c r="F18" s="35">
        <f t="shared" si="3"/>
        <v>22</v>
      </c>
      <c r="G18" s="35">
        <f t="shared" si="7"/>
        <v>0</v>
      </c>
      <c r="H18" s="35">
        <f t="shared" si="8"/>
        <v>0</v>
      </c>
      <c r="I18" s="35">
        <f t="shared" si="4"/>
        <v>52.400000000000006</v>
      </c>
      <c r="J18" s="35">
        <f t="shared" si="4"/>
        <v>0</v>
      </c>
      <c r="K18" s="35">
        <f t="shared" si="4"/>
        <v>0.83333000000000002</v>
      </c>
    </row>
    <row r="19" spans="1:11" s="36" customFormat="1" x14ac:dyDescent="0.25">
      <c r="A19" s="54" t="s">
        <v>52</v>
      </c>
      <c r="B19" s="33" t="s">
        <v>53</v>
      </c>
      <c r="C19" s="34">
        <v>0</v>
      </c>
      <c r="D19" s="34">
        <v>0</v>
      </c>
      <c r="E19" s="34">
        <v>0</v>
      </c>
      <c r="F19" s="35">
        <f t="shared" si="3"/>
        <v>0</v>
      </c>
      <c r="G19" s="35">
        <f t="shared" si="7"/>
        <v>0</v>
      </c>
      <c r="H19" s="35">
        <f t="shared" si="8"/>
        <v>0</v>
      </c>
      <c r="I19" s="35">
        <f t="shared" si="4"/>
        <v>0</v>
      </c>
      <c r="J19" s="35">
        <f t="shared" si="4"/>
        <v>0</v>
      </c>
      <c r="K19" s="35">
        <f t="shared" si="4"/>
        <v>0</v>
      </c>
    </row>
    <row r="20" spans="1:11" s="36" customFormat="1" ht="47.25" x14ac:dyDescent="0.25">
      <c r="A20" s="54" t="s">
        <v>54</v>
      </c>
      <c r="B20" s="33" t="s">
        <v>55</v>
      </c>
      <c r="C20" s="34">
        <v>39.4</v>
      </c>
      <c r="D20" s="34">
        <f>132.49947+10.999+15.5362+1.66666</f>
        <v>160.70133000000001</v>
      </c>
      <c r="E20" s="34">
        <v>0</v>
      </c>
      <c r="F20" s="35">
        <f t="shared" si="3"/>
        <v>12</v>
      </c>
      <c r="G20" s="35">
        <f t="shared" si="7"/>
        <v>48</v>
      </c>
      <c r="H20" s="35">
        <f t="shared" si="8"/>
        <v>0</v>
      </c>
      <c r="I20" s="35">
        <f t="shared" si="4"/>
        <v>27.4</v>
      </c>
      <c r="J20" s="35">
        <f t="shared" si="4"/>
        <v>112.70133000000001</v>
      </c>
      <c r="K20" s="35">
        <f t="shared" si="4"/>
        <v>0</v>
      </c>
    </row>
    <row r="21" spans="1:11" s="36" customFormat="1" x14ac:dyDescent="0.25">
      <c r="A21" s="54" t="s">
        <v>56</v>
      </c>
      <c r="B21" s="33" t="s">
        <v>57</v>
      </c>
      <c r="C21" s="34">
        <v>0</v>
      </c>
      <c r="D21" s="34">
        <v>0</v>
      </c>
      <c r="E21" s="34">
        <v>0</v>
      </c>
      <c r="F21" s="35">
        <f t="shared" si="3"/>
        <v>0</v>
      </c>
      <c r="G21" s="35">
        <f t="shared" si="7"/>
        <v>0</v>
      </c>
      <c r="H21" s="35">
        <f t="shared" si="8"/>
        <v>0</v>
      </c>
      <c r="I21" s="35">
        <f t="shared" si="4"/>
        <v>0</v>
      </c>
      <c r="J21" s="35">
        <f t="shared" si="4"/>
        <v>0</v>
      </c>
      <c r="K21" s="35">
        <f t="shared" si="4"/>
        <v>0</v>
      </c>
    </row>
    <row r="22" spans="1:11" s="36" customFormat="1" ht="31.5" x14ac:dyDescent="0.25">
      <c r="A22" s="54" t="s">
        <v>58</v>
      </c>
      <c r="B22" s="33" t="s">
        <v>59</v>
      </c>
      <c r="C22" s="34">
        <v>0</v>
      </c>
      <c r="D22" s="34">
        <v>0</v>
      </c>
      <c r="E22" s="34">
        <v>3.3333200000000001</v>
      </c>
      <c r="F22" s="35">
        <f t="shared" si="3"/>
        <v>0</v>
      </c>
      <c r="G22" s="35">
        <f t="shared" si="7"/>
        <v>0</v>
      </c>
      <c r="H22" s="35">
        <f t="shared" si="8"/>
        <v>1</v>
      </c>
      <c r="I22" s="35">
        <f t="shared" si="4"/>
        <v>0</v>
      </c>
      <c r="J22" s="35">
        <f t="shared" si="4"/>
        <v>0</v>
      </c>
      <c r="K22" s="35">
        <f t="shared" si="4"/>
        <v>2.3333200000000001</v>
      </c>
    </row>
    <row r="23" spans="1:11" s="36" customFormat="1" x14ac:dyDescent="0.25">
      <c r="A23" s="54" t="s">
        <v>60</v>
      </c>
      <c r="B23" s="33" t="s">
        <v>61</v>
      </c>
      <c r="C23" s="34">
        <f t="shared" ref="C23:K23" si="9">SUM(C24:C27)</f>
        <v>0</v>
      </c>
      <c r="D23" s="34">
        <f t="shared" si="9"/>
        <v>0</v>
      </c>
      <c r="E23" s="34">
        <f t="shared" si="9"/>
        <v>0</v>
      </c>
      <c r="F23" s="37">
        <f t="shared" si="9"/>
        <v>0</v>
      </c>
      <c r="G23" s="37">
        <f t="shared" ref="G23:H23" si="10">SUM(G24:G27)</f>
        <v>0</v>
      </c>
      <c r="H23" s="37">
        <f t="shared" si="10"/>
        <v>0</v>
      </c>
      <c r="I23" s="37">
        <f t="shared" si="9"/>
        <v>0</v>
      </c>
      <c r="J23" s="37">
        <f t="shared" si="9"/>
        <v>0</v>
      </c>
      <c r="K23" s="37">
        <f t="shared" si="9"/>
        <v>0</v>
      </c>
    </row>
    <row r="24" spans="1:11" s="36" customFormat="1" x14ac:dyDescent="0.25">
      <c r="A24" s="54" t="s">
        <v>62</v>
      </c>
      <c r="B24" s="33" t="s">
        <v>63</v>
      </c>
      <c r="C24" s="34">
        <v>0</v>
      </c>
      <c r="D24" s="34">
        <v>0</v>
      </c>
      <c r="E24" s="34">
        <v>0</v>
      </c>
      <c r="F24" s="35">
        <f t="shared" si="3"/>
        <v>0</v>
      </c>
      <c r="G24" s="35">
        <f t="shared" ref="G24:G27" si="11">ROUND(PRODUCT(D24*0.3),)</f>
        <v>0</v>
      </c>
      <c r="H24" s="35">
        <f t="shared" ref="H24:H27" si="12">ROUND(PRODUCT(E24*0.3),)</f>
        <v>0</v>
      </c>
      <c r="I24" s="35">
        <f t="shared" si="4"/>
        <v>0</v>
      </c>
      <c r="J24" s="35">
        <f t="shared" si="4"/>
        <v>0</v>
      </c>
      <c r="K24" s="35">
        <f t="shared" si="4"/>
        <v>0</v>
      </c>
    </row>
    <row r="25" spans="1:11" s="36" customFormat="1" x14ac:dyDescent="0.25">
      <c r="A25" s="54" t="s">
        <v>64</v>
      </c>
      <c r="B25" s="33" t="s">
        <v>65</v>
      </c>
      <c r="C25" s="34">
        <v>0</v>
      </c>
      <c r="D25" s="34">
        <v>0</v>
      </c>
      <c r="E25" s="34">
        <v>0</v>
      </c>
      <c r="F25" s="35">
        <f t="shared" si="3"/>
        <v>0</v>
      </c>
      <c r="G25" s="35">
        <f t="shared" si="11"/>
        <v>0</v>
      </c>
      <c r="H25" s="35">
        <f t="shared" si="12"/>
        <v>0</v>
      </c>
      <c r="I25" s="35">
        <f t="shared" si="4"/>
        <v>0</v>
      </c>
      <c r="J25" s="35">
        <f t="shared" si="4"/>
        <v>0</v>
      </c>
      <c r="K25" s="35">
        <f t="shared" si="4"/>
        <v>0</v>
      </c>
    </row>
    <row r="26" spans="1:11" s="36" customFormat="1" x14ac:dyDescent="0.25">
      <c r="A26" s="54" t="s">
        <v>66</v>
      </c>
      <c r="B26" s="33" t="s">
        <v>67</v>
      </c>
      <c r="C26" s="34">
        <v>0</v>
      </c>
      <c r="D26" s="34">
        <v>0</v>
      </c>
      <c r="E26" s="34">
        <v>0</v>
      </c>
      <c r="F26" s="35">
        <f t="shared" si="3"/>
        <v>0</v>
      </c>
      <c r="G26" s="35">
        <f t="shared" si="11"/>
        <v>0</v>
      </c>
      <c r="H26" s="35">
        <f t="shared" si="12"/>
        <v>0</v>
      </c>
      <c r="I26" s="35">
        <f t="shared" si="4"/>
        <v>0</v>
      </c>
      <c r="J26" s="35">
        <f t="shared" si="4"/>
        <v>0</v>
      </c>
      <c r="K26" s="35">
        <f t="shared" si="4"/>
        <v>0</v>
      </c>
    </row>
    <row r="27" spans="1:11" s="36" customFormat="1" ht="31.5" x14ac:dyDescent="0.25">
      <c r="A27" s="54" t="s">
        <v>68</v>
      </c>
      <c r="B27" s="33" t="s">
        <v>69</v>
      </c>
      <c r="C27" s="34">
        <v>0</v>
      </c>
      <c r="D27" s="34">
        <v>0</v>
      </c>
      <c r="E27" s="34">
        <v>0</v>
      </c>
      <c r="F27" s="35">
        <f t="shared" si="3"/>
        <v>0</v>
      </c>
      <c r="G27" s="35">
        <f t="shared" si="11"/>
        <v>0</v>
      </c>
      <c r="H27" s="35">
        <f t="shared" si="12"/>
        <v>0</v>
      </c>
      <c r="I27" s="35">
        <f t="shared" si="4"/>
        <v>0</v>
      </c>
      <c r="J27" s="35">
        <f t="shared" si="4"/>
        <v>0</v>
      </c>
      <c r="K27" s="35">
        <f t="shared" si="4"/>
        <v>0</v>
      </c>
    </row>
    <row r="28" spans="1:11" x14ac:dyDescent="0.25"/>
    <row r="29" spans="1:11" s="29" customFormat="1" x14ac:dyDescent="0.25">
      <c r="A29" s="75"/>
      <c r="B29" s="75"/>
      <c r="C29" s="38"/>
      <c r="D29" s="38"/>
      <c r="E29" s="38"/>
      <c r="F29" s="38"/>
      <c r="G29" s="38"/>
    </row>
    <row r="30" spans="1:11" s="29" customFormat="1" x14ac:dyDescent="0.25">
      <c r="A30" s="75"/>
      <c r="B30" s="75"/>
      <c r="E30" s="41"/>
      <c r="F30" s="39"/>
    </row>
    <row r="31" spans="1:11" s="29" customFormat="1" x14ac:dyDescent="0.25">
      <c r="E31" s="39"/>
    </row>
    <row r="32" spans="1:11" s="29" customFormat="1" x14ac:dyDescent="0.25">
      <c r="A32" s="76"/>
      <c r="B32" s="76"/>
      <c r="C32" s="42"/>
      <c r="D32" s="77"/>
      <c r="E32" s="77"/>
    </row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hidden="1" x14ac:dyDescent="0.25"/>
    <row r="41" x14ac:dyDescent="0.25"/>
    <row r="42" x14ac:dyDescent="0.25"/>
    <row r="43" x14ac:dyDescent="0.25"/>
    <row r="44" x14ac:dyDescent="0.25"/>
    <row r="45" hidden="1" x14ac:dyDescent="0.25"/>
    <row r="46" hidden="1" x14ac:dyDescent="0.25"/>
  </sheetData>
  <protectedRanges>
    <protectedRange sqref="C4" name="Диапазон1"/>
    <protectedRange sqref="F9:K13 F15:K22 F24:K27" name="Диапазон1_1"/>
    <protectedRange sqref="A32" name="Диапазон1_2"/>
  </protectedRanges>
  <mergeCells count="12">
    <mergeCell ref="A29:B29"/>
    <mergeCell ref="A30:B30"/>
    <mergeCell ref="A32:B32"/>
    <mergeCell ref="D32:E32"/>
    <mergeCell ref="G2:K2"/>
    <mergeCell ref="A3:K3"/>
    <mergeCell ref="A4:K4"/>
    <mergeCell ref="A6:A7"/>
    <mergeCell ref="B6:B7"/>
    <mergeCell ref="C6:E6"/>
    <mergeCell ref="F6:H6"/>
    <mergeCell ref="I6:K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Прилодение 2_Расх на 1 присоед</vt:lpstr>
      <vt:lpstr>приложение 3 Расходы</vt:lpstr>
      <vt:lpstr>'Прилодение 2_Расх на 1 присоед'!Область_печати</vt:lpstr>
      <vt:lpstr>'приложение 3 Расходы'!Область_печати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Басова Людмила Геннадьевна</dc:creator>
  <cp:lastModifiedBy>Луиза Августовна</cp:lastModifiedBy>
  <dcterms:created xsi:type="dcterms:W3CDTF">2021-11-13T18:58:11Z</dcterms:created>
  <dcterms:modified xsi:type="dcterms:W3CDTF">2021-11-16T12:30:12Z</dcterms:modified>
</cp:coreProperties>
</file>