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елемеханика_ТП и РП\"/>
    </mc:Choice>
  </mc:AlternateContent>
  <xr:revisionPtr revIDLastSave="0" documentId="13_ncr:1_{F4F09627-6957-40BE-903E-B37D2EE69E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ТМ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9" i="2" l="1"/>
  <c r="H41" i="2"/>
  <c r="H44" i="2"/>
  <c r="H37" i="2"/>
  <c r="H34" i="2"/>
  <c r="H29" i="2"/>
  <c r="H26" i="2"/>
  <c r="H21" i="2"/>
  <c r="H18" i="2"/>
  <c r="H48" i="2" s="1"/>
  <c r="H50" i="2" l="1"/>
  <c r="G52" i="2" l="1"/>
  <c r="H53" i="2" s="1"/>
  <c r="H54" i="2" s="1"/>
</calcChain>
</file>

<file path=xl/sharedStrings.xml><?xml version="1.0" encoding="utf-8"?>
<sst xmlns="http://schemas.openxmlformats.org/spreadsheetml/2006/main" count="97" uniqueCount="65">
  <si>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</si>
  <si>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</si>
  <si>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</si>
  <si>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</si>
  <si>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</si>
  <si>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</si>
  <si>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</si>
  <si>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</si>
  <si>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</si>
  <si>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</si>
  <si>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</si>
  <si>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</si>
  <si>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</si>
  <si>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</si>
  <si>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</si>
  <si>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</si>
  <si>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</si>
  <si>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</si>
  <si>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</si>
  <si>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</si>
  <si>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</si>
  <si>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</si>
  <si>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</si>
  <si>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</si>
  <si>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</si>
  <si>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</si>
  <si>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</si>
  <si>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</si>
  <si>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</si>
  <si>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</si>
  <si>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</si>
  <si>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</si>
  <si>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</si>
  <si>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</si>
  <si>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</si>
  <si>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</si>
  <si>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</si>
  <si>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</si>
  <si>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</si>
  <si>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</si>
  <si>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Приложение 4 к письму Минстроя РФ от</t>
  </si>
  <si>
    <t>Справочно, в ценах на 01.01.2000 г. (к=1,19)</t>
  </si>
  <si>
    <t>Итого проектная и рабочая документация в ценах на 1.01.2001 года:</t>
  </si>
  <si>
    <t>Таблица 34, пункты 3,4,5</t>
  </si>
  <si>
    <t>Измерительный преобразователь электрических и неэлектрических величин</t>
  </si>
  <si>
    <t>Таблица 34, пункт 9</t>
  </si>
  <si>
    <t>Коэффициент инфляции на 2 квартал 2024 года</t>
  </si>
  <si>
    <t>27.04.2024 г. № 24796-АЛ/09</t>
  </si>
  <si>
    <t>(2,16+3,57+7,62)*5*3*0,3*5,94*1000</t>
  </si>
  <si>
    <t>(2,16+3,57+7,62)*5*3*0,7*5,94*1000</t>
  </si>
  <si>
    <t>10,14*5*0,3*5,94*1000</t>
  </si>
  <si>
    <t>10,14*5*0,7*5,94*1000</t>
  </si>
  <si>
    <t>Диспетчерский щит активный (Щит ТМ)</t>
  </si>
  <si>
    <t>Таблица 34, пункт 13</t>
  </si>
  <si>
    <t>3,28*50*0,4*5,94*1000</t>
  </si>
  <si>
    <t>3,28*50*0,6*5,94*1000</t>
  </si>
  <si>
    <t>Устройство управления (сопряжения)</t>
  </si>
  <si>
    <t>Таблица 34, пункт 16</t>
  </si>
  <si>
    <t>11,99*40*0,3*5,94*1000</t>
  </si>
  <si>
    <t>11,99*40*0,7*5,94*1000</t>
  </si>
  <si>
    <t>Итого проектная и рабочая документация в ценах на 2 квартал 2024 года:</t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</si>
  <si>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</si>
  <si>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 xml:space="preserve">Устройства телемеханики, сторона КП </t>
  </si>
  <si>
    <t>Всего:  Шесть миллионов триста семьдесят шесть тысяч триста пятьдесят два рубля 40 копеек</t>
  </si>
  <si>
    <t>Создание единого диспетчерского пункта, модернизация ТП 10/15 кВ, РП 10/15 кВ, РТП 6/10/15 кВ с установкой пунктов учета электроэнергии и устройств телемеханики в Калининградской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</si>
</sst>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20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9" fillId="0" borderId="6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4" fontId="8" fillId="0" borderId="6" xfId="0" applyNumberFormat="1" applyFont="1" applyBorder="1" applyAlignment="1"/>
    <xf numFmtId="4" fontId="8" fillId="0" borderId="7" xfId="0" applyNumberFormat="1" applyFont="1" applyBorder="1" applyAlignment="1"/>
    <xf numFmtId="4" fontId="8" fillId="0" borderId="5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3" xfId="0" applyFont="1" applyBorder="1" applyAlignment="1">
      <alignment horizontal="center"/>
    </xf>
    <xf numFmtId="0" fontId="9" fillId="0" borderId="2" xfId="0" applyFont="1" applyFill="1" applyBorder="1" applyAlignment="1"/>
    <xf numFmtId="4" fontId="7" fillId="0" borderId="4" xfId="0" applyNumberFormat="1" applyFont="1" applyBorder="1" applyAlignment="1"/>
    <xf numFmtId="4" fontId="7" fillId="0" borderId="7" xfId="0" applyNumberFormat="1" applyFont="1" applyBorder="1" applyAlignment="1"/>
    <xf numFmtId="0" fontId="7" fillId="0" borderId="5" xfId="0" applyFont="1" applyBorder="1"/>
    <xf numFmtId="0" fontId="3" fillId="0" borderId="6" xfId="0" applyFont="1" applyBorder="1" applyAlignment="1">
      <alignment vertical="top"/>
    </xf>
    <xf numFmtId="0" fontId="3" fillId="0" borderId="6" xfId="0" applyFont="1" applyBorder="1"/>
    <xf numFmtId="2" fontId="3" fillId="0" borderId="0" xfId="0" applyNumberFormat="1" applyFont="1" applyBorder="1" applyAlignment="1">
      <alignment horizontal="center" vertical="top"/>
    </xf>
    <xf numFmtId="0" fontId="3" fillId="0" borderId="7" xfId="0" applyFont="1" applyBorder="1" applyAlignment="1">
      <alignment vertical="top" wrapText="1"/>
    </xf>
    <xf numFmtId="0" fontId="3" fillId="0" borderId="0" xfId="0" applyFont="1" applyBorder="1" applyAlignment="1">
      <alignment horizontal="center"/>
    </xf>
    <xf numFmtId="0" fontId="3" fillId="0" borderId="7" xfId="0" applyFont="1" applyBorder="1"/>
    <xf numFmtId="0" fontId="3" fillId="0" borderId="8" xfId="0" applyFont="1" applyFill="1" applyBorder="1"/>
    <xf numFmtId="0" fontId="3" fillId="0" borderId="9" xfId="0" applyFont="1" applyFill="1" applyBorder="1"/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6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/>
    </xf>
    <xf numFmtId="0" fontId="8" fillId="0" borderId="6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left" vertical="center" wrapText="1"/>
    </xf>
    <xf numFmtId="4" fontId="7" fillId="0" borderId="7" xfId="0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52"/>
  <sheetViews>
    <sheetView tabSelected="1" zoomScaleNormal="100" zoomScaleSheetLayoutView="100" workbookViewId="0">
      <selection activeCell="B52" sqref="B52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101" t="s">
        <v>0</v>
      </c>
      <c r="B1" s="101"/>
      <c r="C1" s="101"/>
      <c r="D1" s="101"/>
      <c r="E1" s="101"/>
      <c r="F1" s="101"/>
      <c r="G1" s="101"/>
      <c r="H1" s="101"/>
    </row>
    <row r="2" spans="1:18" ht="15" customHeight="1">
      <c r="A2" s="101" t="s">
        <v>1</v>
      </c>
      <c r="B2" s="101"/>
      <c r="C2" s="101"/>
      <c r="D2" s="101"/>
      <c r="E2" s="101"/>
      <c r="F2" s="101"/>
      <c r="G2" s="101"/>
      <c r="H2" s="101"/>
    </row>
    <row r="3" spans="1:18" ht="17.25" customHeight="1">
      <c r="A3" s="1" t="s">
        <v>2</v>
      </c>
      <c r="E3" s="102" t="s">
        <v>61</v>
      </c>
      <c r="F3" s="102"/>
      <c r="G3" s="102"/>
      <c r="H3" s="102"/>
      <c r="I3" s="5"/>
      <c r="J3" s="5"/>
      <c r="K3" s="5"/>
      <c r="L3" s="5"/>
    </row>
    <row r="4" spans="1:18" ht="15" customHeight="1">
      <c r="A4" s="1" t="s">
        <v>3</v>
      </c>
      <c r="E4" s="102"/>
      <c r="F4" s="102"/>
      <c r="G4" s="102"/>
      <c r="H4" s="102"/>
    </row>
    <row r="5" spans="1:18" ht="15" customHeight="1">
      <c r="A5" s="6" t="s">
        <v>4</v>
      </c>
      <c r="B5" s="6"/>
      <c r="C5" s="6"/>
      <c r="D5" s="7"/>
      <c r="E5" s="102"/>
      <c r="F5" s="102"/>
      <c r="G5" s="102"/>
      <c r="H5" s="102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103" t="s">
        <v>35</v>
      </c>
      <c r="F7" s="103"/>
      <c r="G7" s="103"/>
      <c r="H7" s="103"/>
    </row>
    <row r="8" spans="1:18" ht="15" customHeight="1">
      <c r="A8" s="9" t="s">
        <v>6</v>
      </c>
      <c r="B8" s="10" t="s">
        <v>7</v>
      </c>
      <c r="C8" s="98" t="s">
        <v>8</v>
      </c>
      <c r="D8" s="99"/>
      <c r="E8" s="100"/>
      <c r="F8" s="98" t="s">
        <v>9</v>
      </c>
      <c r="G8" s="100"/>
      <c r="H8" s="9" t="s">
        <v>10</v>
      </c>
    </row>
    <row r="9" spans="1:18" ht="15" customHeight="1">
      <c r="A9" s="11" t="s">
        <v>11</v>
      </c>
      <c r="B9" s="12" t="s">
        <v>12</v>
      </c>
      <c r="C9" s="104" t="s">
        <v>13</v>
      </c>
      <c r="D9" s="105"/>
      <c r="E9" s="106"/>
      <c r="F9" s="104" t="s">
        <v>39</v>
      </c>
      <c r="G9" s="106"/>
      <c r="H9" s="11" t="s">
        <v>14</v>
      </c>
    </row>
    <row r="10" spans="1:18" ht="15" customHeight="1">
      <c r="A10" s="11"/>
      <c r="B10" s="12" t="s">
        <v>15</v>
      </c>
      <c r="C10" s="104" t="s">
        <v>16</v>
      </c>
      <c r="D10" s="105"/>
      <c r="E10" s="106"/>
      <c r="F10" s="104" t="s">
        <v>17</v>
      </c>
      <c r="G10" s="106"/>
      <c r="H10" s="11"/>
    </row>
    <row r="11" spans="1:18" ht="15" customHeight="1">
      <c r="A11" s="11"/>
      <c r="B11" s="12" t="s">
        <v>18</v>
      </c>
      <c r="C11" s="104" t="s">
        <v>19</v>
      </c>
      <c r="D11" s="105"/>
      <c r="E11" s="106"/>
      <c r="F11" s="107" t="s">
        <v>20</v>
      </c>
      <c r="G11" s="108"/>
      <c r="H11" s="11"/>
    </row>
    <row r="12" spans="1:18" ht="15" customHeight="1">
      <c r="A12" s="11"/>
      <c r="B12" s="12" t="s">
        <v>21</v>
      </c>
      <c r="C12" s="104" t="s">
        <v>22</v>
      </c>
      <c r="D12" s="105"/>
      <c r="E12" s="106"/>
      <c r="F12" s="98" t="s">
        <v>23</v>
      </c>
      <c r="G12" s="100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104" t="s">
        <v>24</v>
      </c>
      <c r="D13" s="105"/>
      <c r="E13" s="106"/>
      <c r="F13" s="107" t="s">
        <v>25</v>
      </c>
      <c r="G13" s="108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111">
        <v>3</v>
      </c>
      <c r="D14" s="112"/>
      <c r="E14" s="113"/>
      <c r="F14" s="114">
        <v>4</v>
      </c>
      <c r="G14" s="113"/>
      <c r="H14" s="15">
        <v>5</v>
      </c>
    </row>
    <row r="15" spans="1:18" ht="15" customHeight="1">
      <c r="A15" s="76">
        <v>1</v>
      </c>
      <c r="B15" s="92" t="s">
        <v>64</v>
      </c>
      <c r="C15" s="16" t="s">
        <v>26</v>
      </c>
      <c r="D15" s="61"/>
      <c r="E15" s="17"/>
      <c r="F15" s="18"/>
      <c r="G15" s="19"/>
      <c r="H15" s="20"/>
      <c r="I15" s="21"/>
      <c r="J15" s="6"/>
      <c r="K15" s="6"/>
      <c r="L15" s="6"/>
    </row>
    <row r="16" spans="1:18" ht="15" customHeight="1">
      <c r="A16" s="77"/>
      <c r="B16" s="93"/>
      <c r="C16" s="22" t="s">
        <v>28</v>
      </c>
      <c r="D16" s="7"/>
      <c r="E16" s="23"/>
      <c r="F16" s="115"/>
      <c r="G16" s="116"/>
      <c r="H16" s="24"/>
      <c r="I16" s="21"/>
      <c r="J16" s="6"/>
      <c r="K16" s="6"/>
      <c r="L16" s="6"/>
    </row>
    <row r="17" spans="1:12" ht="26.25" customHeight="1">
      <c r="A17" s="77"/>
      <c r="B17" s="93"/>
      <c r="C17" s="95" t="s">
        <v>62</v>
      </c>
      <c r="D17" s="96"/>
      <c r="E17" s="97"/>
      <c r="F17" s="48" t="s">
        <v>27</v>
      </c>
      <c r="G17" s="64"/>
      <c r="H17" s="24"/>
      <c r="I17" s="21"/>
      <c r="J17" s="6"/>
      <c r="K17" s="6"/>
      <c r="L17" s="6"/>
    </row>
    <row r="18" spans="1:12" ht="23.25" customHeight="1">
      <c r="A18" s="77"/>
      <c r="B18" s="93"/>
      <c r="C18" s="25" t="s">
        <v>43</v>
      </c>
      <c r="D18" s="7"/>
      <c r="E18" s="23"/>
      <c r="F18" s="109" t="s">
        <v>48</v>
      </c>
      <c r="G18" s="110"/>
      <c r="H18" s="24">
        <f>(2.16+3.57+7.62)*5*3*0.3*5.94*1000</f>
        <v>356845.5</v>
      </c>
      <c r="I18" s="21"/>
      <c r="J18" s="6"/>
      <c r="K18" s="6"/>
      <c r="L18" s="6"/>
    </row>
    <row r="19" spans="1:12" ht="15" customHeight="1">
      <c r="A19" s="77"/>
      <c r="B19" s="93"/>
      <c r="C19" s="22" t="s">
        <v>29</v>
      </c>
      <c r="D19" s="7">
        <v>0.3</v>
      </c>
      <c r="E19" s="23" t="s">
        <v>30</v>
      </c>
      <c r="F19" s="58"/>
      <c r="G19" s="59"/>
      <c r="H19" s="24"/>
      <c r="I19" s="21"/>
      <c r="J19" s="6"/>
      <c r="K19" s="6"/>
      <c r="L19" s="6"/>
    </row>
    <row r="20" spans="1:12" ht="15" customHeight="1">
      <c r="A20" s="77"/>
      <c r="B20" s="93"/>
      <c r="C20" s="22" t="s">
        <v>29</v>
      </c>
      <c r="D20" s="7">
        <v>0.7</v>
      </c>
      <c r="E20" s="23" t="s">
        <v>31</v>
      </c>
      <c r="F20" s="48" t="s">
        <v>32</v>
      </c>
      <c r="G20" s="64"/>
      <c r="H20" s="24"/>
      <c r="I20" s="21"/>
      <c r="J20" s="6"/>
      <c r="K20" s="6"/>
      <c r="L20" s="6"/>
    </row>
    <row r="21" spans="1:12" ht="15" customHeight="1">
      <c r="A21" s="77"/>
      <c r="B21" s="93"/>
      <c r="C21" s="66" t="s">
        <v>29</v>
      </c>
      <c r="D21" s="68">
        <v>5.94</v>
      </c>
      <c r="E21" s="69" t="s">
        <v>46</v>
      </c>
      <c r="F21" s="109" t="s">
        <v>49</v>
      </c>
      <c r="G21" s="110"/>
      <c r="H21" s="24">
        <f>(2.16+3.57+7.62)*5*3*0.7*5.94*1000</f>
        <v>832639.5</v>
      </c>
      <c r="I21" s="21"/>
      <c r="J21" s="6"/>
      <c r="K21" s="6"/>
      <c r="L21" s="6"/>
    </row>
    <row r="22" spans="1:12" ht="15" customHeight="1">
      <c r="A22" s="77"/>
      <c r="B22" s="93"/>
      <c r="C22" s="67" t="s">
        <v>40</v>
      </c>
      <c r="D22" s="70"/>
      <c r="E22" s="71"/>
      <c r="F22" s="109"/>
      <c r="G22" s="110"/>
      <c r="H22" s="65"/>
      <c r="I22" s="21"/>
      <c r="J22" s="6"/>
      <c r="K22" s="6"/>
      <c r="L22" s="6"/>
    </row>
    <row r="23" spans="1:12" ht="15" customHeight="1">
      <c r="A23" s="77"/>
      <c r="B23" s="93"/>
      <c r="C23" s="67" t="s">
        <v>47</v>
      </c>
      <c r="D23" s="70"/>
      <c r="E23" s="71"/>
      <c r="F23" s="22"/>
      <c r="G23" s="23"/>
      <c r="H23" s="65"/>
      <c r="I23" s="21"/>
      <c r="J23" s="6"/>
      <c r="K23" s="6"/>
      <c r="L23" s="6"/>
    </row>
    <row r="24" spans="1:12" ht="6.75" customHeight="1">
      <c r="A24" s="77"/>
      <c r="B24" s="93"/>
      <c r="C24" s="72"/>
      <c r="D24" s="43"/>
      <c r="E24" s="73"/>
      <c r="F24" s="74"/>
      <c r="G24" s="75"/>
      <c r="H24" s="26"/>
      <c r="I24" s="21"/>
      <c r="J24" s="6"/>
      <c r="K24" s="6"/>
      <c r="L24" s="6"/>
    </row>
    <row r="25" spans="1:12" ht="24.75" customHeight="1">
      <c r="A25" s="77"/>
      <c r="B25" s="93"/>
      <c r="C25" s="117" t="s">
        <v>44</v>
      </c>
      <c r="D25" s="118"/>
      <c r="E25" s="119"/>
      <c r="F25" s="62" t="s">
        <v>27</v>
      </c>
      <c r="G25" s="63"/>
      <c r="H25" s="20"/>
      <c r="I25" s="21"/>
      <c r="J25" s="6"/>
      <c r="K25" s="6"/>
      <c r="L25" s="6"/>
    </row>
    <row r="26" spans="1:12" ht="15" customHeight="1">
      <c r="A26" s="77"/>
      <c r="B26" s="93"/>
      <c r="C26" s="25" t="s">
        <v>45</v>
      </c>
      <c r="D26" s="7"/>
      <c r="E26" s="23"/>
      <c r="F26" s="109" t="s">
        <v>50</v>
      </c>
      <c r="G26" s="110"/>
      <c r="H26" s="24">
        <f>10.14*5*0.3*5.94*1000</f>
        <v>90347.400000000009</v>
      </c>
      <c r="I26" s="21"/>
      <c r="J26" s="6"/>
      <c r="K26" s="6"/>
      <c r="L26" s="6"/>
    </row>
    <row r="27" spans="1:12" ht="15" customHeight="1">
      <c r="A27" s="77"/>
      <c r="B27" s="93"/>
      <c r="C27" s="22" t="s">
        <v>29</v>
      </c>
      <c r="D27" s="7">
        <v>0.3</v>
      </c>
      <c r="E27" s="23" t="s">
        <v>30</v>
      </c>
      <c r="F27" s="58"/>
      <c r="G27" s="59"/>
      <c r="H27" s="24"/>
      <c r="I27" s="21"/>
      <c r="J27" s="6"/>
      <c r="K27" s="6"/>
      <c r="L27" s="6"/>
    </row>
    <row r="28" spans="1:12" ht="15" customHeight="1">
      <c r="A28" s="77"/>
      <c r="B28" s="93"/>
      <c r="C28" s="22" t="s">
        <v>29</v>
      </c>
      <c r="D28" s="7">
        <v>0.7</v>
      </c>
      <c r="E28" s="23" t="s">
        <v>31</v>
      </c>
      <c r="F28" s="48" t="s">
        <v>32</v>
      </c>
      <c r="G28" s="64"/>
      <c r="H28" s="24"/>
      <c r="I28" s="21"/>
      <c r="J28" s="6"/>
      <c r="K28" s="6"/>
      <c r="L28" s="6"/>
    </row>
    <row r="29" spans="1:12" ht="15" customHeight="1">
      <c r="A29" s="77"/>
      <c r="B29" s="93"/>
      <c r="C29" s="66" t="s">
        <v>29</v>
      </c>
      <c r="D29" s="68">
        <v>5.94</v>
      </c>
      <c r="E29" s="69" t="s">
        <v>46</v>
      </c>
      <c r="F29" s="109" t="s">
        <v>51</v>
      </c>
      <c r="G29" s="110"/>
      <c r="H29" s="24">
        <f>10.14*5*0.7*5.94*1000</f>
        <v>210810.60000000003</v>
      </c>
      <c r="I29" s="21"/>
      <c r="J29" s="6"/>
      <c r="K29" s="6"/>
      <c r="L29" s="6"/>
    </row>
    <row r="30" spans="1:12" ht="15" customHeight="1">
      <c r="A30" s="77"/>
      <c r="B30" s="93"/>
      <c r="C30" s="67" t="s">
        <v>40</v>
      </c>
      <c r="D30" s="70"/>
      <c r="E30" s="71"/>
      <c r="F30" s="109"/>
      <c r="G30" s="110"/>
      <c r="H30" s="65"/>
      <c r="I30" s="21"/>
      <c r="J30" s="6"/>
      <c r="K30" s="6"/>
      <c r="L30" s="6"/>
    </row>
    <row r="31" spans="1:12" ht="15" customHeight="1">
      <c r="A31" s="77"/>
      <c r="B31" s="93"/>
      <c r="C31" s="67" t="s">
        <v>47</v>
      </c>
      <c r="D31" s="70"/>
      <c r="E31" s="71"/>
      <c r="F31" s="22"/>
      <c r="G31" s="23"/>
      <c r="H31" s="65"/>
      <c r="I31" s="21"/>
      <c r="J31" s="6"/>
      <c r="K31" s="6"/>
      <c r="L31" s="6"/>
    </row>
    <row r="32" spans="1:12" ht="6.75" customHeight="1">
      <c r="A32" s="77"/>
      <c r="B32" s="93"/>
      <c r="C32" s="40"/>
      <c r="D32" s="42"/>
      <c r="E32" s="41"/>
      <c r="F32" s="60"/>
      <c r="G32" s="59"/>
      <c r="H32" s="24"/>
      <c r="I32" s="21"/>
      <c r="J32" s="6"/>
      <c r="K32" s="6"/>
      <c r="L32" s="6"/>
    </row>
    <row r="33" spans="1:12" ht="15" customHeight="1">
      <c r="A33" s="77"/>
      <c r="B33" s="93"/>
      <c r="C33" s="117" t="s">
        <v>52</v>
      </c>
      <c r="D33" s="118"/>
      <c r="E33" s="119"/>
      <c r="F33" s="62" t="s">
        <v>27</v>
      </c>
      <c r="G33" s="63"/>
      <c r="H33" s="20"/>
      <c r="I33" s="21"/>
      <c r="J33" s="6"/>
      <c r="K33" s="6"/>
      <c r="L33" s="6"/>
    </row>
    <row r="34" spans="1:12" ht="15" customHeight="1">
      <c r="A34" s="77"/>
      <c r="B34" s="93"/>
      <c r="C34" s="25" t="s">
        <v>53</v>
      </c>
      <c r="D34" s="7"/>
      <c r="E34" s="23"/>
      <c r="F34" s="109" t="s">
        <v>54</v>
      </c>
      <c r="G34" s="110"/>
      <c r="H34" s="24">
        <f>3.28*50*0.4*5.94*1000</f>
        <v>389664.00000000012</v>
      </c>
      <c r="I34" s="21"/>
      <c r="J34" s="6"/>
      <c r="K34" s="6"/>
      <c r="L34" s="6"/>
    </row>
    <row r="35" spans="1:12" ht="15" customHeight="1">
      <c r="A35" s="77"/>
      <c r="B35" s="93"/>
      <c r="C35" s="22" t="s">
        <v>29</v>
      </c>
      <c r="D35" s="7">
        <v>0.4</v>
      </c>
      <c r="E35" s="23" t="s">
        <v>30</v>
      </c>
      <c r="F35" s="58"/>
      <c r="G35" s="59"/>
      <c r="H35" s="24"/>
      <c r="I35" s="21"/>
      <c r="J35" s="6"/>
      <c r="K35" s="6"/>
      <c r="L35" s="6"/>
    </row>
    <row r="36" spans="1:12" ht="15" customHeight="1">
      <c r="A36" s="77"/>
      <c r="B36" s="93"/>
      <c r="C36" s="22" t="s">
        <v>29</v>
      </c>
      <c r="D36" s="7">
        <v>0.6</v>
      </c>
      <c r="E36" s="23" t="s">
        <v>31</v>
      </c>
      <c r="F36" s="48" t="s">
        <v>32</v>
      </c>
      <c r="G36" s="64"/>
      <c r="H36" s="24"/>
      <c r="I36" s="21"/>
      <c r="J36" s="6"/>
      <c r="K36" s="6"/>
      <c r="L36" s="6"/>
    </row>
    <row r="37" spans="1:12" ht="15" customHeight="1">
      <c r="A37" s="77"/>
      <c r="B37" s="93"/>
      <c r="C37" s="66" t="s">
        <v>29</v>
      </c>
      <c r="D37" s="68">
        <v>5.94</v>
      </c>
      <c r="E37" s="69" t="s">
        <v>46</v>
      </c>
      <c r="F37" s="109" t="s">
        <v>55</v>
      </c>
      <c r="G37" s="110"/>
      <c r="H37" s="24">
        <f>3.28*50*0.6*5.94*1000</f>
        <v>584496</v>
      </c>
      <c r="I37" s="21"/>
      <c r="J37" s="6"/>
      <c r="K37" s="6"/>
      <c r="L37" s="6"/>
    </row>
    <row r="38" spans="1:12" ht="15" customHeight="1">
      <c r="A38" s="77"/>
      <c r="B38" s="93"/>
      <c r="C38" s="67" t="s">
        <v>40</v>
      </c>
      <c r="D38" s="70"/>
      <c r="E38" s="71"/>
      <c r="F38" s="109"/>
      <c r="G38" s="110"/>
      <c r="H38" s="65"/>
      <c r="I38" s="21"/>
      <c r="J38" s="6"/>
      <c r="K38" s="6"/>
      <c r="L38" s="6"/>
    </row>
    <row r="39" spans="1:12" ht="15" customHeight="1">
      <c r="A39" s="77"/>
      <c r="B39" s="93"/>
      <c r="C39" s="67" t="s">
        <v>47</v>
      </c>
      <c r="D39" s="70"/>
      <c r="E39" s="71"/>
      <c r="F39" s="22"/>
      <c r="G39" s="23"/>
      <c r="H39" s="65"/>
      <c r="I39" s="21"/>
      <c r="J39" s="6"/>
      <c r="K39" s="6"/>
      <c r="L39" s="6"/>
    </row>
    <row r="40" spans="1:12" ht="18" customHeight="1">
      <c r="A40" s="77"/>
      <c r="B40" s="93"/>
      <c r="C40" s="117" t="s">
        <v>56</v>
      </c>
      <c r="D40" s="118"/>
      <c r="E40" s="119"/>
      <c r="F40" s="62" t="s">
        <v>27</v>
      </c>
      <c r="G40" s="63"/>
      <c r="H40" s="20"/>
      <c r="I40" s="21"/>
      <c r="J40" s="6"/>
      <c r="K40" s="6"/>
      <c r="L40" s="6"/>
    </row>
    <row r="41" spans="1:12" ht="15" customHeight="1">
      <c r="A41" s="77"/>
      <c r="B41" s="93"/>
      <c r="C41" s="25" t="s">
        <v>57</v>
      </c>
      <c r="D41" s="7"/>
      <c r="E41" s="23"/>
      <c r="F41" s="109" t="s">
        <v>58</v>
      </c>
      <c r="G41" s="110"/>
      <c r="H41" s="24">
        <f>11.99*40*0.3*5.94*1000</f>
        <v>854647.2</v>
      </c>
      <c r="I41" s="21"/>
      <c r="J41" s="6"/>
      <c r="K41" s="6"/>
      <c r="L41" s="6"/>
    </row>
    <row r="42" spans="1:12" ht="15" customHeight="1">
      <c r="A42" s="77"/>
      <c r="B42" s="93"/>
      <c r="C42" s="22" t="s">
        <v>29</v>
      </c>
      <c r="D42" s="7">
        <v>0.3</v>
      </c>
      <c r="E42" s="23" t="s">
        <v>30</v>
      </c>
      <c r="F42" s="55"/>
      <c r="G42" s="56"/>
      <c r="H42" s="24"/>
      <c r="I42" s="21"/>
      <c r="J42" s="6"/>
      <c r="K42" s="6"/>
      <c r="L42" s="6"/>
    </row>
    <row r="43" spans="1:12" ht="15" customHeight="1">
      <c r="A43" s="77"/>
      <c r="B43" s="93"/>
      <c r="C43" s="22" t="s">
        <v>29</v>
      </c>
      <c r="D43" s="7">
        <v>0.7</v>
      </c>
      <c r="E43" s="23" t="s">
        <v>31</v>
      </c>
      <c r="F43" s="48" t="s">
        <v>32</v>
      </c>
      <c r="G43" s="64"/>
      <c r="H43" s="24"/>
      <c r="I43" s="21"/>
      <c r="J43" s="6"/>
      <c r="K43" s="6"/>
      <c r="L43" s="6"/>
    </row>
    <row r="44" spans="1:12" ht="15" customHeight="1">
      <c r="A44" s="77"/>
      <c r="B44" s="93"/>
      <c r="C44" s="66" t="s">
        <v>29</v>
      </c>
      <c r="D44" s="68">
        <v>5.94</v>
      </c>
      <c r="E44" s="69" t="s">
        <v>46</v>
      </c>
      <c r="F44" s="109" t="s">
        <v>59</v>
      </c>
      <c r="G44" s="110"/>
      <c r="H44" s="24">
        <f>11.99*40*0.7*5.94*1000</f>
        <v>1994176.8</v>
      </c>
      <c r="I44" s="21"/>
      <c r="J44" s="6"/>
      <c r="K44" s="6"/>
      <c r="L44" s="6"/>
    </row>
    <row r="45" spans="1:12" ht="15" customHeight="1">
      <c r="A45" s="77"/>
      <c r="B45" s="93"/>
      <c r="C45" s="67" t="s">
        <v>40</v>
      </c>
      <c r="D45" s="70"/>
      <c r="E45" s="71"/>
      <c r="F45" s="109"/>
      <c r="G45" s="110"/>
      <c r="H45" s="65"/>
      <c r="I45" s="21"/>
      <c r="J45" s="6"/>
      <c r="K45" s="6"/>
      <c r="L45" s="6"/>
    </row>
    <row r="46" spans="1:12" ht="15" customHeight="1">
      <c r="A46" s="77"/>
      <c r="B46" s="93"/>
      <c r="C46" s="67" t="s">
        <v>47</v>
      </c>
      <c r="D46" s="70"/>
      <c r="E46" s="71"/>
      <c r="F46" s="22"/>
      <c r="G46" s="23"/>
      <c r="H46" s="65"/>
      <c r="I46" s="21"/>
      <c r="J46" s="6"/>
      <c r="K46" s="6"/>
      <c r="L46" s="6"/>
    </row>
    <row r="47" spans="1:12" ht="10.5" customHeight="1">
      <c r="A47" s="77"/>
      <c r="B47" s="93"/>
      <c r="C47" s="40"/>
      <c r="D47" s="42"/>
      <c r="E47" s="41"/>
      <c r="F47" s="57"/>
      <c r="G47" s="56"/>
      <c r="H47" s="24"/>
      <c r="I47" s="21"/>
      <c r="J47" s="6"/>
      <c r="K47" s="6"/>
      <c r="L47" s="6"/>
    </row>
    <row r="48" spans="1:12" ht="29.25" customHeight="1">
      <c r="A48" s="77"/>
      <c r="B48" s="93"/>
      <c r="C48" s="89" t="s">
        <v>60</v>
      </c>
      <c r="D48" s="90"/>
      <c r="E48" s="91"/>
      <c r="F48" s="48"/>
      <c r="G48" s="52"/>
      <c r="H48" s="53">
        <f>SUM(H15:H47)</f>
        <v>5313627</v>
      </c>
      <c r="I48" s="21"/>
      <c r="J48" s="6"/>
      <c r="K48" s="6"/>
      <c r="L48" s="6"/>
    </row>
    <row r="49" spans="1:17" ht="27" customHeight="1">
      <c r="A49" s="77"/>
      <c r="B49" s="93"/>
      <c r="C49" s="89" t="s">
        <v>42</v>
      </c>
      <c r="D49" s="90"/>
      <c r="E49" s="91"/>
      <c r="F49" s="51"/>
      <c r="G49" s="52"/>
      <c r="H49" s="53">
        <f>H48/5.94</f>
        <v>894549.99999999988</v>
      </c>
      <c r="I49" s="21"/>
      <c r="J49" s="6"/>
      <c r="K49" s="6"/>
      <c r="L49" s="6"/>
    </row>
    <row r="50" spans="1:17" ht="23.25" customHeight="1">
      <c r="A50" s="77"/>
      <c r="B50" s="93"/>
      <c r="C50" s="84" t="s">
        <v>41</v>
      </c>
      <c r="D50" s="85"/>
      <c r="E50" s="86"/>
      <c r="F50" s="87"/>
      <c r="G50" s="88"/>
      <c r="H50" s="54">
        <f>H49/1.19</f>
        <v>751722.68907563016</v>
      </c>
      <c r="I50" s="21"/>
      <c r="J50" s="6"/>
      <c r="K50" s="6"/>
      <c r="L50" s="6"/>
    </row>
    <row r="51" spans="1:17" ht="15" customHeight="1">
      <c r="A51" s="78"/>
      <c r="B51" s="94"/>
      <c r="C51" s="49"/>
      <c r="D51" s="43"/>
      <c r="E51" s="50"/>
      <c r="F51" s="46"/>
      <c r="G51" s="47"/>
      <c r="H51" s="26"/>
      <c r="I51" s="21"/>
      <c r="J51" s="6"/>
      <c r="K51" s="6"/>
      <c r="L51" s="6"/>
    </row>
    <row r="52" spans="1:17" ht="15" customHeight="1">
      <c r="A52" s="6"/>
      <c r="B52" s="6"/>
      <c r="C52" s="6"/>
      <c r="D52" s="7"/>
      <c r="E52" s="80" t="s">
        <v>33</v>
      </c>
      <c r="F52" s="80"/>
      <c r="G52" s="80">
        <f>H48</f>
        <v>5313627</v>
      </c>
      <c r="H52" s="80"/>
      <c r="I52" s="27"/>
    </row>
    <row r="53" spans="1:17" s="3" customFormat="1" ht="15" customHeight="1">
      <c r="A53" s="29"/>
      <c r="B53" s="30"/>
      <c r="C53" s="30"/>
      <c r="D53" s="36"/>
      <c r="E53" s="83" t="s">
        <v>36</v>
      </c>
      <c r="F53" s="83"/>
      <c r="G53" s="83"/>
      <c r="H53" s="45">
        <f>G52*0.2</f>
        <v>1062725.4000000001</v>
      </c>
      <c r="K53" s="32"/>
      <c r="L53" s="32"/>
      <c r="M53" s="32"/>
      <c r="N53" s="32"/>
      <c r="O53" s="32"/>
      <c r="P53" s="32"/>
      <c r="Q53" s="32"/>
    </row>
    <row r="54" spans="1:17" s="3" customFormat="1" ht="15" customHeight="1">
      <c r="A54" s="29"/>
      <c r="B54" s="30"/>
      <c r="C54" s="30"/>
      <c r="D54" s="36"/>
      <c r="E54" s="81" t="s">
        <v>34</v>
      </c>
      <c r="F54" s="81"/>
      <c r="G54" s="81"/>
      <c r="H54" s="34">
        <f>G52+H53</f>
        <v>6376352.4000000004</v>
      </c>
      <c r="K54" s="32"/>
      <c r="L54" s="32"/>
      <c r="M54" s="32"/>
      <c r="N54" s="32"/>
      <c r="O54" s="32"/>
      <c r="P54" s="32"/>
      <c r="Q54" s="32"/>
    </row>
    <row r="55" spans="1:17" ht="24.75" customHeight="1">
      <c r="A55" s="29"/>
      <c r="B55" s="30"/>
      <c r="C55" s="6"/>
      <c r="D55" s="7"/>
      <c r="E55" s="44"/>
      <c r="F55" s="44"/>
      <c r="G55" s="44"/>
      <c r="H55" s="34"/>
      <c r="K55" s="32"/>
      <c r="L55" s="33"/>
      <c r="M55" s="33"/>
      <c r="N55" s="33"/>
      <c r="O55" s="33"/>
      <c r="P55" s="33"/>
      <c r="Q55" s="3"/>
    </row>
    <row r="56" spans="1:17" ht="15" customHeight="1">
      <c r="A56" s="35"/>
      <c r="B56" s="30" t="s">
        <v>63</v>
      </c>
      <c r="C56" s="30"/>
      <c r="D56" s="36"/>
      <c r="E56" s="30"/>
      <c r="F56" s="28"/>
      <c r="G56" s="31"/>
      <c r="H56" s="37"/>
      <c r="K56" s="32"/>
      <c r="Q56" s="32"/>
    </row>
    <row r="57" spans="1:17" ht="47.25" customHeight="1">
      <c r="A57" s="35"/>
      <c r="B57" s="6"/>
      <c r="C57" s="30"/>
      <c r="D57" s="7"/>
      <c r="E57" s="39"/>
      <c r="F57" s="31"/>
      <c r="G57" s="31"/>
      <c r="H57" s="37"/>
      <c r="K57" s="32"/>
      <c r="Q57" s="32"/>
    </row>
    <row r="58" spans="1:17" ht="15" customHeight="1">
      <c r="A58" s="82" t="s">
        <v>37</v>
      </c>
      <c r="B58" s="82"/>
      <c r="C58" s="82"/>
      <c r="D58" s="82"/>
      <c r="E58" s="82"/>
      <c r="F58" s="82"/>
      <c r="G58" s="82"/>
      <c r="H58" s="82"/>
      <c r="K58" s="32"/>
      <c r="Q58" s="32"/>
    </row>
    <row r="59" spans="1:17" ht="24.75" customHeight="1">
      <c r="A59" s="79" t="s">
        <v>38</v>
      </c>
      <c r="B59" s="79"/>
      <c r="C59" s="79"/>
      <c r="D59" s="79"/>
      <c r="E59" s="79"/>
      <c r="F59" s="79"/>
      <c r="G59" s="79"/>
      <c r="H59" s="79"/>
    </row>
    <row r="60" spans="1:17" ht="15" customHeight="1">
      <c r="A60" s="38"/>
    </row>
    <row r="61" spans="1:17" ht="15" customHeight="1">
      <c r="A61" s="38"/>
    </row>
    <row r="62" spans="1:17" ht="15" customHeight="1">
      <c r="A62" s="38"/>
    </row>
    <row r="63" spans="1:17" ht="15" customHeight="1">
      <c r="A63" s="38"/>
    </row>
    <row r="64" spans="1:17" ht="15" customHeight="1">
      <c r="A64" s="38"/>
    </row>
    <row r="65" spans="1:1" ht="15" customHeight="1">
      <c r="A65" s="38"/>
    </row>
    <row r="66" spans="1:1" ht="15" customHeight="1">
      <c r="A66" s="38"/>
    </row>
    <row r="67" spans="1:1" ht="15" customHeight="1">
      <c r="A67" s="38"/>
    </row>
    <row r="68" spans="1:1" ht="15" customHeight="1">
      <c r="A68" s="38"/>
    </row>
    <row r="69" spans="1:1" ht="15" customHeight="1">
      <c r="A69" s="38"/>
    </row>
    <row r="70" spans="1:1" ht="15" customHeight="1">
      <c r="A70" s="38"/>
    </row>
    <row r="71" spans="1:1" ht="15" customHeight="1">
      <c r="A71" s="38"/>
    </row>
    <row r="72" spans="1:1" ht="15" customHeight="1">
      <c r="A72" s="38"/>
    </row>
    <row r="73" spans="1:1" ht="15" customHeight="1">
      <c r="A73" s="38"/>
    </row>
    <row r="74" spans="1:1" ht="15" customHeight="1">
      <c r="A74" s="38"/>
    </row>
    <row r="75" spans="1:1" ht="15" customHeight="1">
      <c r="A75" s="38"/>
    </row>
    <row r="76" spans="1:1" ht="15" customHeight="1">
      <c r="A76" s="38"/>
    </row>
    <row r="77" spans="1:1" ht="15" customHeight="1">
      <c r="A77" s="38"/>
    </row>
    <row r="78" spans="1:1" ht="15" customHeight="1">
      <c r="A78" s="38"/>
    </row>
    <row r="79" spans="1:1" ht="15" customHeight="1">
      <c r="A79" s="38"/>
    </row>
    <row r="80" spans="1:1" ht="15" customHeight="1">
      <c r="A80" s="38"/>
    </row>
    <row r="81" spans="1:1" ht="15" customHeight="1">
      <c r="A81" s="38"/>
    </row>
    <row r="82" spans="1:1" ht="15" customHeight="1">
      <c r="A82" s="38"/>
    </row>
    <row r="83" spans="1:1" ht="15" customHeight="1">
      <c r="A83" s="38"/>
    </row>
    <row r="84" spans="1:1" ht="15" customHeight="1">
      <c r="A84" s="38"/>
    </row>
    <row r="85" spans="1:1" ht="15" customHeight="1">
      <c r="A85" s="38"/>
    </row>
    <row r="86" spans="1:1" ht="15" customHeight="1">
      <c r="A86" s="38"/>
    </row>
    <row r="87" spans="1:1" ht="15" customHeight="1">
      <c r="A87" s="38"/>
    </row>
    <row r="88" spans="1:1" ht="15" customHeight="1">
      <c r="A88" s="38"/>
    </row>
    <row r="89" spans="1:1" ht="15" customHeight="1">
      <c r="A89" s="38"/>
    </row>
    <row r="90" spans="1:1" ht="15" customHeight="1">
      <c r="A90" s="38"/>
    </row>
    <row r="91" spans="1:1" ht="15" customHeight="1">
      <c r="A91" s="38"/>
    </row>
    <row r="92" spans="1:1" ht="15" customHeight="1">
      <c r="A92" s="38"/>
    </row>
    <row r="93" spans="1:1" ht="15" customHeight="1">
      <c r="A93" s="38"/>
    </row>
    <row r="94" spans="1:1" ht="15" customHeight="1">
      <c r="A94" s="38"/>
    </row>
    <row r="95" spans="1:1" ht="15" customHeight="1">
      <c r="A95" s="38"/>
    </row>
    <row r="96" spans="1:1" ht="15" customHeight="1">
      <c r="A96" s="38"/>
    </row>
    <row r="97" spans="1:1" ht="15" customHeight="1">
      <c r="A97" s="38"/>
    </row>
    <row r="98" spans="1:1" ht="15" customHeight="1">
      <c r="A98" s="38"/>
    </row>
    <row r="99" spans="1:1" ht="15" customHeight="1">
      <c r="A99" s="38"/>
    </row>
    <row r="100" spans="1:1" ht="15" customHeight="1">
      <c r="A100" s="38"/>
    </row>
    <row r="101" spans="1:1" ht="15" customHeight="1">
      <c r="A101" s="38"/>
    </row>
    <row r="102" spans="1:1" ht="15" customHeight="1">
      <c r="A102" s="38"/>
    </row>
    <row r="103" spans="1:1" ht="15" customHeight="1">
      <c r="A103" s="38"/>
    </row>
    <row r="104" spans="1:1" ht="15" customHeight="1">
      <c r="A104" s="38"/>
    </row>
    <row r="105" spans="1:1" ht="15" customHeight="1">
      <c r="A105" s="38"/>
    </row>
    <row r="106" spans="1:1" ht="15" customHeight="1">
      <c r="A106" s="38"/>
    </row>
    <row r="107" spans="1:1" ht="15" customHeight="1">
      <c r="A107" s="38"/>
    </row>
    <row r="108" spans="1:1" ht="15" customHeight="1">
      <c r="A108" s="38"/>
    </row>
    <row r="109" spans="1:1" ht="15" customHeight="1">
      <c r="A109" s="38"/>
    </row>
    <row r="110" spans="1:1" ht="15" customHeight="1">
      <c r="A110" s="38"/>
    </row>
    <row r="111" spans="1:1" ht="15" customHeight="1">
      <c r="A111" s="38"/>
    </row>
    <row r="112" spans="1:1" ht="15" customHeight="1">
      <c r="A112" s="38"/>
    </row>
    <row r="113" spans="1:1" ht="15" customHeight="1">
      <c r="A113" s="38"/>
    </row>
    <row r="114" spans="1:1" ht="15" customHeight="1">
      <c r="A114" s="38"/>
    </row>
    <row r="115" spans="1:1" ht="15" customHeight="1">
      <c r="A115" s="38"/>
    </row>
    <row r="116" spans="1:1" ht="15" customHeight="1">
      <c r="A116" s="38"/>
    </row>
    <row r="117" spans="1:1" ht="15" customHeight="1">
      <c r="A117" s="38"/>
    </row>
    <row r="118" spans="1:1" ht="15" customHeight="1">
      <c r="A118" s="38"/>
    </row>
    <row r="119" spans="1:1" ht="15" customHeight="1">
      <c r="A119" s="38"/>
    </row>
    <row r="120" spans="1:1" ht="15" customHeight="1">
      <c r="A120" s="38"/>
    </row>
    <row r="121" spans="1:1" ht="15" customHeight="1">
      <c r="A121" s="38"/>
    </row>
    <row r="122" spans="1:1" ht="15" customHeight="1">
      <c r="A122" s="38"/>
    </row>
    <row r="123" spans="1:1" ht="15" customHeight="1">
      <c r="A123" s="38"/>
    </row>
    <row r="124" spans="1:1" ht="15" customHeight="1">
      <c r="A124" s="38"/>
    </row>
    <row r="125" spans="1:1" ht="15" customHeight="1">
      <c r="A125" s="38"/>
    </row>
    <row r="126" spans="1:1" ht="15" customHeight="1">
      <c r="A126" s="38"/>
    </row>
    <row r="127" spans="1:1" ht="15" customHeight="1">
      <c r="A127" s="38"/>
    </row>
    <row r="128" spans="1:1" ht="15" customHeight="1">
      <c r="A128" s="38"/>
    </row>
    <row r="129" spans="1:1" ht="15" customHeight="1">
      <c r="A129" s="38"/>
    </row>
    <row r="130" spans="1:1" ht="15" customHeight="1">
      <c r="A130" s="38"/>
    </row>
    <row r="131" spans="1:1" ht="15" customHeight="1">
      <c r="A131" s="38"/>
    </row>
    <row r="132" spans="1:1" ht="15" customHeight="1">
      <c r="A132" s="38"/>
    </row>
    <row r="133" spans="1:1" ht="15" customHeight="1">
      <c r="A133" s="38"/>
    </row>
    <row r="134" spans="1:1" ht="15" customHeight="1">
      <c r="A134" s="38"/>
    </row>
    <row r="135" spans="1:1" ht="15" customHeight="1">
      <c r="A135" s="38"/>
    </row>
    <row r="136" spans="1:1" ht="15" customHeight="1">
      <c r="A136" s="38"/>
    </row>
    <row r="137" spans="1:1" ht="15" customHeight="1">
      <c r="A137" s="38"/>
    </row>
    <row r="138" spans="1:1" ht="15" customHeight="1">
      <c r="A138" s="38"/>
    </row>
    <row r="139" spans="1:1" ht="15" customHeight="1">
      <c r="A139" s="38"/>
    </row>
    <row r="140" spans="1:1" ht="15" customHeight="1">
      <c r="A140" s="38"/>
    </row>
    <row r="141" spans="1:1" ht="15" customHeight="1">
      <c r="A141" s="38"/>
    </row>
    <row r="142" spans="1:1" ht="15" customHeight="1">
      <c r="A142" s="38"/>
    </row>
    <row r="143" spans="1:1" ht="15" customHeight="1">
      <c r="A143" s="38"/>
    </row>
    <row r="144" spans="1:1" ht="15" customHeight="1">
      <c r="A144" s="38"/>
    </row>
    <row r="145" spans="1:1" ht="15" customHeight="1">
      <c r="A145" s="38"/>
    </row>
    <row r="146" spans="1:1" ht="15" customHeight="1">
      <c r="A146" s="38"/>
    </row>
    <row r="147" spans="1:1" ht="15" customHeight="1">
      <c r="A147" s="38"/>
    </row>
    <row r="148" spans="1:1" ht="15" customHeight="1">
      <c r="A148" s="38"/>
    </row>
    <row r="149" spans="1:1" ht="15" customHeight="1">
      <c r="A149" s="38"/>
    </row>
    <row r="150" spans="1:1" ht="15" customHeight="1">
      <c r="A150" s="38"/>
    </row>
    <row r="151" spans="1:1" ht="15" customHeight="1">
      <c r="A151" s="38"/>
    </row>
    <row r="152" spans="1:1" ht="15" customHeight="1">
      <c r="A152" s="38"/>
    </row>
  </sheetData>
  <mergeCells count="43">
    <mergeCell ref="F34:G34"/>
    <mergeCell ref="C40:E40"/>
    <mergeCell ref="F41:G41"/>
    <mergeCell ref="F44:G45"/>
    <mergeCell ref="F16:G16"/>
    <mergeCell ref="C25:E25"/>
    <mergeCell ref="F26:G26"/>
    <mergeCell ref="F29:G30"/>
    <mergeCell ref="C33:E33"/>
    <mergeCell ref="C12:E12"/>
    <mergeCell ref="F12:G12"/>
    <mergeCell ref="C13:E13"/>
    <mergeCell ref="F13:G13"/>
    <mergeCell ref="C14:E14"/>
    <mergeCell ref="F14:G14"/>
    <mergeCell ref="C9:E9"/>
    <mergeCell ref="F9:G9"/>
    <mergeCell ref="C10:E10"/>
    <mergeCell ref="F10:G10"/>
    <mergeCell ref="C11:E11"/>
    <mergeCell ref="F11:G11"/>
    <mergeCell ref="C8:E8"/>
    <mergeCell ref="F8:G8"/>
    <mergeCell ref="A1:H1"/>
    <mergeCell ref="A2:H2"/>
    <mergeCell ref="E3:H5"/>
    <mergeCell ref="E7:H7"/>
    <mergeCell ref="A15:A51"/>
    <mergeCell ref="A59:H59"/>
    <mergeCell ref="G52:H52"/>
    <mergeCell ref="E54:G54"/>
    <mergeCell ref="A58:H58"/>
    <mergeCell ref="E52:F52"/>
    <mergeCell ref="E53:G53"/>
    <mergeCell ref="C50:E50"/>
    <mergeCell ref="F50:G50"/>
    <mergeCell ref="C49:E49"/>
    <mergeCell ref="C48:E48"/>
    <mergeCell ref="B15:B51"/>
    <mergeCell ref="C17:E17"/>
    <mergeCell ref="F37:G38"/>
    <mergeCell ref="F18:G18"/>
    <mergeCell ref="F21:G22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ТМ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2024-10-16T09:19:52Z</cp:lastPrinted>
  <dcterms:created xsi:type="dcterms:W3CDTF">2021-08-17T09:44:11Z</dcterms:created>
  <dcterms:modified xsi:type="dcterms:W3CDTF">2024-10-16T09:20:41Z</dcterms:modified>
</cp:coreProperties>
</file>