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ИПР 2025-2029 для публикации_24.04.2024\18.10.2024\I0930_1153926028850_39\Обос_ стоим\4 ч обоснования\O 24-31_ стоимости учет\"/>
    </mc:Choice>
  </mc:AlternateContent>
  <xr:revisionPtr revIDLastSave="0" documentId="13_ncr:1_{E039C4C8-CCA9-4A6C-A227-207C95F3B930}" xr6:coauthVersionLast="47" xr6:coauthVersionMax="47" xr10:uidLastSave="{00000000-0000-0000-0000-000000000000}"/>
  <bookViews>
    <workbookView xWindow="-120" yWindow="-120" windowWidth="29040" windowHeight="15840" tabRatio="830" activeTab="2" xr2:uid="{00000000-000D-0000-FFFF-FFFF00000000}"/>
  </bookViews>
  <sheets>
    <sheet name="сервер,ПО" sheetId="7" r:id="rId1"/>
    <sheet name="2025_" sheetId="8" r:id="rId2"/>
    <sheet name="2026" sheetId="3" r:id="rId3"/>
  </sheets>
  <calcPr calcId="181029"/>
</workbook>
</file>

<file path=xl/calcChain.xml><?xml version="1.0" encoding="utf-8"?>
<calcChain xmlns="http://schemas.openxmlformats.org/spreadsheetml/2006/main">
  <c r="E19" i="3" l="1"/>
  <c r="F19" i="3"/>
  <c r="G19" i="3"/>
  <c r="D19" i="3"/>
  <c r="H20" i="8"/>
  <c r="I20" i="8" s="1"/>
  <c r="H19" i="8"/>
  <c r="I19" i="8" s="1"/>
  <c r="I21" i="8" s="1"/>
  <c r="G19" i="8"/>
  <c r="G21" i="8" s="1"/>
  <c r="F19" i="8"/>
  <c r="F21" i="8" s="1"/>
  <c r="E19" i="8"/>
  <c r="E21" i="8" s="1"/>
  <c r="D19" i="8"/>
  <c r="D21" i="8" s="1"/>
  <c r="G10" i="8"/>
  <c r="F10" i="8"/>
  <c r="E10" i="8"/>
  <c r="D10" i="8"/>
  <c r="H10" i="8" s="1"/>
  <c r="I10" i="8" s="1"/>
  <c r="H8" i="8"/>
  <c r="I8" i="8" s="1"/>
  <c r="H21" i="8" l="1"/>
  <c r="D5" i="7" l="1"/>
  <c r="D4" i="7"/>
  <c r="D3" i="7"/>
  <c r="G21" i="3"/>
  <c r="D21" i="3"/>
  <c r="E10" i="3" l="1"/>
  <c r="D8" i="7"/>
  <c r="F21" i="3" s="1"/>
  <c r="H20" i="3" l="1"/>
  <c r="I20" i="3" s="1"/>
  <c r="E21" i="3"/>
  <c r="H19" i="3"/>
  <c r="I19" i="3" l="1"/>
  <c r="I21" i="3" s="1"/>
  <c r="H21" i="3"/>
  <c r="D10" i="3"/>
  <c r="F10" i="3" l="1"/>
  <c r="G10" i="3"/>
  <c r="H8" i="3" l="1"/>
  <c r="I8" i="3" s="1"/>
  <c r="H10" i="3"/>
  <c r="I10" i="3" s="1"/>
</calcChain>
</file>

<file path=xl/sharedStrings.xml><?xml version="1.0" encoding="utf-8"?>
<sst xmlns="http://schemas.openxmlformats.org/spreadsheetml/2006/main" count="71" uniqueCount="39">
  <si>
    <t>ПИР</t>
  </si>
  <si>
    <t>СМР</t>
  </si>
  <si>
    <t>Оборуд.</t>
  </si>
  <si>
    <t>ПНР</t>
  </si>
  <si>
    <t xml:space="preserve">Прочие </t>
  </si>
  <si>
    <t>№ п/п</t>
  </si>
  <si>
    <t>Показатель</t>
  </si>
  <si>
    <t>Формула подсчёта</t>
  </si>
  <si>
    <t>Значение ( млн. руб. без НДС)</t>
  </si>
  <si>
    <t>Итого с НДС, млн.руб.</t>
  </si>
  <si>
    <t>Год начала  реализации инвестиционного проекта</t>
  </si>
  <si>
    <t>Год окончания реализации инвестиционного проекта</t>
  </si>
  <si>
    <t>Итого без НДС, млн.руб.</t>
  </si>
  <si>
    <t>Коэффициенты перевода в текущие цены в базу 2001г по письму Минрегиона№ 24818-ХМ/09, от 19.07.2018 г. № 31500-ХМ/09</t>
  </si>
  <si>
    <t>Сметная стоимость в базовых ценах 2001г</t>
  </si>
  <si>
    <t>Создание интеллектуальной системы учета электрической энергии (Установка систем коммерческого учета электроэнергии по сетям 0,4-0,2кВ от ТП-1006)</t>
  </si>
  <si>
    <t xml:space="preserve">Итого :  </t>
  </si>
  <si>
    <t>Программное обеспечение ПО «СТЭК-ЭНЕРГО»</t>
  </si>
  <si>
    <t xml:space="preserve">Внедрение  ПК  «СТЭК-ЭНЕРГО» </t>
  </si>
  <si>
    <r>
      <rPr>
        <sz val="7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Программное обеспечение ПО «Пирамида 2.0 Сервер» </t>
    </r>
  </si>
  <si>
    <t>Приобретение серверного оборудования и программного обеспечения для производства расчетов с клиентами (с возможностью их доступа в личные кабинеты)</t>
  </si>
  <si>
    <t>руб.</t>
  </si>
  <si>
    <t>Серверное оборудование и программное обеспечение</t>
  </si>
  <si>
    <t>Итого, млн.руб.</t>
  </si>
  <si>
    <t>прочие</t>
  </si>
  <si>
    <r>
      <t xml:space="preserve">Индексы-дефляторы по капитальным вложениям по уточненному прогнозу </t>
    </r>
    <r>
      <rPr>
        <b/>
        <u/>
        <sz val="12"/>
        <color rgb="FF000000"/>
        <rFont val="Times New Roman"/>
        <family val="1"/>
        <charset val="204"/>
      </rPr>
      <t>Минэкономразвития от  28.09.2022</t>
    </r>
  </si>
  <si>
    <r>
      <t>Кдеф</t>
    </r>
    <r>
      <rPr>
        <sz val="9"/>
        <rFont val="Times New Roman"/>
        <family val="1"/>
        <charset val="204"/>
      </rPr>
      <t>2021/2020</t>
    </r>
  </si>
  <si>
    <r>
      <t>Кдеф</t>
    </r>
    <r>
      <rPr>
        <sz val="9"/>
        <rFont val="Times New Roman"/>
        <family val="1"/>
        <charset val="204"/>
      </rPr>
      <t>2022/2021</t>
    </r>
  </si>
  <si>
    <r>
      <t>Кдеф</t>
    </r>
    <r>
      <rPr>
        <sz val="9"/>
        <rFont val="Times New Roman"/>
        <family val="1"/>
        <charset val="204"/>
      </rPr>
      <t>2023/2022</t>
    </r>
  </si>
  <si>
    <r>
      <t>Кдеф</t>
    </r>
    <r>
      <rPr>
        <sz val="9"/>
        <rFont val="Times New Roman"/>
        <family val="1"/>
        <charset val="204"/>
      </rPr>
      <t>2024/2023</t>
    </r>
  </si>
  <si>
    <r>
      <t>Кдеф</t>
    </r>
    <r>
      <rPr>
        <sz val="9"/>
        <rFont val="Times New Roman"/>
        <family val="1"/>
        <charset val="204"/>
      </rPr>
      <t>2025/2024</t>
    </r>
  </si>
  <si>
    <r>
      <t>Кдеф</t>
    </r>
    <r>
      <rPr>
        <sz val="9"/>
        <rFont val="Times New Roman"/>
        <family val="1"/>
        <charset val="204"/>
      </rPr>
      <t>2026/2025</t>
    </r>
  </si>
  <si>
    <r>
      <t>Кдеф</t>
    </r>
    <r>
      <rPr>
        <sz val="9"/>
        <rFont val="Times New Roman"/>
        <family val="1"/>
        <charset val="204"/>
      </rPr>
      <t>2027/2026</t>
    </r>
    <r>
      <rPr>
        <sz val="11"/>
        <color theme="1"/>
        <rFont val="Calibri"/>
        <family val="2"/>
        <scheme val="minor"/>
      </rPr>
      <t/>
    </r>
  </si>
  <si>
    <r>
      <t>Кдеф</t>
    </r>
    <r>
      <rPr>
        <sz val="9"/>
        <rFont val="Times New Roman"/>
        <family val="1"/>
        <charset val="204"/>
      </rPr>
      <t>2028/2027</t>
    </r>
    <r>
      <rPr>
        <sz val="11"/>
        <color theme="1"/>
        <rFont val="Calibri"/>
        <family val="2"/>
        <scheme val="minor"/>
      </rPr>
      <t/>
    </r>
  </si>
  <si>
    <t>Финансирование мероприятий инвестиционного проекта в прогнозных ценах соответствующих лет</t>
  </si>
  <si>
    <r>
      <t>Ф</t>
    </r>
    <r>
      <rPr>
        <sz val="9"/>
        <rFont val="Times New Roman"/>
        <family val="1"/>
        <charset val="204"/>
      </rPr>
      <t>2026</t>
    </r>
  </si>
  <si>
    <t xml:space="preserve">Сервер </t>
  </si>
  <si>
    <t>Доставка сервера</t>
  </si>
  <si>
    <t>Сметная стоимость в ценах 4 кв.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</si>
</sst>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0_)"/>
    <numFmt numFmtId="168" formatCode="#,##0.000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Helv"/>
      <charset val="204"/>
    </font>
    <font>
      <sz val="10"/>
      <color indexed="8"/>
      <name val="MS Sans Serif"/>
      <family val="2"/>
      <charset val="204"/>
    </font>
    <font>
      <sz val="10"/>
      <name val="Arial Cyr"/>
      <charset val="204"/>
    </font>
    <font>
      <sz val="8"/>
      <name val="Pragmatica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Courier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E4DFEC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FF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4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8" fillId="0" borderId="0"/>
    <xf numFmtId="0" fontId="3" fillId="0" borderId="0"/>
    <xf numFmtId="0" fontId="9" fillId="0" borderId="0"/>
    <xf numFmtId="0" fontId="10" fillId="0" borderId="0"/>
    <xf numFmtId="1" fontId="11" fillId="0" borderId="9">
      <alignment horizontal="center"/>
    </xf>
    <xf numFmtId="0" fontId="8" fillId="0" borderId="0"/>
    <xf numFmtId="43" fontId="15" fillId="0" borderId="0" applyFont="0" applyFill="0" applyBorder="0" applyAlignment="0" applyProtection="0"/>
    <xf numFmtId="167" fontId="21" fillId="0" borderId="0"/>
    <xf numFmtId="0" fontId="1" fillId="0" borderId="0"/>
  </cellStyleXfs>
  <cellXfs count="53">
    <xf numFmtId="0" fontId="0" fillId="0" borderId="0" xfId="0"/>
    <xf numFmtId="0" fontId="5" fillId="0" borderId="0" xfId="1" applyFont="1"/>
    <xf numFmtId="0" fontId="4" fillId="0" borderId="0" xfId="1" applyFont="1"/>
    <xf numFmtId="0" fontId="6" fillId="0" borderId="7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4" fontId="4" fillId="0" borderId="4" xfId="1" applyNumberFormat="1" applyFont="1" applyBorder="1" applyAlignment="1">
      <alignment horizontal="center" vertical="center" wrapText="1"/>
    </xf>
    <xf numFmtId="4" fontId="7" fillId="0" borderId="4" xfId="1" applyNumberFormat="1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/>
    </xf>
    <xf numFmtId="4" fontId="5" fillId="0" borderId="0" xfId="1" applyNumberFormat="1" applyFont="1" applyAlignment="1">
      <alignment horizontal="right" vertical="center" wrapText="1"/>
    </xf>
    <xf numFmtId="0" fontId="7" fillId="0" borderId="4" xfId="1" applyFont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center" vertical="center"/>
    </xf>
    <xf numFmtId="4" fontId="7" fillId="2" borderId="1" xfId="1" applyNumberFormat="1" applyFont="1" applyFill="1" applyBorder="1" applyAlignment="1">
      <alignment horizontal="center" vertical="center"/>
    </xf>
    <xf numFmtId="4" fontId="7" fillId="2" borderId="4" xfId="1" applyNumberFormat="1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3" fontId="7" fillId="0" borderId="0" xfId="1" applyNumberFormat="1" applyFont="1" applyAlignment="1">
      <alignment horizontal="center" vertical="center" wrapText="1"/>
    </xf>
    <xf numFmtId="165" fontId="4" fillId="0" borderId="0" xfId="4" applyFont="1" applyFill="1" applyBorder="1"/>
    <xf numFmtId="4" fontId="6" fillId="0" borderId="4" xfId="1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justify" vertical="center"/>
    </xf>
    <xf numFmtId="0" fontId="0" fillId="0" borderId="0" xfId="0" applyAlignment="1">
      <alignment horizontal="center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right" vertical="center" wrapText="1"/>
    </xf>
    <xf numFmtId="4" fontId="14" fillId="0" borderId="1" xfId="0" applyNumberFormat="1" applyFont="1" applyBorder="1" applyAlignment="1">
      <alignment horizontal="right" vertical="center"/>
    </xf>
    <xf numFmtId="4" fontId="12" fillId="0" borderId="1" xfId="0" applyNumberFormat="1" applyFont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4" fontId="4" fillId="0" borderId="0" xfId="1" applyNumberFormat="1" applyFont="1"/>
    <xf numFmtId="0" fontId="16" fillId="0" borderId="2" xfId="0" applyFont="1" applyBorder="1" applyAlignment="1">
      <alignment horizontal="center" vertical="center" wrapText="1"/>
    </xf>
    <xf numFmtId="0" fontId="18" fillId="0" borderId="6" xfId="3" applyFont="1" applyBorder="1" applyAlignment="1">
      <alignment horizontal="center" vertical="center" wrapText="1"/>
    </xf>
    <xf numFmtId="166" fontId="16" fillId="0" borderId="1" xfId="3" applyNumberFormat="1" applyFont="1" applyBorder="1" applyAlignment="1">
      <alignment horizontal="center" vertical="center" wrapText="1"/>
    </xf>
    <xf numFmtId="4" fontId="20" fillId="3" borderId="1" xfId="0" applyNumberFormat="1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4" fontId="20" fillId="0" borderId="1" xfId="11" applyNumberFormat="1" applyFont="1" applyFill="1" applyBorder="1" applyAlignment="1">
      <alignment horizontal="center" vertical="center"/>
    </xf>
    <xf numFmtId="4" fontId="20" fillId="0" borderId="1" xfId="0" applyNumberFormat="1" applyFont="1" applyBorder="1" applyAlignment="1">
      <alignment horizontal="center" vertical="center"/>
    </xf>
    <xf numFmtId="168" fontId="7" fillId="4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6" fillId="0" borderId="2" xfId="1" applyNumberFormat="1" applyFont="1" applyBorder="1" applyAlignment="1">
      <alignment horizontal="center" vertical="center" wrapText="1"/>
    </xf>
    <xf numFmtId="4" fontId="6" fillId="0" borderId="4" xfId="1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5" fillId="0" borderId="0" xfId="1" applyFont="1" applyAlignment="1">
      <alignment horizontal="left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4" fontId="6" fillId="0" borderId="5" xfId="1" applyNumberFormat="1" applyFont="1" applyBorder="1" applyAlignment="1">
      <alignment horizontal="center" vertical="center" wrapText="1"/>
    </xf>
    <xf numFmtId="4" fontId="6" fillId="0" borderId="8" xfId="1" applyNumberFormat="1" applyFont="1" applyBorder="1" applyAlignment="1">
      <alignment horizontal="center" vertical="center" wrapText="1"/>
    </xf>
    <xf numFmtId="4" fontId="6" fillId="0" borderId="6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4" fontId="6" fillId="0" borderId="2" xfId="1" applyNumberFormat="1" applyFont="1" applyBorder="1" applyAlignment="1">
      <alignment horizontal="center" vertical="center"/>
    </xf>
    <xf numFmtId="4" fontId="6" fillId="0" borderId="4" xfId="1" applyNumberFormat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</cellXfs>
  <cellStyles count="14">
    <cellStyle name="_Приложения к договору 1618 -6РКЦ-17 03 06" xfId="5" xr:uid="{00000000-0005-0000-0000-000000000000}"/>
    <cellStyle name="Normal_Пиздец окончательный" xfId="6" xr:uid="{00000000-0005-0000-0000-000001000000}"/>
    <cellStyle name="Normale_Foglio1" xfId="7" xr:uid="{00000000-0005-0000-0000-000002000000}"/>
    <cellStyle name="Обычный" xfId="0" builtinId="0"/>
    <cellStyle name="Обычный 140 3 2" xfId="13" xr:uid="{10953605-7558-44A8-9835-1F0920FDE402}"/>
    <cellStyle name="Обычный 2" xfId="1" xr:uid="{00000000-0005-0000-0000-000004000000}"/>
    <cellStyle name="Обычный 25 2" xfId="12" xr:uid="{BE320203-DE18-4669-89F4-4BBE86DBA776}"/>
    <cellStyle name="Обычный 3" xfId="8" xr:uid="{00000000-0005-0000-0000-000005000000}"/>
    <cellStyle name="Обычный 5" xfId="3" xr:uid="{00000000-0005-0000-0000-000006000000}"/>
    <cellStyle name="Поз_цен" xfId="9" xr:uid="{00000000-0005-0000-0000-000007000000}"/>
    <cellStyle name="Стиль 1" xfId="10" xr:uid="{00000000-0005-0000-0000-000008000000}"/>
    <cellStyle name="Финансовый" xfId="11" builtinId="3"/>
    <cellStyle name="Финансовый 2" xfId="2" xr:uid="{00000000-0005-0000-0000-000009000000}"/>
    <cellStyle name="Финансовый 2 2" xfId="4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</sheetPr>
  <dimension ref="A1:E9"/>
  <sheetViews>
    <sheetView workbookViewId="0">
      <selection activeCell="D6" sqref="D6"/>
    </sheetView>
  </sheetViews>
  <sheetFormatPr defaultRowHeight="15"/>
  <cols>
    <col min="2" max="2" width="45.7109375" customWidth="1"/>
    <col min="3" max="3" width="8.7109375" style="19" customWidth="1"/>
    <col min="4" max="4" width="23" customWidth="1"/>
  </cols>
  <sheetData>
    <row r="1" spans="1:5" ht="54" customHeight="1">
      <c r="A1" s="37" t="s">
        <v>20</v>
      </c>
      <c r="B1" s="37"/>
      <c r="C1" s="37"/>
      <c r="D1" s="37"/>
    </row>
    <row r="3" spans="1:5" ht="22.5" customHeight="1">
      <c r="A3" s="21">
        <v>1</v>
      </c>
      <c r="B3" s="20" t="s">
        <v>36</v>
      </c>
      <c r="C3" s="21" t="s">
        <v>21</v>
      </c>
      <c r="D3" s="25">
        <f>125363*3</f>
        <v>376089</v>
      </c>
    </row>
    <row r="4" spans="1:5" ht="29.25" customHeight="1">
      <c r="A4" s="21">
        <v>2</v>
      </c>
      <c r="B4" s="20" t="s">
        <v>37</v>
      </c>
      <c r="C4" s="21" t="s">
        <v>21</v>
      </c>
      <c r="D4" s="25">
        <f>2862</f>
        <v>2862</v>
      </c>
      <c r="E4" t="s">
        <v>24</v>
      </c>
    </row>
    <row r="5" spans="1:5" ht="40.5" customHeight="1">
      <c r="A5" s="21">
        <v>3</v>
      </c>
      <c r="B5" s="20" t="s">
        <v>17</v>
      </c>
      <c r="C5" s="21" t="s">
        <v>21</v>
      </c>
      <c r="D5" s="25">
        <f>62000*1.5</f>
        <v>93000</v>
      </c>
    </row>
    <row r="6" spans="1:5" ht="23.25" customHeight="1">
      <c r="A6" s="21">
        <v>4</v>
      </c>
      <c r="B6" s="20" t="s">
        <v>18</v>
      </c>
      <c r="C6" s="21" t="s">
        <v>21</v>
      </c>
      <c r="D6" s="25">
        <v>141328</v>
      </c>
      <c r="E6" t="s">
        <v>3</v>
      </c>
    </row>
    <row r="7" spans="1:5" ht="31.5">
      <c r="A7" s="21">
        <v>5</v>
      </c>
      <c r="B7" s="20" t="s">
        <v>19</v>
      </c>
      <c r="C7" s="21" t="s">
        <v>21</v>
      </c>
      <c r="D7" s="25">
        <v>0</v>
      </c>
    </row>
    <row r="8" spans="1:5" ht="15.75">
      <c r="A8" s="23"/>
      <c r="B8" s="22" t="s">
        <v>16</v>
      </c>
      <c r="C8" s="21" t="s">
        <v>21</v>
      </c>
      <c r="D8" s="24">
        <f>SUM(D3:D7)</f>
        <v>613279</v>
      </c>
    </row>
    <row r="9" spans="1:5" ht="15.75">
      <c r="B9" s="18"/>
      <c r="C9" s="26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0058A-CFA0-4343-A59A-7594B8F76893}">
  <dimension ref="A1:I21"/>
  <sheetViews>
    <sheetView topLeftCell="A4" workbookViewId="0">
      <selection activeCell="F22" sqref="F22"/>
    </sheetView>
  </sheetViews>
  <sheetFormatPr defaultRowHeight="15"/>
  <cols>
    <col min="2" max="2" width="24.28515625" customWidth="1"/>
    <col min="3" max="3" width="16.5703125" customWidth="1"/>
    <col min="4" max="7" width="14" customWidth="1"/>
  </cols>
  <sheetData>
    <row r="1" spans="1:9">
      <c r="A1" s="2"/>
      <c r="B1" s="2"/>
      <c r="C1" s="2"/>
      <c r="D1" s="2"/>
      <c r="E1" s="2"/>
      <c r="F1" s="2"/>
      <c r="G1" s="2"/>
      <c r="H1" s="2"/>
      <c r="I1" s="2"/>
    </row>
    <row r="2" spans="1:9">
      <c r="A2" s="1"/>
      <c r="B2" s="42" t="s">
        <v>15</v>
      </c>
      <c r="C2" s="42"/>
      <c r="D2" s="42"/>
      <c r="E2" s="42"/>
      <c r="F2" s="42"/>
      <c r="G2" s="42"/>
      <c r="H2" s="42"/>
      <c r="I2" s="42"/>
    </row>
    <row r="3" spans="1:9">
      <c r="A3" s="2"/>
      <c r="B3" s="2"/>
      <c r="C3" s="2"/>
      <c r="D3" s="2"/>
      <c r="E3" s="2"/>
      <c r="F3" s="2"/>
      <c r="G3" s="2"/>
      <c r="H3" s="2"/>
      <c r="I3" s="2"/>
    </row>
    <row r="4" spans="1:9">
      <c r="A4" s="2"/>
      <c r="B4" s="2"/>
      <c r="C4" s="2"/>
      <c r="D4" s="2"/>
      <c r="E4" s="2"/>
      <c r="F4" s="2"/>
      <c r="G4" s="2"/>
      <c r="H4" s="2"/>
      <c r="I4" s="2"/>
    </row>
    <row r="5" spans="1:9">
      <c r="A5" s="43" t="s">
        <v>5</v>
      </c>
      <c r="B5" s="43" t="s">
        <v>6</v>
      </c>
      <c r="C5" s="43" t="s">
        <v>7</v>
      </c>
      <c r="D5" s="3"/>
      <c r="E5" s="46" t="s">
        <v>8</v>
      </c>
      <c r="F5" s="47"/>
      <c r="G5" s="47"/>
      <c r="H5" s="48"/>
      <c r="I5" s="49" t="s">
        <v>9</v>
      </c>
    </row>
    <row r="6" spans="1:9">
      <c r="A6" s="44"/>
      <c r="B6" s="44"/>
      <c r="C6" s="44"/>
      <c r="D6" s="38" t="s">
        <v>0</v>
      </c>
      <c r="E6" s="38" t="s">
        <v>1</v>
      </c>
      <c r="F6" s="50" t="s">
        <v>2</v>
      </c>
      <c r="G6" s="38" t="s">
        <v>4</v>
      </c>
      <c r="H6" s="38" t="s">
        <v>12</v>
      </c>
      <c r="I6" s="49"/>
    </row>
    <row r="7" spans="1:9">
      <c r="A7" s="45"/>
      <c r="B7" s="45"/>
      <c r="C7" s="45"/>
      <c r="D7" s="39"/>
      <c r="E7" s="39"/>
      <c r="F7" s="51"/>
      <c r="G7" s="39"/>
      <c r="H7" s="39"/>
      <c r="I7" s="49"/>
    </row>
    <row r="8" spans="1:9" ht="28.5" customHeight="1">
      <c r="A8" s="4">
        <v>1</v>
      </c>
      <c r="B8" s="4" t="s">
        <v>38</v>
      </c>
      <c r="C8" s="4"/>
      <c r="D8" s="5">
        <v>0</v>
      </c>
      <c r="E8" s="5">
        <v>2.8142149893977102</v>
      </c>
      <c r="F8" s="5">
        <v>1.3581675</v>
      </c>
      <c r="G8" s="6">
        <v>0</v>
      </c>
      <c r="H8" s="7">
        <f>SUM(D8:G8)</f>
        <v>4.1723824893977106</v>
      </c>
      <c r="I8" s="7">
        <f>H8*1.18</f>
        <v>4.9234113374892985</v>
      </c>
    </row>
    <row r="9" spans="1:9" ht="44.25" customHeight="1">
      <c r="A9" s="4">
        <v>2</v>
      </c>
      <c r="B9" s="4" t="s">
        <v>13</v>
      </c>
      <c r="C9" s="9"/>
      <c r="D9" s="6">
        <v>3.83</v>
      </c>
      <c r="E9" s="6">
        <v>6.63</v>
      </c>
      <c r="F9" s="6">
        <v>4.46</v>
      </c>
      <c r="G9" s="6">
        <v>13.56</v>
      </c>
      <c r="H9" s="10"/>
      <c r="I9" s="11"/>
    </row>
    <row r="10" spans="1:9" ht="25.5">
      <c r="A10" s="4">
        <v>3</v>
      </c>
      <c r="B10" s="9" t="s">
        <v>14</v>
      </c>
      <c r="C10" s="9"/>
      <c r="D10" s="12">
        <f>D8/D9</f>
        <v>0</v>
      </c>
      <c r="E10" s="12">
        <f>E8/E9</f>
        <v>0.42446681589709051</v>
      </c>
      <c r="F10" s="12">
        <f>F8/F9</f>
        <v>0.3045218609865471</v>
      </c>
      <c r="G10" s="12">
        <f>G8/G9</f>
        <v>0</v>
      </c>
      <c r="H10" s="13">
        <f>SUM(D10:G10)</f>
        <v>0.72898867688363755</v>
      </c>
      <c r="I10" s="7">
        <f>H10*1.2</f>
        <v>0.87478641226036502</v>
      </c>
    </row>
    <row r="11" spans="1:9" ht="17.25" customHeight="1">
      <c r="A11" s="40">
        <v>4</v>
      </c>
      <c r="B11" s="40" t="s">
        <v>25</v>
      </c>
      <c r="C11" s="29" t="s">
        <v>26</v>
      </c>
      <c r="D11" s="30">
        <v>104.93539999999999</v>
      </c>
      <c r="E11" s="30">
        <v>104.93539999999999</v>
      </c>
      <c r="F11" s="30">
        <v>104.93539999999999</v>
      </c>
      <c r="G11" s="30">
        <v>104.93539999999999</v>
      </c>
      <c r="H11" s="31"/>
      <c r="I11" s="10"/>
    </row>
    <row r="12" spans="1:9" ht="21" customHeight="1">
      <c r="A12" s="41"/>
      <c r="B12" s="41"/>
      <c r="C12" s="29" t="s">
        <v>27</v>
      </c>
      <c r="D12" s="30">
        <v>113.87439215858623</v>
      </c>
      <c r="E12" s="30">
        <v>113.87439215858623</v>
      </c>
      <c r="F12" s="30">
        <v>113.87439215858623</v>
      </c>
      <c r="G12" s="30">
        <v>113.87439215858623</v>
      </c>
      <c r="H12" s="31"/>
      <c r="I12" s="10"/>
    </row>
    <row r="13" spans="1:9" ht="21" customHeight="1">
      <c r="A13" s="41"/>
      <c r="B13" s="41"/>
      <c r="C13" s="29" t="s">
        <v>28</v>
      </c>
      <c r="D13" s="30">
        <v>105.89170681014039</v>
      </c>
      <c r="E13" s="30">
        <v>105.89170681014039</v>
      </c>
      <c r="F13" s="30">
        <v>105.89170681014039</v>
      </c>
      <c r="G13" s="30">
        <v>105.89170681014039</v>
      </c>
      <c r="H13" s="31"/>
      <c r="I13" s="10"/>
    </row>
    <row r="14" spans="1:9" ht="16.5" customHeight="1">
      <c r="A14" s="41"/>
      <c r="B14" s="41"/>
      <c r="C14" s="29" t="s">
        <v>29</v>
      </c>
      <c r="D14" s="30">
        <v>105.30227480021095</v>
      </c>
      <c r="E14" s="30">
        <v>105.30227480021095</v>
      </c>
      <c r="F14" s="30">
        <v>105.30227480021095</v>
      </c>
      <c r="G14" s="30">
        <v>105.30227480021095</v>
      </c>
      <c r="H14" s="31"/>
      <c r="I14" s="10"/>
    </row>
    <row r="15" spans="1:9" ht="20.25" customHeight="1">
      <c r="A15" s="41"/>
      <c r="B15" s="41"/>
      <c r="C15" s="29" t="s">
        <v>30</v>
      </c>
      <c r="D15" s="30">
        <v>104.79425908912773</v>
      </c>
      <c r="E15" s="30">
        <v>104.79425908912773</v>
      </c>
      <c r="F15" s="30">
        <v>104.79425908912773</v>
      </c>
      <c r="G15" s="30">
        <v>104.79425908912773</v>
      </c>
      <c r="H15" s="31"/>
      <c r="I15" s="10"/>
    </row>
    <row r="16" spans="1:9" ht="15" customHeight="1">
      <c r="A16" s="41"/>
      <c r="B16" s="41"/>
      <c r="C16" s="29" t="s">
        <v>31</v>
      </c>
      <c r="D16" s="30">
        <v>104.79425908912773</v>
      </c>
      <c r="E16" s="30">
        <v>104.79425908912773</v>
      </c>
      <c r="F16" s="30">
        <v>104.79425908912773</v>
      </c>
      <c r="G16" s="30">
        <v>104.79425908912773</v>
      </c>
      <c r="H16" s="31"/>
      <c r="I16" s="10"/>
    </row>
    <row r="17" spans="1:9" ht="18.75" customHeight="1">
      <c r="A17" s="41"/>
      <c r="B17" s="41"/>
      <c r="C17" s="29" t="s">
        <v>32</v>
      </c>
      <c r="D17" s="30">
        <v>104.79425908912773</v>
      </c>
      <c r="E17" s="30">
        <v>104.79425908912773</v>
      </c>
      <c r="F17" s="30">
        <v>104.79425908912773</v>
      </c>
      <c r="G17" s="30">
        <v>104.79425908912773</v>
      </c>
      <c r="H17" s="31"/>
      <c r="I17" s="10"/>
    </row>
    <row r="18" spans="1:9" ht="17.25" customHeight="1">
      <c r="A18" s="41"/>
      <c r="B18" s="41"/>
      <c r="C18" s="29" t="s">
        <v>33</v>
      </c>
      <c r="D18" s="30">
        <v>104.79425908912773</v>
      </c>
      <c r="E18" s="30">
        <v>104.79425908912773</v>
      </c>
      <c r="F18" s="30">
        <v>104.79425908912773</v>
      </c>
      <c r="G18" s="30">
        <v>104.79425908912773</v>
      </c>
      <c r="H18" s="31"/>
      <c r="I18" s="7">
        <v>5.9131180547009876</v>
      </c>
    </row>
    <row r="19" spans="1:9" ht="92.25" customHeight="1">
      <c r="A19" s="28">
        <v>5</v>
      </c>
      <c r="B19" s="28" t="s">
        <v>34</v>
      </c>
      <c r="C19" s="32" t="s">
        <v>35</v>
      </c>
      <c r="D19" s="33">
        <f>D8*D15/100</f>
        <v>0</v>
      </c>
      <c r="E19" s="33">
        <f t="shared" ref="E19:G19" si="0">E8*E15/100</f>
        <v>2.9491357473145055</v>
      </c>
      <c r="F19" s="33">
        <f t="shared" si="0"/>
        <v>1.423281568814329</v>
      </c>
      <c r="G19" s="33">
        <f t="shared" si="0"/>
        <v>0</v>
      </c>
      <c r="H19" s="34">
        <f>SUM(D19:G19)</f>
        <v>4.3724173161288347</v>
      </c>
      <c r="I19" s="35">
        <f t="shared" ref="I19" si="1">ROUND(H19*1.2,8)</f>
        <v>5.2469007799999998</v>
      </c>
    </row>
    <row r="20" spans="1:9" ht="52.5" customHeight="1">
      <c r="A20" s="4">
        <v>10</v>
      </c>
      <c r="B20" s="14" t="s">
        <v>22</v>
      </c>
      <c r="C20" s="14"/>
      <c r="D20" s="17"/>
      <c r="E20" s="17"/>
      <c r="F20" s="17">
        <v>0</v>
      </c>
      <c r="G20" s="17"/>
      <c r="H20" s="13">
        <f>SUM(D20:G20)</f>
        <v>0</v>
      </c>
      <c r="I20" s="13">
        <f>H20*1.2</f>
        <v>0</v>
      </c>
    </row>
    <row r="21" spans="1:9">
      <c r="A21" s="4"/>
      <c r="B21" s="14" t="s">
        <v>23</v>
      </c>
      <c r="C21" s="14"/>
      <c r="D21" s="13">
        <f t="shared" ref="D21:I21" si="2">SUM(D19:D20)</f>
        <v>0</v>
      </c>
      <c r="E21" s="13">
        <f t="shared" si="2"/>
        <v>2.9491357473145055</v>
      </c>
      <c r="F21" s="13">
        <f t="shared" si="2"/>
        <v>1.423281568814329</v>
      </c>
      <c r="G21" s="13">
        <f t="shared" si="2"/>
        <v>0</v>
      </c>
      <c r="H21" s="13">
        <f t="shared" si="2"/>
        <v>4.3724173161288347</v>
      </c>
      <c r="I21" s="13">
        <f t="shared" si="2"/>
        <v>5.2469007799999998</v>
      </c>
    </row>
  </sheetData>
  <mergeCells count="13">
    <mergeCell ref="H6:H7"/>
    <mergeCell ref="A11:A18"/>
    <mergeCell ref="B11:B18"/>
    <mergeCell ref="B2:I2"/>
    <mergeCell ref="A5:A7"/>
    <mergeCell ref="B5:B7"/>
    <mergeCell ref="C5:C7"/>
    <mergeCell ref="E5:H5"/>
    <mergeCell ref="I5:I7"/>
    <mergeCell ref="D6:D7"/>
    <mergeCell ref="E6:E7"/>
    <mergeCell ref="F6:F7"/>
    <mergeCell ref="G6:G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A2:P24"/>
  <sheetViews>
    <sheetView tabSelected="1" topLeftCell="A4" workbookViewId="0">
      <selection activeCell="H19" sqref="H19"/>
    </sheetView>
  </sheetViews>
  <sheetFormatPr defaultRowHeight="12.75"/>
  <cols>
    <col min="1" max="1" width="8" style="2" customWidth="1"/>
    <col min="2" max="2" width="33.140625" style="2" customWidth="1"/>
    <col min="3" max="3" width="16.7109375" style="2" customWidth="1"/>
    <col min="4" max="4" width="9.28515625" style="2" bestFit="1" customWidth="1"/>
    <col min="5" max="5" width="10" style="2" customWidth="1"/>
    <col min="6" max="6" width="10.28515625" style="2" bestFit="1" customWidth="1"/>
    <col min="7" max="7" width="9.28515625" style="2" bestFit="1" customWidth="1"/>
    <col min="8" max="8" width="13.140625" style="2" customWidth="1"/>
    <col min="9" max="9" width="12.5703125" style="2" customWidth="1"/>
    <col min="10" max="10" width="11" style="2" customWidth="1"/>
    <col min="11" max="11" width="15.85546875" style="2" customWidth="1"/>
    <col min="12" max="12" width="13.42578125" style="2" customWidth="1"/>
    <col min="13" max="16384" width="9.140625" style="2"/>
  </cols>
  <sheetData>
    <row r="2" spans="1:16" ht="38.25" customHeight="1">
      <c r="A2" s="1"/>
      <c r="B2" s="42" t="s">
        <v>15</v>
      </c>
      <c r="C2" s="42"/>
      <c r="D2" s="42"/>
      <c r="E2" s="42"/>
      <c r="F2" s="42"/>
      <c r="G2" s="42"/>
      <c r="H2" s="42"/>
      <c r="I2" s="42"/>
    </row>
    <row r="5" spans="1:16" ht="18" customHeight="1">
      <c r="A5" s="43" t="s">
        <v>5</v>
      </c>
      <c r="B5" s="43" t="s">
        <v>6</v>
      </c>
      <c r="C5" s="43" t="s">
        <v>7</v>
      </c>
      <c r="D5" s="3"/>
      <c r="E5" s="46" t="s">
        <v>8</v>
      </c>
      <c r="F5" s="47"/>
      <c r="G5" s="47"/>
      <c r="H5" s="48"/>
      <c r="I5" s="49" t="s">
        <v>9</v>
      </c>
      <c r="K5" s="52" t="s">
        <v>10</v>
      </c>
      <c r="L5" s="52" t="s">
        <v>11</v>
      </c>
    </row>
    <row r="6" spans="1:16" ht="22.5" customHeight="1">
      <c r="A6" s="44"/>
      <c r="B6" s="44"/>
      <c r="C6" s="44"/>
      <c r="D6" s="38" t="s">
        <v>0</v>
      </c>
      <c r="E6" s="38" t="s">
        <v>1</v>
      </c>
      <c r="F6" s="50" t="s">
        <v>2</v>
      </c>
      <c r="G6" s="38" t="s">
        <v>4</v>
      </c>
      <c r="H6" s="38" t="s">
        <v>12</v>
      </c>
      <c r="I6" s="49"/>
      <c r="K6" s="52"/>
      <c r="L6" s="52"/>
    </row>
    <row r="7" spans="1:16" ht="20.25" customHeight="1">
      <c r="A7" s="45"/>
      <c r="B7" s="45"/>
      <c r="C7" s="45"/>
      <c r="D7" s="39"/>
      <c r="E7" s="39"/>
      <c r="F7" s="51"/>
      <c r="G7" s="39"/>
      <c r="H7" s="39"/>
      <c r="I7" s="49"/>
      <c r="K7" s="52"/>
      <c r="L7" s="52"/>
    </row>
    <row r="8" spans="1:16" ht="33.75" customHeight="1">
      <c r="A8" s="4">
        <v>1</v>
      </c>
      <c r="B8" s="4" t="s">
        <v>38</v>
      </c>
      <c r="C8" s="4"/>
      <c r="D8" s="5">
        <v>0</v>
      </c>
      <c r="E8" s="36">
        <v>2.3451078206942499</v>
      </c>
      <c r="F8" s="36">
        <v>1.9897339599999999</v>
      </c>
      <c r="G8" s="6">
        <v>0</v>
      </c>
      <c r="H8" s="7">
        <f>SUM(D8:G8)</f>
        <v>4.3348417806942496</v>
      </c>
      <c r="I8" s="7">
        <f>H8*1.18</f>
        <v>5.115113301219214</v>
      </c>
      <c r="J8" s="8"/>
      <c r="K8" s="4">
        <v>2025</v>
      </c>
      <c r="L8" s="4">
        <v>2026</v>
      </c>
      <c r="N8" s="36">
        <v>2.8142149893977102</v>
      </c>
      <c r="O8" s="36">
        <v>1.3581675</v>
      </c>
      <c r="P8" s="2">
        <v>2025</v>
      </c>
    </row>
    <row r="9" spans="1:16" ht="60" customHeight="1">
      <c r="A9" s="4">
        <v>2</v>
      </c>
      <c r="B9" s="4" t="s">
        <v>13</v>
      </c>
      <c r="C9" s="9"/>
      <c r="D9" s="6">
        <v>3.83</v>
      </c>
      <c r="E9" s="6">
        <v>6.63</v>
      </c>
      <c r="F9" s="6">
        <v>4.46</v>
      </c>
      <c r="G9" s="6">
        <v>13.56</v>
      </c>
      <c r="H9" s="10"/>
      <c r="I9" s="11"/>
      <c r="N9" s="36">
        <v>2.3451078206942499</v>
      </c>
      <c r="O9" s="36">
        <v>1.9897339599999999</v>
      </c>
      <c r="P9" s="2">
        <v>2026</v>
      </c>
    </row>
    <row r="10" spans="1:16" ht="33" customHeight="1">
      <c r="A10" s="4">
        <v>3</v>
      </c>
      <c r="B10" s="9" t="s">
        <v>14</v>
      </c>
      <c r="C10" s="9"/>
      <c r="D10" s="12">
        <f>D8/D9</f>
        <v>0</v>
      </c>
      <c r="E10" s="12">
        <f>E8/E9</f>
        <v>0.35371158683171189</v>
      </c>
      <c r="F10" s="12">
        <f>F8/F9</f>
        <v>0.44612869058295962</v>
      </c>
      <c r="G10" s="12">
        <f>G8/G9</f>
        <v>0</v>
      </c>
      <c r="H10" s="13">
        <f>SUM(D10:G10)</f>
        <v>0.79984027741467156</v>
      </c>
      <c r="I10" s="7">
        <f>H10*1.2</f>
        <v>0.95980833289760581</v>
      </c>
    </row>
    <row r="11" spans="1:16" ht="15.75" customHeight="1">
      <c r="A11" s="40">
        <v>4</v>
      </c>
      <c r="B11" s="40" t="s">
        <v>25</v>
      </c>
      <c r="C11" s="29" t="s">
        <v>26</v>
      </c>
      <c r="D11" s="30">
        <v>104.93539999999999</v>
      </c>
      <c r="E11" s="30">
        <v>104.93539999999999</v>
      </c>
      <c r="F11" s="30">
        <v>104.93539999999999</v>
      </c>
      <c r="G11" s="30">
        <v>104.93539999999999</v>
      </c>
      <c r="H11" s="31"/>
      <c r="I11" s="10"/>
    </row>
    <row r="12" spans="1:16" ht="15.75">
      <c r="A12" s="41"/>
      <c r="B12" s="41"/>
      <c r="C12" s="29" t="s">
        <v>27</v>
      </c>
      <c r="D12" s="30">
        <v>113.87439215858623</v>
      </c>
      <c r="E12" s="30">
        <v>113.87439215858623</v>
      </c>
      <c r="F12" s="30">
        <v>113.87439215858623</v>
      </c>
      <c r="G12" s="30">
        <v>113.87439215858623</v>
      </c>
      <c r="H12" s="31"/>
      <c r="I12" s="10"/>
    </row>
    <row r="13" spans="1:16" ht="15.75">
      <c r="A13" s="41"/>
      <c r="B13" s="41"/>
      <c r="C13" s="29" t="s">
        <v>28</v>
      </c>
      <c r="D13" s="30">
        <v>105.89170681014039</v>
      </c>
      <c r="E13" s="30">
        <v>105.89170681014039</v>
      </c>
      <c r="F13" s="30">
        <v>105.89170681014039</v>
      </c>
      <c r="G13" s="30">
        <v>105.89170681014039</v>
      </c>
      <c r="H13" s="31"/>
      <c r="I13" s="10"/>
    </row>
    <row r="14" spans="1:16" ht="15.75">
      <c r="A14" s="41"/>
      <c r="B14" s="41"/>
      <c r="C14" s="29" t="s">
        <v>29</v>
      </c>
      <c r="D14" s="30">
        <v>105.30227480021095</v>
      </c>
      <c r="E14" s="30">
        <v>105.30227480021095</v>
      </c>
      <c r="F14" s="30">
        <v>105.30227480021095</v>
      </c>
      <c r="G14" s="30">
        <v>105.30227480021095</v>
      </c>
      <c r="H14" s="31"/>
      <c r="I14" s="10"/>
    </row>
    <row r="15" spans="1:16" ht="15.75">
      <c r="A15" s="41"/>
      <c r="B15" s="41"/>
      <c r="C15" s="29" t="s">
        <v>30</v>
      </c>
      <c r="D15" s="30">
        <v>104.79425908912773</v>
      </c>
      <c r="E15" s="30">
        <v>104.79425908912773</v>
      </c>
      <c r="F15" s="30">
        <v>104.79425908912773</v>
      </c>
      <c r="G15" s="30">
        <v>104.79425908912773</v>
      </c>
      <c r="H15" s="31"/>
      <c r="I15" s="10"/>
    </row>
    <row r="16" spans="1:16" ht="15.75">
      <c r="A16" s="41"/>
      <c r="B16" s="41"/>
      <c r="C16" s="29" t="s">
        <v>31</v>
      </c>
      <c r="D16" s="30">
        <v>104.79425908912773</v>
      </c>
      <c r="E16" s="30">
        <v>104.79425908912773</v>
      </c>
      <c r="F16" s="30">
        <v>104.79425908912773</v>
      </c>
      <c r="G16" s="30">
        <v>104.79425908912773</v>
      </c>
      <c r="H16" s="31"/>
      <c r="I16" s="10"/>
    </row>
    <row r="17" spans="1:12" ht="15.75">
      <c r="A17" s="41"/>
      <c r="B17" s="41"/>
      <c r="C17" s="29" t="s">
        <v>32</v>
      </c>
      <c r="D17" s="30">
        <v>104.79425908912773</v>
      </c>
      <c r="E17" s="30">
        <v>104.79425908912773</v>
      </c>
      <c r="F17" s="30">
        <v>104.79425908912773</v>
      </c>
      <c r="G17" s="30">
        <v>104.79425908912773</v>
      </c>
      <c r="H17" s="31"/>
      <c r="I17" s="10"/>
    </row>
    <row r="18" spans="1:12" ht="43.5" customHeight="1">
      <c r="A18" s="41"/>
      <c r="B18" s="41"/>
      <c r="C18" s="29" t="s">
        <v>33</v>
      </c>
      <c r="D18" s="30">
        <v>104.79425908912773</v>
      </c>
      <c r="E18" s="30">
        <v>104.79425908912773</v>
      </c>
      <c r="F18" s="30">
        <v>104.79425908912773</v>
      </c>
      <c r="G18" s="30">
        <v>104.79425908912773</v>
      </c>
      <c r="H18" s="31"/>
      <c r="I18" s="7">
        <v>5.9131180547009876</v>
      </c>
    </row>
    <row r="19" spans="1:12" ht="69.75" customHeight="1">
      <c r="A19" s="28">
        <v>5</v>
      </c>
      <c r="B19" s="28" t="s">
        <v>34</v>
      </c>
      <c r="C19" s="32" t="s">
        <v>35</v>
      </c>
      <c r="D19" s="33">
        <f>D8*D15/100*D16/100</f>
        <v>0</v>
      </c>
      <c r="E19" s="33">
        <f t="shared" ref="E19:G19" si="0">E8*E15/100*E16/100</f>
        <v>2.575359121996323</v>
      </c>
      <c r="F19" s="33">
        <f t="shared" si="0"/>
        <v>2.1850933500852281</v>
      </c>
      <c r="G19" s="33">
        <f t="shared" si="0"/>
        <v>0</v>
      </c>
      <c r="H19" s="34">
        <f>SUM(D19:G19)</f>
        <v>4.7604524720815515</v>
      </c>
      <c r="I19" s="35">
        <f t="shared" ref="I19" si="1">ROUND(H19*1.2,8)</f>
        <v>5.7125429700000003</v>
      </c>
    </row>
    <row r="20" spans="1:12" ht="27.75" customHeight="1">
      <c r="A20" s="4">
        <v>10</v>
      </c>
      <c r="B20" s="14" t="s">
        <v>22</v>
      </c>
      <c r="C20" s="14"/>
      <c r="D20" s="17"/>
      <c r="E20" s="17"/>
      <c r="F20" s="17">
        <v>0</v>
      </c>
      <c r="G20" s="17"/>
      <c r="H20" s="13">
        <f>SUM(D20:G20)</f>
        <v>0</v>
      </c>
      <c r="I20" s="13">
        <f>H20*1.2</f>
        <v>0</v>
      </c>
      <c r="K20" s="15"/>
      <c r="L20" s="16"/>
    </row>
    <row r="21" spans="1:12" ht="20.25" customHeight="1">
      <c r="A21" s="4"/>
      <c r="B21" s="14" t="s">
        <v>23</v>
      </c>
      <c r="C21" s="14"/>
      <c r="D21" s="13">
        <f t="shared" ref="D21:I21" si="2">SUM(D19:D20)</f>
        <v>0</v>
      </c>
      <c r="E21" s="13">
        <f t="shared" si="2"/>
        <v>2.575359121996323</v>
      </c>
      <c r="F21" s="13">
        <f t="shared" si="2"/>
        <v>2.1850933500852281</v>
      </c>
      <c r="G21" s="13">
        <f t="shared" si="2"/>
        <v>0</v>
      </c>
      <c r="H21" s="13">
        <f t="shared" si="2"/>
        <v>4.7604524720815515</v>
      </c>
      <c r="I21" s="13">
        <f t="shared" si="2"/>
        <v>5.7125429700000003</v>
      </c>
    </row>
    <row r="23" spans="1:12">
      <c r="K23" s="27"/>
    </row>
    <row r="24" spans="1:12">
      <c r="K24" s="27"/>
    </row>
  </sheetData>
  <mergeCells count="15">
    <mergeCell ref="K5:K7"/>
    <mergeCell ref="L5:L7"/>
    <mergeCell ref="D6:D7"/>
    <mergeCell ref="E6:E7"/>
    <mergeCell ref="F6:F7"/>
    <mergeCell ref="G6:G7"/>
    <mergeCell ref="H6:H7"/>
    <mergeCell ref="A11:A18"/>
    <mergeCell ref="B11:B18"/>
    <mergeCell ref="B2:I2"/>
    <mergeCell ref="A5:A7"/>
    <mergeCell ref="B5:B7"/>
    <mergeCell ref="C5:C7"/>
    <mergeCell ref="E5:H5"/>
    <mergeCell ref="I5:I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сервер,ПО</vt:lpstr>
      <vt:lpstr>2025_</vt:lpstr>
      <vt:lpstr>2026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sergenhappy@mail.ru</cp:lastModifiedBy>
  <cp:lastPrinted>2019-08-09T14:50:57Z</cp:lastPrinted>
  <dcterms:created xsi:type="dcterms:W3CDTF">2019-08-09T14:24:43Z</dcterms:created>
  <dcterms:modified xsi:type="dcterms:W3CDTF">2024-10-16T18:17:19Z</dcterms:modified>
</cp:coreProperties>
</file>