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F585D6FA-3344-4845-96C6-9AD2FC1DCADE}"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B48" i="30"/>
  <c r="AO73" i="30"/>
  <c r="AP73" i="30"/>
  <c r="C54" i="29"/>
  <c r="P54" i="29" s="1"/>
  <c r="C45" i="29"/>
  <c r="P45" i="29" s="1"/>
  <c r="P25" i="29"/>
  <c r="P26" i="29"/>
  <c r="P28" i="29"/>
  <c r="P29" i="29"/>
  <c r="P31" i="29"/>
  <c r="P32" i="29"/>
  <c r="P33" i="29"/>
  <c r="P34" i="29"/>
  <c r="P35" i="29"/>
  <c r="P36" i="29"/>
  <c r="P37" i="29"/>
  <c r="P38" i="29"/>
  <c r="P39" i="29"/>
  <c r="P40" i="29"/>
  <c r="P41" i="29"/>
  <c r="P42" i="29"/>
  <c r="P43" i="29"/>
  <c r="P44" i="29"/>
  <c r="P46" i="29"/>
  <c r="P47" i="29"/>
  <c r="P48" i="29"/>
  <c r="P49" i="29"/>
  <c r="P51" i="29"/>
  <c r="P53" i="29"/>
  <c r="P55" i="29"/>
  <c r="P56" i="29"/>
  <c r="P58" i="29"/>
  <c r="P59" i="29"/>
  <c r="P60" i="29"/>
  <c r="P61" i="29"/>
  <c r="P62" i="29"/>
  <c r="P63" i="29"/>
  <c r="P64" i="29"/>
  <c r="C30" i="29"/>
  <c r="P30"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25" i="26" l="1"/>
  <c r="M92" i="30"/>
  <c r="C51" i="30"/>
  <c r="D51" i="30" s="1"/>
  <c r="E51" i="30" s="1"/>
  <c r="F51" i="30" s="1"/>
  <c r="G51" i="30" s="1"/>
  <c r="H51" i="30" s="1"/>
  <c r="I51" i="30" s="1"/>
  <c r="J51" i="30" s="1"/>
  <c r="K51" i="30" s="1"/>
  <c r="L51" i="30" s="1"/>
  <c r="M51" i="30" s="1"/>
  <c r="B118" i="30" l="1"/>
  <c r="C58"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AB50" i="29" l="1"/>
  <c r="P50" i="29"/>
  <c r="C57" i="29"/>
  <c r="AB30" i="29"/>
  <c r="AB32" i="29"/>
  <c r="D92" i="30"/>
  <c r="E92" i="30" s="1"/>
  <c r="F92" i="30" s="1"/>
  <c r="G92" i="30" s="1"/>
  <c r="H92" i="30" s="1"/>
  <c r="I92" i="30" s="1"/>
  <c r="J92" i="30" s="1"/>
  <c r="K92" i="30" s="1"/>
  <c r="L92" i="30" s="1"/>
  <c r="C92" i="30"/>
  <c r="P57" i="29" l="1"/>
  <c r="AB57"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N57" i="29" l="1"/>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9" i="29"/>
  <c r="E30" i="29" l="1"/>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B49" i="30" s="1"/>
  <c r="I109" i="30"/>
  <c r="I74" i="30"/>
  <c r="J58" i="30"/>
  <c r="I52" i="30"/>
  <c r="I47" i="30"/>
  <c r="N137" i="30" l="1"/>
  <c r="C49" i="30" s="1"/>
  <c r="C50" i="30" s="1"/>
  <c r="C59" i="30" s="1"/>
  <c r="M141" i="30"/>
  <c r="B73" i="30" s="1"/>
  <c r="B85" i="30" s="1"/>
  <c r="J74" i="30"/>
  <c r="J52" i="30"/>
  <c r="J47" i="30"/>
  <c r="K58" i="30"/>
  <c r="L141" i="30"/>
  <c r="I108" i="30"/>
  <c r="J109" i="30"/>
  <c r="O137" i="30" l="1"/>
  <c r="D49" i="30" s="1"/>
  <c r="K109" i="30"/>
  <c r="J108" i="30"/>
  <c r="K74" i="30"/>
  <c r="L58" i="30"/>
  <c r="K52" i="30"/>
  <c r="K47" i="30"/>
  <c r="N140" i="30"/>
  <c r="N141" i="30" s="1"/>
  <c r="C73" i="30" s="1"/>
  <c r="C85" i="30" s="1"/>
  <c r="P137" i="30" l="1"/>
  <c r="E49" i="30" s="1"/>
  <c r="E50" i="30" s="1"/>
  <c r="E59" i="30" s="1"/>
  <c r="O140" i="30"/>
  <c r="O141" i="30" s="1"/>
  <c r="D73" i="30" s="1"/>
  <c r="D85" i="30" s="1"/>
  <c r="D99" i="30" s="1"/>
  <c r="K108" i="30"/>
  <c r="L109" i="30"/>
  <c r="L74" i="30"/>
  <c r="M58" i="30"/>
  <c r="L52" i="30"/>
  <c r="L47" i="30"/>
  <c r="Q137" i="30" l="1"/>
  <c r="F49" i="30" s="1"/>
  <c r="F50" i="30" s="1"/>
  <c r="F59" i="30" s="1"/>
  <c r="F80" i="30" s="1"/>
  <c r="M109" i="30"/>
  <c r="L108" i="30"/>
  <c r="P140" i="30"/>
  <c r="P141" i="30" s="1"/>
  <c r="E73" i="30" s="1"/>
  <c r="E85" i="30" s="1"/>
  <c r="E99" i="30" s="1"/>
  <c r="M74" i="30"/>
  <c r="N58" i="30"/>
  <c r="M52" i="30"/>
  <c r="M47" i="30"/>
  <c r="R137" i="30" l="1"/>
  <c r="G49" i="30" s="1"/>
  <c r="G50" i="30" s="1"/>
  <c r="G59" i="30" s="1"/>
  <c r="G80" i="30" s="1"/>
  <c r="N74" i="30"/>
  <c r="N52" i="30"/>
  <c r="N47" i="30"/>
  <c r="O58" i="30"/>
  <c r="Q140" i="30"/>
  <c r="Q141" i="30" s="1"/>
  <c r="F73" i="30" s="1"/>
  <c r="F85" i="30" s="1"/>
  <c r="F99" i="30" s="1"/>
  <c r="M108" i="30"/>
  <c r="N109" i="30"/>
  <c r="S137" i="30" l="1"/>
  <c r="H49" i="30" s="1"/>
  <c r="O109" i="30"/>
  <c r="N108" i="30"/>
  <c r="R140" i="30"/>
  <c r="R141" i="30" s="1"/>
  <c r="G73" i="30" s="1"/>
  <c r="G85" i="30" s="1"/>
  <c r="G99" i="30" s="1"/>
  <c r="O74" i="30"/>
  <c r="P58" i="30"/>
  <c r="O52" i="30"/>
  <c r="O47" i="30"/>
  <c r="D50" i="30" l="1"/>
  <c r="D59" i="30" s="1"/>
  <c r="H50" i="30"/>
  <c r="H59" i="30" s="1"/>
  <c r="H80" i="30" s="1"/>
  <c r="T137" i="30"/>
  <c r="I49" i="30" s="1"/>
  <c r="I50" i="30" s="1"/>
  <c r="I59" i="30" s="1"/>
  <c r="I80" i="30" s="1"/>
  <c r="O108" i="30"/>
  <c r="P109" i="30"/>
  <c r="P74" i="30"/>
  <c r="Q58" i="30"/>
  <c r="P52" i="30"/>
  <c r="P47" i="30"/>
  <c r="S140" i="30"/>
  <c r="S141" i="30" s="1"/>
  <c r="H73" i="30" s="1"/>
  <c r="H85" i="30" s="1"/>
  <c r="H99" i="30" s="1"/>
  <c r="D80" i="30" l="1"/>
  <c r="E80" i="30"/>
  <c r="U137" i="30"/>
  <c r="J49" i="30" s="1"/>
  <c r="J50" i="30" s="1"/>
  <c r="J59" i="30" s="1"/>
  <c r="J80" i="30" s="1"/>
  <c r="T140" i="30"/>
  <c r="Q74" i="30"/>
  <c r="R58" i="30"/>
  <c r="Q52" i="30"/>
  <c r="Q47" i="30"/>
  <c r="Q109" i="30"/>
  <c r="P108" i="30"/>
  <c r="V137" i="30" l="1"/>
  <c r="K49" i="30" s="1"/>
  <c r="K50" i="30" s="1"/>
  <c r="K59" i="30" s="1"/>
  <c r="K80" i="30" s="1"/>
  <c r="R74" i="30"/>
  <c r="R52" i="30"/>
  <c r="R47" i="30"/>
  <c r="S58" i="30"/>
  <c r="U140" i="30"/>
  <c r="U141" i="30" s="1"/>
  <c r="J73" i="30" s="1"/>
  <c r="J85" i="30" s="1"/>
  <c r="J99" i="30" s="1"/>
  <c r="Q108" i="30"/>
  <c r="R109" i="30"/>
  <c r="T141" i="30"/>
  <c r="I73" i="30" s="1"/>
  <c r="I85" i="30" s="1"/>
  <c r="I99" i="30" s="1"/>
  <c r="W137" i="30" l="1"/>
  <c r="L49" i="30" s="1"/>
  <c r="L50" i="30" s="1"/>
  <c r="L59" i="30" s="1"/>
  <c r="L80" i="30" s="1"/>
  <c r="V140" i="30"/>
  <c r="S74" i="30"/>
  <c r="T58" i="30"/>
  <c r="S52" i="30"/>
  <c r="S47" i="30"/>
  <c r="S109" i="30"/>
  <c r="R108" i="30"/>
  <c r="X137" i="30" l="1"/>
  <c r="T74" i="30"/>
  <c r="U58" i="30"/>
  <c r="T52" i="30"/>
  <c r="T47" i="30"/>
  <c r="W140" i="30"/>
  <c r="W141" i="30" s="1"/>
  <c r="L73" i="30" s="1"/>
  <c r="L85" i="30" s="1"/>
  <c r="L99" i="30" s="1"/>
  <c r="S108" i="30"/>
  <c r="T109" i="30"/>
  <c r="V141" i="30"/>
  <c r="K73" i="30" s="1"/>
  <c r="K85" i="30" s="1"/>
  <c r="K99" i="30" s="1"/>
  <c r="M49" i="30" l="1"/>
  <c r="M50" i="30" s="1"/>
  <c r="M59" i="30" s="1"/>
  <c r="M80" i="30" s="1"/>
  <c r="N49" i="30"/>
  <c r="N50" i="30" s="1"/>
  <c r="N59" i="30" s="1"/>
  <c r="Y137" i="30"/>
  <c r="O49" i="30" s="1"/>
  <c r="O50" i="30" s="1"/>
  <c r="O59" i="30" s="1"/>
  <c r="U109" i="30"/>
  <c r="T108" i="30"/>
  <c r="X140" i="30"/>
  <c r="X141" i="30" s="1"/>
  <c r="M73" i="30" s="1"/>
  <c r="M85" i="30" s="1"/>
  <c r="M99" i="30" s="1"/>
  <c r="U74" i="30"/>
  <c r="V58" i="30"/>
  <c r="U52" i="30"/>
  <c r="U47" i="30"/>
  <c r="O80" i="30" l="1"/>
  <c r="N80" i="30"/>
  <c r="Z137" i="30"/>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O73" i="30" s="1"/>
  <c r="O85" i="30" s="1"/>
  <c r="O99" i="30" s="1"/>
  <c r="Y141" i="30"/>
  <c r="N73" i="30" s="1"/>
  <c r="N85" i="30" s="1"/>
  <c r="N99" i="30" s="1"/>
  <c r="AB137" i="30" l="1"/>
  <c r="R49" i="30" s="1"/>
  <c r="R50" i="30" s="1"/>
  <c r="R59" i="30" s="1"/>
  <c r="R80" i="30" s="1"/>
  <c r="W108" i="30"/>
  <c r="X109" i="30"/>
  <c r="AA140" i="30"/>
  <c r="AA141" i="30" s="1"/>
  <c r="P73" i="30" s="1"/>
  <c r="P85" i="30" s="1"/>
  <c r="P99" i="30" s="1"/>
  <c r="X74" i="30"/>
  <c r="Y58" i="30"/>
  <c r="X52" i="30"/>
  <c r="X47" i="30"/>
  <c r="AC137" i="30" l="1"/>
  <c r="S49" i="30" s="1"/>
  <c r="S50" i="30" s="1"/>
  <c r="S59" i="30" s="1"/>
  <c r="S80" i="30" s="1"/>
  <c r="Y74" i="30"/>
  <c r="Z58" i="30"/>
  <c r="Y52" i="30"/>
  <c r="Y47" i="30"/>
  <c r="AB140" i="30"/>
  <c r="AB141" i="30" s="1"/>
  <c r="Q73" i="30" s="1"/>
  <c r="Q85" i="30" s="1"/>
  <c r="Q99" i="30" s="1"/>
  <c r="Y109" i="30"/>
  <c r="X108" i="30"/>
  <c r="AD137" i="30" l="1"/>
  <c r="T49" i="30" s="1"/>
  <c r="T50" i="30" s="1"/>
  <c r="T59" i="30" s="1"/>
  <c r="T80" i="30" s="1"/>
  <c r="Z74" i="30"/>
  <c r="Z52" i="30"/>
  <c r="Z47" i="30"/>
  <c r="AA58" i="30"/>
  <c r="Y108" i="30"/>
  <c r="Z109" i="30"/>
  <c r="AC140" i="30"/>
  <c r="AC141" i="30" s="1"/>
  <c r="R73" i="30" s="1"/>
  <c r="R85" i="30" s="1"/>
  <c r="R99" i="30" s="1"/>
  <c r="AE137" i="30" l="1"/>
  <c r="U49" i="30" s="1"/>
  <c r="U50" i="30" s="1"/>
  <c r="U59" i="30" s="1"/>
  <c r="U80" i="30" s="1"/>
  <c r="AA74" i="30"/>
  <c r="AB58" i="30"/>
  <c r="AA52" i="30"/>
  <c r="AA47" i="30"/>
  <c r="AD140" i="30"/>
  <c r="AA109" i="30"/>
  <c r="Z108" i="30"/>
  <c r="AF137" i="30" l="1"/>
  <c r="V49" i="30" s="1"/>
  <c r="V50" i="30" s="1"/>
  <c r="V59" i="30" s="1"/>
  <c r="V80" i="30" s="1"/>
  <c r="AE140" i="30"/>
  <c r="AE141" i="30" s="1"/>
  <c r="T73" i="30" s="1"/>
  <c r="T85" i="30" s="1"/>
  <c r="T99" i="30" s="1"/>
  <c r="AD141" i="30"/>
  <c r="S73" i="30" s="1"/>
  <c r="S85" i="30" s="1"/>
  <c r="S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U73" i="30" s="1"/>
  <c r="U85" i="30" s="1"/>
  <c r="U99" i="30" s="1"/>
  <c r="AC108" i="30"/>
  <c r="AD109" i="30"/>
  <c r="AD74" i="30"/>
  <c r="AD52" i="30"/>
  <c r="AD47" i="30"/>
  <c r="AE58" i="30"/>
  <c r="AI137" i="30" l="1"/>
  <c r="Y49" i="30" s="1"/>
  <c r="Y50" i="30" s="1"/>
  <c r="Y59" i="30" s="1"/>
  <c r="Y80" i="30" s="1"/>
  <c r="AE109" i="30"/>
  <c r="AD108" i="30"/>
  <c r="AH140" i="30"/>
  <c r="AE74" i="30"/>
  <c r="AF58" i="30"/>
  <c r="AE52" i="30"/>
  <c r="AE47" i="30"/>
  <c r="AG141" i="30"/>
  <c r="V73" i="30" s="1"/>
  <c r="V85" i="30" s="1"/>
  <c r="V99" i="30" s="1"/>
  <c r="AJ137" i="30" l="1"/>
  <c r="Z49" i="30" s="1"/>
  <c r="Z50" i="30" s="1"/>
  <c r="Z59" i="30" s="1"/>
  <c r="Z80" i="30" s="1"/>
  <c r="AF74" i="30"/>
  <c r="AG58" i="30"/>
  <c r="AF52" i="30"/>
  <c r="AF47" i="30"/>
  <c r="AI140" i="30"/>
  <c r="AE108" i="30"/>
  <c r="AF109" i="30"/>
  <c r="AH141" i="30"/>
  <c r="W73" i="30" s="1"/>
  <c r="W85" i="30" s="1"/>
  <c r="W99" i="30" s="1"/>
  <c r="AK137" i="30" l="1"/>
  <c r="AA49" i="30" s="1"/>
  <c r="AA50" i="30" s="1"/>
  <c r="AA59" i="30" s="1"/>
  <c r="AA80" i="30" s="1"/>
  <c r="AG109" i="30"/>
  <c r="AF108" i="30"/>
  <c r="AJ140" i="30"/>
  <c r="AJ141" i="30" s="1"/>
  <c r="Y73" i="30" s="1"/>
  <c r="Y85" i="30" s="1"/>
  <c r="Y99" i="30" s="1"/>
  <c r="AG74" i="30"/>
  <c r="AH58" i="30"/>
  <c r="AG52" i="30"/>
  <c r="AG47" i="30"/>
  <c r="AI141" i="30"/>
  <c r="X73" i="30" s="1"/>
  <c r="X85" i="30" s="1"/>
  <c r="X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Z73" i="30" s="1"/>
  <c r="Z85" i="30" s="1"/>
  <c r="Z99" i="30" s="1"/>
  <c r="AI109" i="30"/>
  <c r="AH108" i="30"/>
  <c r="AN137" i="30" l="1"/>
  <c r="AD49" i="30" s="1"/>
  <c r="AD50" i="30" s="1"/>
  <c r="AD59" i="30" s="1"/>
  <c r="AD80" i="30" s="1"/>
  <c r="AJ74" i="30"/>
  <c r="AK58" i="30"/>
  <c r="AJ52" i="30"/>
  <c r="AJ47" i="30"/>
  <c r="AM140" i="30"/>
  <c r="AI108" i="30"/>
  <c r="AJ109" i="30"/>
  <c r="AL141" i="30"/>
  <c r="AA73" i="30" s="1"/>
  <c r="AA85" i="30" s="1"/>
  <c r="AA99" i="30" s="1"/>
  <c r="AO137" i="30" l="1"/>
  <c r="AE49" i="30" s="1"/>
  <c r="AE50" i="30" s="1"/>
  <c r="AE59" i="30" s="1"/>
  <c r="AE80" i="30" s="1"/>
  <c r="AK109" i="30"/>
  <c r="AJ108" i="30"/>
  <c r="AN140" i="30"/>
  <c r="AN141" i="30" s="1"/>
  <c r="AC73" i="30" s="1"/>
  <c r="AC85" i="30" s="1"/>
  <c r="AC99" i="30" s="1"/>
  <c r="AK74" i="30"/>
  <c r="AL58" i="30"/>
  <c r="AK52" i="30"/>
  <c r="AK47" i="30"/>
  <c r="AM141" i="30"/>
  <c r="AB73" i="30" s="1"/>
  <c r="AB85" i="30" s="1"/>
  <c r="AB99" i="30" s="1"/>
  <c r="AP137" i="30" l="1"/>
  <c r="AF49" i="30" s="1"/>
  <c r="AF50" i="30" s="1"/>
  <c r="AF59" i="30" s="1"/>
  <c r="AF80" i="30" s="1"/>
  <c r="AL74" i="30"/>
  <c r="AL52" i="30"/>
  <c r="AL47" i="30"/>
  <c r="AM58" i="30"/>
  <c r="AO140" i="30"/>
  <c r="AO141" i="30" s="1"/>
  <c r="AD73" i="30" s="1"/>
  <c r="AD85" i="30" s="1"/>
  <c r="AD99" i="30" s="1"/>
  <c r="AK108" i="30"/>
  <c r="AL109" i="30"/>
  <c r="AQ137" i="30" l="1"/>
  <c r="AG49" i="30" s="1"/>
  <c r="AG50" i="30" s="1"/>
  <c r="AG59" i="30" s="1"/>
  <c r="AG80" i="30" s="1"/>
  <c r="AM109" i="30"/>
  <c r="AL108" i="30"/>
  <c r="AP140" i="30"/>
  <c r="AP141" i="30" s="1"/>
  <c r="AE73" i="30" s="1"/>
  <c r="AE85" i="30" s="1"/>
  <c r="AE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F73" i="30" s="1"/>
  <c r="AF85" i="30" s="1"/>
  <c r="AF99" i="30" s="1"/>
  <c r="AT137" i="30" l="1"/>
  <c r="AJ49" i="30" s="1"/>
  <c r="AJ50" i="30" s="1"/>
  <c r="AJ59" i="30" s="1"/>
  <c r="AJ80" i="30" s="1"/>
  <c r="AP74" i="30"/>
  <c r="AP52" i="30"/>
  <c r="AP47" i="30"/>
  <c r="AS140" i="30"/>
  <c r="AS141" i="30" s="1"/>
  <c r="AR141" i="30"/>
  <c r="AG73" i="30" s="1"/>
  <c r="AG85" i="30" s="1"/>
  <c r="AG99" i="30" s="1"/>
  <c r="AO108" i="30"/>
  <c r="AP109" i="30"/>
  <c r="AP108" i="30" s="1"/>
  <c r="AH73" i="30" l="1"/>
  <c r="AH85" i="30" s="1"/>
  <c r="AH99" i="30" s="1"/>
  <c r="AU137" i="30"/>
  <c r="AK49" i="30" s="1"/>
  <c r="AK50" i="30" s="1"/>
  <c r="AK59" i="30" s="1"/>
  <c r="AK80" i="30" s="1"/>
  <c r="AT140" i="30"/>
  <c r="AV137" i="30" l="1"/>
  <c r="AU140" i="30"/>
  <c r="AU141" i="30" s="1"/>
  <c r="AT141" i="30"/>
  <c r="AO85" i="30" l="1"/>
  <c r="AO99" i="30" s="1"/>
  <c r="AI73" i="30"/>
  <c r="AI85" i="30" s="1"/>
  <c r="AI99" i="30" s="1"/>
  <c r="AP85" i="30"/>
  <c r="AP99" i="30" s="1"/>
  <c r="AJ73" i="30"/>
  <c r="AJ85" i="30" s="1"/>
  <c r="AJ99" i="30" s="1"/>
  <c r="AW137" i="30"/>
  <c r="AL49" i="30"/>
  <c r="AL50" i="30" s="1"/>
  <c r="AL59" i="30" s="1"/>
  <c r="AL80" i="30" s="1"/>
  <c r="AP50" i="30"/>
  <c r="AP59" i="30" s="1"/>
  <c r="AV140" i="30"/>
  <c r="AV141" i="30" s="1"/>
  <c r="AK73" i="30" s="1"/>
  <c r="AK85" i="30" s="1"/>
  <c r="AK99" i="30" s="1"/>
  <c r="AX137" i="30" l="1"/>
  <c r="AM49" i="30"/>
  <c r="AM50" i="30" s="1"/>
  <c r="AM59" i="30" s="1"/>
  <c r="AM80" i="30" s="1"/>
  <c r="AW140" i="30"/>
  <c r="AW141" i="30" s="1"/>
  <c r="AL73" i="30" s="1"/>
  <c r="AL85" i="30" s="1"/>
  <c r="AL99" i="30" s="1"/>
  <c r="AY137" i="30" l="1"/>
  <c r="AO49" i="30" s="1"/>
  <c r="AO50" i="30" s="1"/>
  <c r="AO59" i="30" s="1"/>
  <c r="AN49" i="30"/>
  <c r="AN50" i="30" s="1"/>
  <c r="AN59" i="30" s="1"/>
  <c r="AN80" i="30" s="1"/>
  <c r="AX140" i="30"/>
  <c r="AX141" i="30" s="1"/>
  <c r="AM73" i="30" s="1"/>
  <c r="AM85" i="30" s="1"/>
  <c r="AM99" i="30" s="1"/>
  <c r="AO80" i="30" l="1"/>
  <c r="AP80" i="30"/>
  <c r="AY140" i="30"/>
  <c r="AY141" i="30" s="1"/>
  <c r="AN73" i="30" s="1"/>
  <c r="AN85" i="30" s="1"/>
  <c r="AN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99" i="30" l="1"/>
  <c r="B119" i="26"/>
  <c r="B117" i="26"/>
  <c r="B67" i="26"/>
  <c r="B63" i="26"/>
  <c r="B59" i="26"/>
  <c r="B55" i="26"/>
  <c r="A15" i="26"/>
  <c r="B21" i="26" s="1"/>
  <c r="A9" i="26"/>
  <c r="B121" i="26" s="1"/>
  <c r="A5" i="26"/>
  <c r="D60" i="30" l="1"/>
  <c r="D66" i="30" s="1"/>
  <c r="C60" i="30"/>
  <c r="C66" i="30" s="1"/>
  <c r="B66" i="30"/>
  <c r="B68" i="30" s="1"/>
  <c r="B80" i="30"/>
  <c r="C80" i="30"/>
  <c r="B118" i="26"/>
  <c r="B116" i="26"/>
  <c r="B108" i="26"/>
  <c r="B104" i="26"/>
  <c r="B100" i="26"/>
  <c r="B115" i="26"/>
  <c r="B53" i="26"/>
  <c r="B50" i="26"/>
  <c r="B46" i="26"/>
  <c r="B42" i="26"/>
  <c r="B38" i="26"/>
  <c r="B75" i="30" l="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25" i="30" l="1"/>
  <c r="B54" i="30" s="1"/>
  <c r="C52" i="29"/>
  <c r="C24" i="29"/>
  <c r="C50" i="7" s="1"/>
  <c r="E52" i="29" l="1"/>
  <c r="P52" i="29"/>
  <c r="AB52" i="29" s="1"/>
  <c r="C27" i="29"/>
  <c r="P24" i="29"/>
  <c r="AB24" i="29" s="1"/>
  <c r="B122" i="30"/>
  <c r="B126" i="30"/>
  <c r="B29" i="30" s="1"/>
  <c r="AE61" i="30" s="1"/>
  <c r="AE60" i="30" s="1"/>
  <c r="AE66" i="30" s="1"/>
  <c r="E24" i="29"/>
  <c r="C67" i="30"/>
  <c r="D67" i="30" s="1"/>
  <c r="B55" i="30"/>
  <c r="B56" i="30" s="1"/>
  <c r="B69" i="30" s="1"/>
  <c r="AB61" i="30"/>
  <c r="AB60" i="30" s="1"/>
  <c r="AB66" i="30" s="1"/>
  <c r="C126" i="30"/>
  <c r="B81" i="30" s="1"/>
  <c r="E61" i="30" l="1"/>
  <c r="L61" i="30"/>
  <c r="L60" i="30" s="1"/>
  <c r="L66" i="30" s="1"/>
  <c r="J61" i="30"/>
  <c r="J60" i="30" s="1"/>
  <c r="J66" i="30" s="1"/>
  <c r="H61" i="30"/>
  <c r="H60" i="30" s="1"/>
  <c r="H66" i="30" s="1"/>
  <c r="R61" i="30"/>
  <c r="R60" i="30" s="1"/>
  <c r="R66" i="30" s="1"/>
  <c r="Y61" i="30"/>
  <c r="Y60" i="30" s="1"/>
  <c r="Y66" i="30" s="1"/>
  <c r="Q61" i="30"/>
  <c r="Q60" i="30" s="1"/>
  <c r="Q66" i="30" s="1"/>
  <c r="AI61" i="30"/>
  <c r="AI60" i="30" s="1"/>
  <c r="AI66" i="30" s="1"/>
  <c r="T61" i="30"/>
  <c r="T60" i="30" s="1"/>
  <c r="T66" i="30" s="1"/>
  <c r="AA61" i="30"/>
  <c r="AA60" i="30" s="1"/>
  <c r="AA66" i="30" s="1"/>
  <c r="F61" i="30"/>
  <c r="F60" i="30" s="1"/>
  <c r="F66" i="30" s="1"/>
  <c r="N61" i="30"/>
  <c r="N60" i="30" s="1"/>
  <c r="N66" i="30" s="1"/>
  <c r="W61" i="30"/>
  <c r="W60" i="30" s="1"/>
  <c r="W66" i="30" s="1"/>
  <c r="AH61" i="30"/>
  <c r="AH60" i="30" s="1"/>
  <c r="AH66" i="30" s="1"/>
  <c r="M61" i="30"/>
  <c r="M60" i="30" s="1"/>
  <c r="M66" i="30" s="1"/>
  <c r="O61" i="30"/>
  <c r="O60" i="30" s="1"/>
  <c r="O66" i="30" s="1"/>
  <c r="AL61" i="30"/>
  <c r="AL60" i="30" s="1"/>
  <c r="AL66" i="30" s="1"/>
  <c r="AG61" i="30"/>
  <c r="AG60" i="30" s="1"/>
  <c r="AG66" i="30" s="1"/>
  <c r="AK61" i="30"/>
  <c r="AK60" i="30" s="1"/>
  <c r="AK66" i="30" s="1"/>
  <c r="P61" i="30"/>
  <c r="P60" i="30" s="1"/>
  <c r="P66" i="30" s="1"/>
  <c r="S61" i="30"/>
  <c r="S60" i="30" s="1"/>
  <c r="S66" i="30" s="1"/>
  <c r="AO61" i="30"/>
  <c r="AO60" i="30" s="1"/>
  <c r="AO66" i="30" s="1"/>
  <c r="AD61" i="30"/>
  <c r="AD60" i="30" s="1"/>
  <c r="AD66" i="30" s="1"/>
  <c r="C53" i="30"/>
  <c r="E27" i="29"/>
  <c r="P27" i="29"/>
  <c r="AB27" i="29" s="1"/>
  <c r="B82" i="30"/>
  <c r="F68" i="30"/>
  <c r="F75" i="30" s="1"/>
  <c r="AJ61" i="30"/>
  <c r="AJ60" i="30" s="1"/>
  <c r="AJ66" i="30" s="1"/>
  <c r="C68" i="30"/>
  <c r="C75" i="30" s="1"/>
  <c r="C76" i="30"/>
  <c r="AC61" i="30"/>
  <c r="AC60" i="30" s="1"/>
  <c r="AC66" i="30" s="1"/>
  <c r="AM61" i="30"/>
  <c r="AM60" i="30" s="1"/>
  <c r="AM66" i="30" s="1"/>
  <c r="U61" i="30"/>
  <c r="U60" i="30" s="1"/>
  <c r="U66" i="30" s="1"/>
  <c r="AN61" i="30"/>
  <c r="AN60" i="30" s="1"/>
  <c r="AN66" i="30" s="1"/>
  <c r="AF61" i="30"/>
  <c r="AF60" i="30" s="1"/>
  <c r="AF66" i="30" s="1"/>
  <c r="F76" i="30"/>
  <c r="I61" i="30"/>
  <c r="I60" i="30" s="1"/>
  <c r="I66" i="30" s="1"/>
  <c r="G61" i="30"/>
  <c r="G60" i="30" s="1"/>
  <c r="G66" i="30" s="1"/>
  <c r="K61" i="30"/>
  <c r="K60" i="30" s="1"/>
  <c r="K66" i="30" s="1"/>
  <c r="V61" i="30"/>
  <c r="V60" i="30" s="1"/>
  <c r="V66" i="30" s="1"/>
  <c r="X61" i="30"/>
  <c r="X60" i="30" s="1"/>
  <c r="X66" i="30" s="1"/>
  <c r="AP61" i="30"/>
  <c r="AP60" i="30" s="1"/>
  <c r="AP66" i="30" s="1"/>
  <c r="Z61" i="30"/>
  <c r="Z60" i="30" s="1"/>
  <c r="Z66" i="30" s="1"/>
  <c r="E60" i="30"/>
  <c r="E66" i="30" s="1"/>
  <c r="B77" i="30"/>
  <c r="B70" i="30"/>
  <c r="D76" i="30"/>
  <c r="D68" i="30"/>
  <c r="E67" i="30"/>
  <c r="AQ81" i="30"/>
  <c r="B99" i="30"/>
  <c r="AQ99" i="30" s="1"/>
  <c r="A100" i="30" s="1"/>
  <c r="C55" i="30"/>
  <c r="C82" i="30" s="1"/>
  <c r="C56" i="30" l="1"/>
  <c r="C69" i="30" s="1"/>
  <c r="C70" i="30" s="1"/>
  <c r="B71" i="30"/>
  <c r="D75" i="30"/>
  <c r="E68" i="30"/>
  <c r="D53" i="30"/>
  <c r="F67" i="30"/>
  <c r="G67" i="30" s="1"/>
  <c r="E76" i="30"/>
  <c r="C77" i="30" l="1"/>
  <c r="D55" i="30"/>
  <c r="D82" i="30" s="1"/>
  <c r="E75" i="30"/>
  <c r="B78" i="30"/>
  <c r="C71" i="30"/>
  <c r="C72" i="30" s="1"/>
  <c r="G76" i="30"/>
  <c r="H67" i="30"/>
  <c r="G68" i="30"/>
  <c r="B72" i="30"/>
  <c r="D56" i="30" l="1"/>
  <c r="D69" i="30" s="1"/>
  <c r="D77" i="30" s="1"/>
  <c r="E53" i="30"/>
  <c r="G75" i="30"/>
  <c r="H76" i="30"/>
  <c r="I67" i="30"/>
  <c r="H68" i="30"/>
  <c r="C78" i="30"/>
  <c r="E55" i="30"/>
  <c r="E82" i="30" s="1"/>
  <c r="D70" i="30" l="1"/>
  <c r="F53" i="30"/>
  <c r="F55" i="30" s="1"/>
  <c r="F82" i="30" s="1"/>
  <c r="E56" i="30"/>
  <c r="E69" i="30" s="1"/>
  <c r="H75" i="30"/>
  <c r="D71" i="30"/>
  <c r="I76" i="30"/>
  <c r="J67" i="30"/>
  <c r="I68" i="30"/>
  <c r="G53" i="30" l="1"/>
  <c r="I75" i="30"/>
  <c r="D78" i="30"/>
  <c r="F56" i="30"/>
  <c r="F69" i="30" s="1"/>
  <c r="J76" i="30"/>
  <c r="K67" i="30"/>
  <c r="J68" i="30"/>
  <c r="D72" i="30"/>
  <c r="E77" i="30"/>
  <c r="E70" i="30"/>
  <c r="J75" i="30" l="1"/>
  <c r="F77" i="30"/>
  <c r="F70" i="30"/>
  <c r="E71" i="30"/>
  <c r="K76" i="30"/>
  <c r="L67" i="30"/>
  <c r="K68" i="30"/>
  <c r="G55" i="30"/>
  <c r="G82" i="30" s="1"/>
  <c r="M67" i="30" l="1"/>
  <c r="L76" i="30"/>
  <c r="L68" i="30"/>
  <c r="H53" i="30"/>
  <c r="G56" i="30"/>
  <c r="G69" i="30" s="1"/>
  <c r="E78" i="30"/>
  <c r="K75" i="30"/>
  <c r="E72" i="30"/>
  <c r="F71" i="30"/>
  <c r="H55" i="30" l="1"/>
  <c r="H82" i="30" s="1"/>
  <c r="L75" i="30"/>
  <c r="F72" i="30"/>
  <c r="F78" i="30"/>
  <c r="G77" i="30"/>
  <c r="G70" i="30"/>
  <c r="N67" i="30"/>
  <c r="M76" i="30"/>
  <c r="M68" i="30"/>
  <c r="H56" i="30" l="1"/>
  <c r="H69" i="30" s="1"/>
  <c r="H77" i="30" s="1"/>
  <c r="O67" i="30"/>
  <c r="N76" i="30"/>
  <c r="N68" i="30"/>
  <c r="G71" i="30"/>
  <c r="M75" i="30"/>
  <c r="I53" i="30"/>
  <c r="H70" i="30" l="1"/>
  <c r="G78" i="30"/>
  <c r="G72" i="30"/>
  <c r="I55" i="30"/>
  <c r="I82" i="30" s="1"/>
  <c r="N75" i="30"/>
  <c r="H71" i="30"/>
  <c r="P67" i="30"/>
  <c r="O76" i="30"/>
  <c r="O68" i="30"/>
  <c r="O75" i="30" l="1"/>
  <c r="H72" i="30"/>
  <c r="J53" i="30"/>
  <c r="P76" i="30"/>
  <c r="Q67" i="30"/>
  <c r="P68" i="30"/>
  <c r="I56" i="30"/>
  <c r="I69" i="30" s="1"/>
  <c r="H78" i="30"/>
  <c r="R67" i="30" l="1"/>
  <c r="Q76" i="30"/>
  <c r="Q68" i="30"/>
  <c r="I77" i="30"/>
  <c r="I70" i="30"/>
  <c r="J55" i="30"/>
  <c r="J82" i="30" s="1"/>
  <c r="P75" i="30"/>
  <c r="K53" i="30" l="1"/>
  <c r="Q75" i="30"/>
  <c r="J56" i="30"/>
  <c r="J69" i="30" s="1"/>
  <c r="I71" i="30"/>
  <c r="I78" i="30" s="1"/>
  <c r="R76" i="30"/>
  <c r="S67" i="30"/>
  <c r="R68" i="30"/>
  <c r="I72" i="30" l="1"/>
  <c r="T67" i="30"/>
  <c r="S76" i="30"/>
  <c r="S68" i="30"/>
  <c r="R75" i="30"/>
  <c r="J77" i="30"/>
  <c r="J70" i="30"/>
  <c r="K55" i="30"/>
  <c r="K82" i="30" s="1"/>
  <c r="J71" i="30" l="1"/>
  <c r="J78" i="30" s="1"/>
  <c r="S75" i="30"/>
  <c r="L53" i="30"/>
  <c r="K56" i="30"/>
  <c r="K69" i="30" s="1"/>
  <c r="U67" i="30"/>
  <c r="T76" i="30"/>
  <c r="T68" i="30"/>
  <c r="V67" i="30" l="1"/>
  <c r="U76" i="30"/>
  <c r="U68" i="30"/>
  <c r="K77" i="30"/>
  <c r="K70" i="30"/>
  <c r="T75" i="30"/>
  <c r="L55" i="30"/>
  <c r="L82" i="30" s="1"/>
  <c r="J72" i="30"/>
  <c r="L56" i="30" l="1"/>
  <c r="L69" i="30" s="1"/>
  <c r="L77" i="30" s="1"/>
  <c r="L70" i="30"/>
  <c r="U75" i="30"/>
  <c r="M53" i="30"/>
  <c r="K71" i="30"/>
  <c r="K78" i="30" s="1"/>
  <c r="V76" i="30"/>
  <c r="W67" i="30"/>
  <c r="V68" i="30"/>
  <c r="K72" i="30" l="1"/>
  <c r="X67" i="30"/>
  <c r="W76" i="30"/>
  <c r="W68" i="30"/>
  <c r="M55" i="30"/>
  <c r="M82" i="30" s="1"/>
  <c r="L71" i="30"/>
  <c r="L78" i="30" s="1"/>
  <c r="V75" i="30"/>
  <c r="M56" i="30" l="1"/>
  <c r="M69" i="30" s="1"/>
  <c r="Y67" i="30"/>
  <c r="X76" i="30"/>
  <c r="X68" i="30"/>
  <c r="N53" i="30"/>
  <c r="L72" i="30"/>
  <c r="W75" i="30"/>
  <c r="Y76" i="30" l="1"/>
  <c r="Z67" i="30"/>
  <c r="Y68" i="30"/>
  <c r="N55" i="30"/>
  <c r="N82" i="30" s="1"/>
  <c r="M77" i="30"/>
  <c r="M70" i="30"/>
  <c r="X75" i="30"/>
  <c r="N56" i="30" l="1"/>
  <c r="N69" i="30" s="1"/>
  <c r="N77" i="30" s="1"/>
  <c r="Y75" i="30"/>
  <c r="O53" i="30"/>
  <c r="AA67" i="30"/>
  <c r="Z76" i="30"/>
  <c r="Z68" i="30"/>
  <c r="M71" i="30"/>
  <c r="M78" i="30" s="1"/>
  <c r="N70" i="30" l="1"/>
  <c r="N71" i="30" s="1"/>
  <c r="N78" i="30" s="1"/>
  <c r="M72" i="30"/>
  <c r="O55" i="30"/>
  <c r="O82" i="30" s="1"/>
  <c r="Z75" i="30"/>
  <c r="AA76" i="30"/>
  <c r="AB67" i="30"/>
  <c r="AA68" i="30"/>
  <c r="O56" i="30" l="1"/>
  <c r="O69" i="30" s="1"/>
  <c r="O77" i="30" s="1"/>
  <c r="P53" i="30"/>
  <c r="AA75" i="30"/>
  <c r="N72" i="30"/>
  <c r="AB76" i="30"/>
  <c r="AC67" i="30"/>
  <c r="AB68" i="30"/>
  <c r="O70" i="30" l="1"/>
  <c r="O71" i="30" s="1"/>
  <c r="O78" i="30" s="1"/>
  <c r="AB75" i="30"/>
  <c r="P55" i="30"/>
  <c r="P82" i="30" s="1"/>
  <c r="AD67" i="30"/>
  <c r="AC76" i="30"/>
  <c r="AC68" i="30"/>
  <c r="P56" i="30" l="1"/>
  <c r="P69" i="30" s="1"/>
  <c r="P77" i="30" s="1"/>
  <c r="O72" i="30"/>
  <c r="AC75" i="30"/>
  <c r="Q53" i="30"/>
  <c r="AE67" i="30"/>
  <c r="AD76" i="30"/>
  <c r="AD68" i="30"/>
  <c r="P70" i="30" l="1"/>
  <c r="P71" i="30" s="1"/>
  <c r="P78" i="30" s="1"/>
  <c r="AD75" i="30"/>
  <c r="AE76" i="30"/>
  <c r="AF67" i="30"/>
  <c r="AE68" i="30"/>
  <c r="Q55" i="30"/>
  <c r="Q82" i="30" s="1"/>
  <c r="R53" i="30" l="1"/>
  <c r="Q56" i="30"/>
  <c r="Q69" i="30" s="1"/>
  <c r="Q77" i="30" s="1"/>
  <c r="AG67" i="30"/>
  <c r="AF76" i="30"/>
  <c r="AF68" i="30"/>
  <c r="R55" i="30"/>
  <c r="R82" i="30" s="1"/>
  <c r="P72" i="30"/>
  <c r="AE75" i="30"/>
  <c r="Q70" i="30" l="1"/>
  <c r="Q71" i="30" s="1"/>
  <c r="Q78" i="30" s="1"/>
  <c r="S53" i="30"/>
  <c r="S55" i="30" s="1"/>
  <c r="S82" i="30" s="1"/>
  <c r="AG76" i="30"/>
  <c r="AH67" i="30"/>
  <c r="AG68" i="30"/>
  <c r="R56" i="30"/>
  <c r="R69" i="30" s="1"/>
  <c r="AF75" i="30"/>
  <c r="AI67" i="30" l="1"/>
  <c r="AH76" i="30"/>
  <c r="AH68" i="30"/>
  <c r="S56" i="30"/>
  <c r="S69" i="30" s="1"/>
  <c r="Q72" i="30"/>
  <c r="R77" i="30"/>
  <c r="R70" i="30"/>
  <c r="T53" i="30"/>
  <c r="AG75" i="30"/>
  <c r="T55" i="30" l="1"/>
  <c r="T82" i="30" s="1"/>
  <c r="AJ67" i="30"/>
  <c r="AI76" i="30"/>
  <c r="AI68" i="30"/>
  <c r="S77" i="30"/>
  <c r="S70" i="30"/>
  <c r="R71" i="30"/>
  <c r="R78" i="30" s="1"/>
  <c r="AH75" i="30"/>
  <c r="T56" i="30" l="1"/>
  <c r="T69" i="30" s="1"/>
  <c r="T70" i="30" s="1"/>
  <c r="R72" i="30"/>
  <c r="U53" i="30"/>
  <c r="AI75" i="30"/>
  <c r="S71" i="30"/>
  <c r="S78" i="30" s="1"/>
  <c r="AK67" i="30"/>
  <c r="AJ76" i="30"/>
  <c r="AJ68" i="30"/>
  <c r="U55" i="30"/>
  <c r="U82" i="30" s="1"/>
  <c r="T77" i="30" l="1"/>
  <c r="V53" i="30"/>
  <c r="U56" i="30"/>
  <c r="U69" i="30" s="1"/>
  <c r="U77" i="30" s="1"/>
  <c r="S72" i="30"/>
  <c r="AL67" i="30"/>
  <c r="AK76" i="30"/>
  <c r="AK68" i="30"/>
  <c r="AJ75" i="30"/>
  <c r="T71" i="30"/>
  <c r="T78" i="30" s="1"/>
  <c r="V55" i="30"/>
  <c r="V82" i="30" s="1"/>
  <c r="V56" i="30" l="1"/>
  <c r="V69" i="30" s="1"/>
  <c r="V77" i="30" s="1"/>
  <c r="U70" i="30"/>
  <c r="U71" i="30" s="1"/>
  <c r="U78" i="30" s="1"/>
  <c r="T72" i="30"/>
  <c r="AK75" i="30"/>
  <c r="AL76" i="30"/>
  <c r="AM67" i="30"/>
  <c r="AL68" i="30"/>
  <c r="W53" i="30"/>
  <c r="V70" i="30" l="1"/>
  <c r="V71" i="30" s="1"/>
  <c r="V78" i="30" s="1"/>
  <c r="AN67" i="30"/>
  <c r="AM76" i="30"/>
  <c r="AM68" i="30"/>
  <c r="W55" i="30"/>
  <c r="W82" i="30" s="1"/>
  <c r="U72" i="30"/>
  <c r="AL75" i="30"/>
  <c r="X53" i="30" l="1"/>
  <c r="V72" i="30"/>
  <c r="W56" i="30"/>
  <c r="W69" i="30" s="1"/>
  <c r="W77" i="30" s="1"/>
  <c r="X55" i="30"/>
  <c r="X82" i="30" s="1"/>
  <c r="AO67" i="30"/>
  <c r="AN76" i="30"/>
  <c r="AN68" i="30"/>
  <c r="AM75" i="30"/>
  <c r="W70" i="30" l="1"/>
  <c r="W71" i="30" s="1"/>
  <c r="X56" i="30"/>
  <c r="X69" i="30" s="1"/>
  <c r="X70" i="30" s="1"/>
  <c r="Y53" i="30"/>
  <c r="Y55" i="30"/>
  <c r="Y82" i="30" s="1"/>
  <c r="Z53" i="30"/>
  <c r="AN75" i="30"/>
  <c r="AP67" i="30"/>
  <c r="AO76" i="30"/>
  <c r="AO68" i="30"/>
  <c r="W78" i="30" l="1"/>
  <c r="W72" i="30"/>
  <c r="X77" i="30"/>
  <c r="Y56" i="30"/>
  <c r="Y69" i="30" s="1"/>
  <c r="Y77" i="30" s="1"/>
  <c r="AO75" i="30"/>
  <c r="AP76" i="30"/>
  <c r="AP68" i="30"/>
  <c r="Z55" i="30"/>
  <c r="Z82" i="30" s="1"/>
  <c r="X71" i="30"/>
  <c r="X78" i="30" l="1"/>
  <c r="Y70" i="30"/>
  <c r="Y71" i="30" s="1"/>
  <c r="Z56" i="30"/>
  <c r="Z69" i="30" s="1"/>
  <c r="Z70" i="30" s="1"/>
  <c r="AA53" i="30"/>
  <c r="AA55" i="30" s="1"/>
  <c r="AP75" i="30"/>
  <c r="X72" i="30"/>
  <c r="Y78" i="30" l="1"/>
  <c r="Z77" i="30"/>
  <c r="AA82" i="30"/>
  <c r="AA56" i="30"/>
  <c r="AA69" i="30" s="1"/>
  <c r="AA77" i="30" s="1"/>
  <c r="AB53" i="30"/>
  <c r="AB55" i="30" s="1"/>
  <c r="AB82" i="30" s="1"/>
  <c r="Z71" i="30"/>
  <c r="Y72" i="30"/>
  <c r="AA70" i="30" l="1"/>
  <c r="Z78" i="30"/>
  <c r="Z72" i="30"/>
  <c r="AB56" i="30"/>
  <c r="AB69" i="30" s="1"/>
  <c r="AA71" i="30"/>
  <c r="AA72" i="30" s="1"/>
  <c r="AC53" i="30"/>
  <c r="AA78" i="30" l="1"/>
  <c r="AC55" i="30"/>
  <c r="AC82" i="30" s="1"/>
  <c r="AB77" i="30"/>
  <c r="AB70" i="30"/>
  <c r="AB71" i="30" l="1"/>
  <c r="AB78" i="30" s="1"/>
  <c r="AD53" i="30"/>
  <c r="AC56" i="30"/>
  <c r="AC69" i="30" s="1"/>
  <c r="AC77" i="30" l="1"/>
  <c r="AC70" i="30"/>
  <c r="AD55" i="30"/>
  <c r="AD82" i="30" s="1"/>
  <c r="AB72" i="30"/>
  <c r="AD56" i="30" l="1"/>
  <c r="AD69" i="30" s="1"/>
  <c r="AE53" i="30"/>
  <c r="AC71" i="30"/>
  <c r="AC78" i="30" s="1"/>
  <c r="AC72" i="30" l="1"/>
  <c r="AD77" i="30"/>
  <c r="AD70" i="30"/>
  <c r="AE55" i="30"/>
  <c r="AE82" i="30" s="1"/>
  <c r="AE56" i="30" l="1"/>
  <c r="AE69" i="30" s="1"/>
  <c r="AE70" i="30" s="1"/>
  <c r="AF53" i="30"/>
  <c r="AD71" i="30"/>
  <c r="AD78" i="30" s="1"/>
  <c r="AE77" i="30" l="1"/>
  <c r="AD72" i="30"/>
  <c r="AE71" i="30"/>
  <c r="AE78" i="30" s="1"/>
  <c r="AF55" i="30"/>
  <c r="AF82" i="30" s="1"/>
  <c r="AE72" i="30" l="1"/>
  <c r="AG53" i="30"/>
  <c r="AG55" i="30" s="1"/>
  <c r="AG82" i="30" s="1"/>
  <c r="AF56" i="30"/>
  <c r="AF69" i="30" s="1"/>
  <c r="AF70" i="30" s="1"/>
  <c r="AF77" i="30" l="1"/>
  <c r="AH53" i="30"/>
  <c r="AH55" i="30" s="1"/>
  <c r="AH82" i="30" s="1"/>
  <c r="AG56" i="30"/>
  <c r="AG69" i="30" s="1"/>
  <c r="AG77" i="30" s="1"/>
  <c r="AF71" i="30"/>
  <c r="AF78" i="30" s="1"/>
  <c r="AG70" i="30" l="1"/>
  <c r="AG71" i="30" s="1"/>
  <c r="AG78" i="30" s="1"/>
  <c r="AI53" i="30"/>
  <c r="AH56" i="30"/>
  <c r="AH69" i="30" s="1"/>
  <c r="AF72" i="30"/>
  <c r="AG72" i="30" l="1"/>
  <c r="AH77" i="30"/>
  <c r="AH70" i="30"/>
  <c r="AI55" i="30"/>
  <c r="AI82" i="30" s="1"/>
  <c r="AI56" i="30" l="1"/>
  <c r="AI69" i="30" s="1"/>
  <c r="AI77" i="30" s="1"/>
  <c r="AH71" i="30"/>
  <c r="AH78" i="30" s="1"/>
  <c r="AJ53" i="30"/>
  <c r="AI70" i="30" l="1"/>
  <c r="AI71" i="30" s="1"/>
  <c r="AI78" i="30" s="1"/>
  <c r="AH72" i="30"/>
  <c r="AJ55" i="30"/>
  <c r="AJ82" i="30" s="1"/>
  <c r="AJ56" i="30" l="1"/>
  <c r="AJ69" i="30" s="1"/>
  <c r="AJ77" i="30" s="1"/>
  <c r="AI72" i="30"/>
  <c r="AK53" i="30"/>
  <c r="AJ70" i="30" l="1"/>
  <c r="AJ71" i="30" s="1"/>
  <c r="AJ78" i="30" s="1"/>
  <c r="AK55" i="30"/>
  <c r="AK82" i="30" s="1"/>
  <c r="AK56" i="30" l="1"/>
  <c r="AK69" i="30" s="1"/>
  <c r="AK77" i="30" s="1"/>
  <c r="AJ72" i="30"/>
  <c r="AL53" i="30"/>
  <c r="AL55" i="30" s="1"/>
  <c r="AL82" i="30" s="1"/>
  <c r="AK70" i="30" l="1"/>
  <c r="AK71" i="30" s="1"/>
  <c r="AK78" i="30" s="1"/>
  <c r="AL56" i="30"/>
  <c r="AL69" i="30" s="1"/>
  <c r="AM53" i="30"/>
  <c r="AM55" i="30" l="1"/>
  <c r="AM82" i="30" s="1"/>
  <c r="AL77" i="30"/>
  <c r="AL70" i="30"/>
  <c r="AK72" i="30"/>
  <c r="AN53" i="30" l="1"/>
  <c r="AN55" i="30" s="1"/>
  <c r="AN82" i="30" s="1"/>
  <c r="AM56" i="30"/>
  <c r="AM69" i="30" s="1"/>
  <c r="AM77" i="30" s="1"/>
  <c r="AL71" i="30"/>
  <c r="AL78" i="30" s="1"/>
  <c r="AM70" i="30" l="1"/>
  <c r="AM71" i="30" s="1"/>
  <c r="AL72" i="30"/>
  <c r="AO53" i="30"/>
  <c r="AN56" i="30"/>
  <c r="AN69" i="30" s="1"/>
  <c r="AM78" i="30" l="1"/>
  <c r="AM72" i="30"/>
  <c r="AO55" i="30"/>
  <c r="AO82" i="30" s="1"/>
  <c r="AN77" i="30"/>
  <c r="AN70" i="30"/>
  <c r="AP53" i="30" l="1"/>
  <c r="AP55" i="30" s="1"/>
  <c r="AP82" i="30" s="1"/>
  <c r="AO56" i="30"/>
  <c r="AO69" i="30" s="1"/>
  <c r="AO77" i="30" s="1"/>
  <c r="AN71" i="30"/>
  <c r="AN78" i="30" s="1"/>
  <c r="AO70" i="30" l="1"/>
  <c r="AO71" i="30" s="1"/>
  <c r="AN72" i="30"/>
  <c r="AP56" i="30"/>
  <c r="AP69" i="30" s="1"/>
  <c r="AO78" i="30" l="1"/>
  <c r="AO72" i="30"/>
  <c r="AP77" i="30"/>
  <c r="AP70" i="30"/>
  <c r="AP71" i="30" l="1"/>
  <c r="AP78" i="30" s="1"/>
  <c r="AP72" i="30" l="1"/>
  <c r="B79" i="30"/>
  <c r="C79" i="30" s="1"/>
  <c r="C83" i="30" l="1"/>
  <c r="C86" i="30" s="1"/>
  <c r="D79" i="30"/>
  <c r="D83" i="30" s="1"/>
  <c r="D86" i="30" s="1"/>
  <c r="B83" i="30"/>
  <c r="E79" i="30" l="1"/>
  <c r="D84" i="30"/>
  <c r="D88" i="30"/>
  <c r="B88" i="30"/>
  <c r="C88" i="30"/>
  <c r="B84" i="30"/>
  <c r="B89" i="30" s="1"/>
  <c r="B86" i="30"/>
  <c r="C84" i="30"/>
  <c r="C89" i="30" s="1"/>
  <c r="E83" i="30" l="1"/>
  <c r="F79" i="30"/>
  <c r="B87" i="30"/>
  <c r="B90" i="30" s="1"/>
  <c r="D87" i="30"/>
  <c r="C87" i="30"/>
  <c r="D89" i="30"/>
  <c r="C90" i="30" l="1"/>
  <c r="D90" i="30"/>
  <c r="F83" i="30"/>
  <c r="F86" i="30" s="1"/>
  <c r="G79" i="30"/>
  <c r="E86" i="30"/>
  <c r="E88" i="30"/>
  <c r="E84" i="30"/>
  <c r="E89" i="30" s="1"/>
  <c r="G83" i="30" l="1"/>
  <c r="G88" i="30" s="1"/>
  <c r="H79" i="30"/>
  <c r="F88" i="30"/>
  <c r="F84" i="30"/>
  <c r="F89" i="30" s="1"/>
  <c r="E87" i="30"/>
  <c r="E90" i="30" s="1"/>
  <c r="F87" i="30"/>
  <c r="I79" i="30"/>
  <c r="I83" i="30" s="1"/>
  <c r="I86" i="30" s="1"/>
  <c r="G84" i="30" l="1"/>
  <c r="G89" i="30" s="1"/>
  <c r="H83" i="30"/>
  <c r="H88" i="30" s="1"/>
  <c r="J79" i="30"/>
  <c r="G86" i="30"/>
  <c r="F90" i="30"/>
  <c r="I84" i="30" l="1"/>
  <c r="G87" i="30"/>
  <c r="G90" i="30" s="1"/>
  <c r="J83" i="30"/>
  <c r="J84" i="30" s="1"/>
  <c r="K79" i="30"/>
  <c r="H86" i="30"/>
  <c r="I87" i="30" s="1"/>
  <c r="I88" i="30"/>
  <c r="H84" i="30"/>
  <c r="H89" i="30" s="1"/>
  <c r="J89" i="30" l="1"/>
  <c r="J88" i="30"/>
  <c r="H87" i="30"/>
  <c r="H90" i="30" s="1"/>
  <c r="K83" i="30"/>
  <c r="L79" i="30"/>
  <c r="I89" i="30"/>
  <c r="J86" i="30"/>
  <c r="K84" i="30"/>
  <c r="K89" i="30" s="1"/>
  <c r="I90" i="30" l="1"/>
  <c r="L83" i="30"/>
  <c r="M79" i="30"/>
  <c r="K86" i="30"/>
  <c r="K88" i="30"/>
  <c r="J87" i="30"/>
  <c r="J90" i="30" s="1"/>
  <c r="M83" i="30" l="1"/>
  <c r="N79" i="30"/>
  <c r="L86" i="30"/>
  <c r="L87" i="30" s="1"/>
  <c r="L84" i="30"/>
  <c r="L89" i="30" s="1"/>
  <c r="G28" i="30" s="1"/>
  <c r="C105" i="30" s="1"/>
  <c r="L88" i="30"/>
  <c r="B105" i="30" s="1"/>
  <c r="K87" i="30"/>
  <c r="K90" i="30" s="1"/>
  <c r="N83" i="30" l="1"/>
  <c r="O79" i="30"/>
  <c r="M86" i="30"/>
  <c r="M87" i="30" s="1"/>
  <c r="M90" i="30" s="1"/>
  <c r="M88" i="30"/>
  <c r="M84" i="30"/>
  <c r="M89" i="30" s="1"/>
  <c r="G30" i="30"/>
  <c r="A105" i="30" s="1"/>
  <c r="L90" i="30"/>
  <c r="G29" i="30" s="1"/>
  <c r="D105" i="30" s="1"/>
  <c r="O83" i="30" l="1"/>
  <c r="P79" i="30"/>
  <c r="N86" i="30"/>
  <c r="N87" i="30" s="1"/>
  <c r="N90" i="30" s="1"/>
  <c r="N84" i="30"/>
  <c r="N89" i="30" s="1"/>
  <c r="N88" i="30"/>
  <c r="P83" i="30" l="1"/>
  <c r="Q79" i="30"/>
  <c r="O86" i="30"/>
  <c r="O87" i="30" s="1"/>
  <c r="O90" i="30" s="1"/>
  <c r="O88" i="30"/>
  <c r="O84" i="30"/>
  <c r="O89" i="30" s="1"/>
  <c r="Q83" i="30" l="1"/>
  <c r="R79" i="30"/>
  <c r="P86" i="30"/>
  <c r="P87" i="30" s="1"/>
  <c r="P90" i="30" s="1"/>
  <c r="P88" i="30"/>
  <c r="P84" i="30"/>
  <c r="P89" i="30" s="1"/>
  <c r="R83" i="30" l="1"/>
  <c r="S79" i="30"/>
  <c r="Q86" i="30"/>
  <c r="Q87" i="30" s="1"/>
  <c r="Q90" i="30" s="1"/>
  <c r="Q84" i="30"/>
  <c r="Q89" i="30" s="1"/>
  <c r="Q88" i="30"/>
  <c r="S83" i="30" l="1"/>
  <c r="T79" i="30"/>
  <c r="R86" i="30"/>
  <c r="R87" i="30" s="1"/>
  <c r="R90" i="30" s="1"/>
  <c r="R84" i="30"/>
  <c r="R89" i="30" s="1"/>
  <c r="R88" i="30"/>
  <c r="T83" i="30" l="1"/>
  <c r="U79" i="30"/>
  <c r="S86" i="30"/>
  <c r="S87" i="30" s="1"/>
  <c r="S90" i="30" s="1"/>
  <c r="S88" i="30"/>
  <c r="S84" i="30"/>
  <c r="S89" i="30" s="1"/>
  <c r="U83" i="30" l="1"/>
  <c r="V79" i="30"/>
  <c r="T86" i="30"/>
  <c r="T87" i="30" s="1"/>
  <c r="T90" i="30" s="1"/>
  <c r="T88" i="30"/>
  <c r="T84" i="30"/>
  <c r="T89" i="30" s="1"/>
  <c r="V83" i="30" l="1"/>
  <c r="W79" i="30"/>
  <c r="U86" i="30"/>
  <c r="U87" i="30" s="1"/>
  <c r="U90" i="30" s="1"/>
  <c r="U88" i="30"/>
  <c r="U84" i="30"/>
  <c r="U89" i="30" s="1"/>
  <c r="W83" i="30" l="1"/>
  <c r="X79" i="30"/>
  <c r="V86" i="30"/>
  <c r="V87" i="30" s="1"/>
  <c r="V90" i="30" s="1"/>
  <c r="V84" i="30"/>
  <c r="V89" i="30" s="1"/>
  <c r="V88" i="30"/>
  <c r="X83" i="30" l="1"/>
  <c r="Y79" i="30"/>
  <c r="W86" i="30"/>
  <c r="W87" i="30" s="1"/>
  <c r="W90" i="30" s="1"/>
  <c r="W88" i="30"/>
  <c r="W84" i="30"/>
  <c r="W89" i="30" s="1"/>
  <c r="Y83" i="30" l="1"/>
  <c r="Z79" i="30"/>
  <c r="X86" i="30"/>
  <c r="X87" i="30" s="1"/>
  <c r="X90" i="30" s="1"/>
  <c r="X88" i="30"/>
  <c r="X84" i="30"/>
  <c r="X89" i="30" s="1"/>
  <c r="Z83" i="30" l="1"/>
  <c r="AA79" i="30"/>
  <c r="Y86" i="30"/>
  <c r="Y87" i="30" s="1"/>
  <c r="Y90" i="30" s="1"/>
  <c r="Y88" i="30"/>
  <c r="Y84" i="30"/>
  <c r="Y89" i="30" s="1"/>
  <c r="AA83" i="30" l="1"/>
  <c r="AB79" i="30"/>
  <c r="Z86" i="30"/>
  <c r="Z87" i="30" s="1"/>
  <c r="Z90" i="30" s="1"/>
  <c r="Z84" i="30"/>
  <c r="Z89" i="30" s="1"/>
  <c r="Z88" i="30"/>
  <c r="AB83" i="30" l="1"/>
  <c r="AC79" i="30"/>
  <c r="AA86" i="30"/>
  <c r="AA87" i="30" s="1"/>
  <c r="AA90" i="30" s="1"/>
  <c r="AA88" i="30"/>
  <c r="AA84" i="30"/>
  <c r="AA89" i="30" s="1"/>
  <c r="AC83" i="30" l="1"/>
  <c r="AD79" i="30"/>
  <c r="AB86" i="30"/>
  <c r="AB87" i="30" s="1"/>
  <c r="AB90" i="30" s="1"/>
  <c r="AB88" i="30"/>
  <c r="AB84" i="30"/>
  <c r="AB89" i="30" s="1"/>
  <c r="AD83" i="30" l="1"/>
  <c r="AE79" i="30"/>
  <c r="AC86" i="30"/>
  <c r="AC87" i="30" s="1"/>
  <c r="AC90" i="30" s="1"/>
  <c r="AC88" i="30"/>
  <c r="AC84" i="30"/>
  <c r="AC89" i="30" s="1"/>
  <c r="AE83" i="30" l="1"/>
  <c r="AF79" i="30"/>
  <c r="AD86" i="30"/>
  <c r="AD87" i="30" s="1"/>
  <c r="AD90" i="30" s="1"/>
  <c r="AD84" i="30"/>
  <c r="AD89" i="30" s="1"/>
  <c r="AD88" i="30"/>
  <c r="AF83" i="30" l="1"/>
  <c r="AG79" i="30"/>
  <c r="AE86" i="30"/>
  <c r="AE87" i="30" s="1"/>
  <c r="AE90" i="30" s="1"/>
  <c r="AE84" i="30"/>
  <c r="AE89" i="30" s="1"/>
  <c r="AE88" i="30"/>
  <c r="AG83" i="30" l="1"/>
  <c r="AH79" i="30"/>
  <c r="AF86" i="30"/>
  <c r="AF87" i="30" s="1"/>
  <c r="AF90" i="30" s="1"/>
  <c r="AF88" i="30"/>
  <c r="AF84" i="30"/>
  <c r="AF89" i="30" s="1"/>
  <c r="AH83" i="30" l="1"/>
  <c r="AI79" i="30"/>
  <c r="AG86" i="30"/>
  <c r="AG87" i="30" s="1"/>
  <c r="AG90" i="30" s="1"/>
  <c r="AG84" i="30"/>
  <c r="AG89" i="30" s="1"/>
  <c r="AG88" i="30"/>
  <c r="AI83" i="30" l="1"/>
  <c r="AJ79" i="30"/>
  <c r="AH86" i="30"/>
  <c r="AH87" i="30" s="1"/>
  <c r="AH90" i="30" s="1"/>
  <c r="AH88" i="30"/>
  <c r="AH84" i="30"/>
  <c r="AH89" i="30" s="1"/>
  <c r="AJ83" i="30" l="1"/>
  <c r="AK79" i="30"/>
  <c r="AI86" i="30"/>
  <c r="AI87" i="30" s="1"/>
  <c r="AI90" i="30" s="1"/>
  <c r="AI84" i="30"/>
  <c r="AI89" i="30" s="1"/>
  <c r="AI88" i="30"/>
  <c r="AJ86" i="30" l="1"/>
  <c r="AJ87" i="30" s="1"/>
  <c r="AJ90" i="30" s="1"/>
  <c r="AJ88" i="30"/>
  <c r="AJ84" i="30"/>
  <c r="AJ89" i="30" s="1"/>
  <c r="AK83" i="30"/>
  <c r="AL79" i="30"/>
  <c r="AL83" i="30" l="1"/>
  <c r="AM79" i="30"/>
  <c r="AK86" i="30"/>
  <c r="AK87" i="30" s="1"/>
  <c r="AK90" i="30" s="1"/>
  <c r="AK88" i="30"/>
  <c r="AK84" i="30"/>
  <c r="AK89" i="30" s="1"/>
  <c r="AL86" i="30" l="1"/>
  <c r="AL87" i="30" s="1"/>
  <c r="AL90" i="30" s="1"/>
  <c r="AL88" i="30"/>
  <c r="AL84" i="30"/>
  <c r="AL89" i="30" s="1"/>
  <c r="AM83" i="30"/>
  <c r="AN79" i="30"/>
  <c r="AN83" i="30" l="1"/>
  <c r="AO79" i="30"/>
  <c r="AM86" i="30"/>
  <c r="AM87" i="30" s="1"/>
  <c r="AM90" i="30" s="1"/>
  <c r="AM88" i="30"/>
  <c r="AM84" i="30"/>
  <c r="AM89" i="30" s="1"/>
  <c r="AO83" i="30" l="1"/>
  <c r="AP79" i="30"/>
  <c r="AP83" i="30" s="1"/>
  <c r="AN86" i="30"/>
  <c r="AN87" i="30" s="1"/>
  <c r="AN90" i="30" s="1"/>
  <c r="AN84" i="30"/>
  <c r="AN89" i="30" s="1"/>
  <c r="AN88" i="30"/>
  <c r="AO86" i="30" l="1"/>
  <c r="AO87" i="30" s="1"/>
  <c r="AO90" i="30" s="1"/>
  <c r="AO84" i="30"/>
  <c r="AO89" i="30" s="1"/>
  <c r="AO88" i="30"/>
  <c r="AP86" i="30"/>
  <c r="AP84" i="30"/>
  <c r="AP88" i="30"/>
  <c r="AP89" i="30" l="1"/>
  <c r="AP87" i="30"/>
  <c r="A101" i="30" l="1"/>
  <c r="B102" i="30" s="1"/>
  <c r="AP90" i="30"/>
</calcChain>
</file>

<file path=xl/sharedStrings.xml><?xml version="1.0" encoding="utf-8"?>
<sst xmlns="http://schemas.openxmlformats.org/spreadsheetml/2006/main" count="1650" uniqueCount="645">
  <si>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</si>
  <si>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</si>
  <si>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</si>
  <si>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</si>
  <si>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</si>
  <si>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</si>
  <si>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</si>
  <si>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</si>
  <si>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</si>
  <si>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</si>
  <si>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</si>
  <si>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</si>
  <si>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</si>
  <si>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</si>
  <si>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</si>
  <si>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</si>
  <si>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</si>
  <si>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</si>
  <si>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</si>
  <si>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</si>
  <si>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</si>
  <si>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</si>
  <si>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</si>
  <si>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</si>
  <si>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</si>
  <si>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</si>
  <si>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</si>
  <si>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</si>
  <si>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</si>
  <si>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</si>
  <si>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</si>
  <si>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</si>
  <si>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</si>
  <si>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</si>
  <si>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</si>
  <si>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</si>
  <si>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</si>
  <si>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</si>
  <si>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</si>
  <si>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</si>
  <si>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</si>
  <si>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</si>
  <si>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</si>
  <si>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</si>
  <si>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</si>
  <si>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</si>
  <si>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</si>
  <si>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</si>
  <si>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</si>
  <si>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</si>
  <si>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</si>
  <si>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</si>
  <si>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</si>
  <si>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</si>
  <si>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</si>
  <si>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</si>
  <si>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</si>
  <si>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</si>
  <si>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</si>
  <si>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</si>
  <si>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</si>
  <si>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</si>
  <si>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</si>
  <si>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</si>
  <si>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</si>
  <si>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</si>
  <si>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</si>
  <si>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</si>
  <si>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</si>
  <si>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</si>
  <si>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</si>
  <si>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</si>
  <si>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</si>
  <si>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</si>
  <si>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</si>
  <si>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</si>
  <si>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</si>
  <si>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</si>
  <si>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</si>
  <si>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</si>
  <si>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</si>
  <si>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</si>
  <si>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</si>
  <si>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</si>
  <si>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</si>
  <si>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</si>
  <si>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</si>
  <si>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</si>
  <si>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</si>
  <si>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</si>
  <si>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</si>
  <si>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</si>
  <si>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</si>
  <si>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</si>
  <si>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</si>
  <si>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</si>
  <si>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</si>
  <si>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</si>
  <si>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</si>
  <si>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</si>
  <si>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</si>
  <si>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</si>
  <si>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</si>
  <si>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</si>
  <si>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</si>
  <si>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</si>
  <si>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</si>
  <si>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</si>
  <si>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</si>
  <si>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</si>
  <si>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</si>
  <si>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</si>
  <si>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</si>
  <si>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</si>
  <si>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</si>
  <si>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</si>
  <si>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</si>
  <si>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</si>
  <si>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</si>
  <si>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</si>
  <si>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</si>
  <si>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</si>
  <si>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</si>
  <si>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</si>
  <si>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</si>
  <si>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</si>
  <si>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</si>
  <si>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</si>
  <si>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</si>
  <si>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</si>
  <si>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</si>
  <si>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</si>
  <si>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</si>
  <si>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</si>
  <si>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</si>
  <si>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</si>
  <si>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</si>
  <si>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</si>
  <si>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</si>
  <si>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</si>
  <si>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</si>
  <si>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</si>
  <si>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</si>
  <si>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</si>
  <si>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</si>
  <si>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</si>
  <si>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</si>
  <si>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</si>
  <si>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</si>
  <si>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</si>
  <si>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</si>
  <si>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</si>
  <si>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</si>
  <si>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</si>
  <si>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</si>
  <si>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</si>
  <si>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</si>
  <si>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</si>
  <si>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</si>
  <si>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</si>
  <si>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</si>
  <si>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</si>
  <si>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</si>
  <si>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</si>
  <si>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</si>
  <si>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</si>
  <si>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</si>
  <si>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</si>
  <si>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</si>
  <si>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</si>
  <si>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</si>
  <si>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</si>
  <si>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</si>
  <si>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</si>
  <si>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</si>
  <si>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</si>
  <si>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</si>
  <si>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</si>
  <si>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</si>
  <si>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</si>
  <si>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</si>
  <si>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</si>
  <si>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</si>
  <si>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</si>
  <si>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</si>
  <si>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</si>
  <si>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</si>
  <si>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</si>
  <si>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</si>
  <si>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</si>
  <si>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</si>
  <si>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</si>
  <si>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</si>
  <si>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</si>
  <si>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</si>
  <si>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</si>
  <si>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</si>
  <si>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</si>
  <si>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</si>
  <si>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</si>
  <si>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</si>
  <si>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</si>
  <si>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</si>
  <si>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</si>
  <si>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</si>
  <si>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</si>
  <si>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</si>
  <si>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</si>
  <si>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</si>
  <si>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</si>
  <si>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</si>
  <si>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</si>
  <si>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</si>
  <si>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</si>
  <si>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</si>
  <si>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</si>
  <si>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</si>
  <si>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</si>
  <si>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</si>
  <si>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</si>
  <si>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</si>
  <si>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</si>
  <si>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</si>
  <si>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</si>
  <si>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</si>
  <si>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</si>
  <si>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</si>
  <si>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</si>
  <si>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</si>
  <si>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</si>
  <si>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</si>
  <si>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</si>
  <si>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</si>
  <si>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</si>
  <si>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</si>
  <si>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</si>
  <si>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</si>
  <si>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</si>
  <si>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</si>
  <si>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</si>
  <si>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</si>
  <si>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</si>
  <si>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</si>
  <si>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</si>
  <si>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</si>
  <si>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</si>
  <si>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</si>
  <si>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</si>
  <si>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</si>
  <si>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</si>
  <si>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</si>
  <si>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</si>
  <si>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</si>
  <si>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</si>
  <si>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</si>
  <si>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</si>
  <si>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</si>
  <si>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</si>
  <si>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</si>
  <si>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</si>
  <si>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</si>
  <si>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</si>
  <si>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</si>
  <si>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</si>
  <si>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</si>
  <si>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</si>
  <si>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</si>
  <si>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</si>
  <si>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</si>
  <si>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</si>
  <si>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</si>
  <si>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</si>
  <si>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</si>
  <si>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</si>
  <si>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</si>
  <si>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</si>
  <si>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</si>
  <si>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</si>
  <si>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</si>
  <si>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</si>
  <si>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</si>
  <si>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</si>
  <si>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</si>
  <si>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</si>
  <si>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</si>
  <si>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</si>
  <si>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</si>
  <si>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</si>
  <si>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</si>
  <si>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</si>
  <si>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</si>
  <si>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</si>
  <si>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</si>
  <si>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</si>
  <si>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</si>
  <si>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</si>
  <si>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</si>
  <si>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</si>
  <si>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</si>
  <si>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</si>
  <si>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</si>
  <si>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</si>
  <si>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</si>
  <si>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</si>
  <si>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</si>
  <si>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</si>
  <si>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</si>
  <si>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</si>
  <si>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</si>
  <si>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</si>
  <si>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</si>
  <si>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</si>
  <si>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</si>
  <si>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</si>
  <si>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</si>
  <si>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</si>
  <si>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</si>
  <si>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</si>
  <si>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</si>
  <si>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</si>
  <si>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</si>
  <si>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</si>
  <si>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</si>
  <si>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</si>
  <si>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</si>
  <si>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</si>
  <si>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</si>
  <si>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</si>
  <si>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</si>
  <si>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</si>
  <si>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</si>
  <si>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</si>
  <si>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</si>
  <si>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</si>
  <si>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</si>
  <si>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</si>
  <si>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</si>
  <si>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</si>
  <si>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</si>
  <si>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</si>
  <si>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</si>
  <si>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</si>
  <si>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</si>
  <si>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</si>
  <si>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</si>
  <si>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</si>
  <si>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</si>
  <si>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</si>
  <si>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</si>
  <si>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</si>
  <si>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</si>
  <si>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</si>
  <si>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</si>
  <si>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</si>
  <si>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</si>
  <si>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</si>
  <si>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</si>
  <si>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</si>
  <si>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</si>
  <si>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</si>
  <si>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</si>
  <si>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</si>
  <si>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</si>
  <si>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</si>
  <si>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</si>
  <si>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</si>
  <si>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</si>
  <si>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</si>
  <si>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</si>
  <si>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</si>
  <si>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</si>
  <si>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</si>
  <si>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</si>
  <si>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</si>
  <si>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</si>
  <si>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</si>
  <si>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</si>
  <si>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</si>
  <si>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</si>
  <si>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</si>
  <si>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</si>
  <si>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</si>
  <si>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</si>
  <si>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</si>
  <si>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</si>
  <si>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</si>
  <si>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</si>
  <si>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</si>
  <si>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</si>
  <si>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</si>
  <si>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</si>
  <si>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</si>
  <si>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</si>
  <si>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</si>
  <si>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</si>
  <si>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</si>
  <si>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</si>
  <si>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</si>
  <si>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</si>
  <si>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</si>
  <si>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</si>
  <si>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</si>
  <si>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</si>
  <si>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</si>
  <si>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</si>
  <si>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</si>
  <si>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</si>
  <si>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</si>
  <si>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</si>
  <si>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</si>
  <si>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</si>
  <si>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</si>
  <si>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</si>
  <si>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</si>
  <si>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</si>
  <si>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</si>
  <si>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</si>
  <si>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</si>
  <si>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</si>
  <si>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</si>
  <si>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</si>
  <si>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</si>
  <si>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</si>
  <si>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</si>
  <si>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</si>
  <si>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</si>
  <si>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</si>
  <si>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</si>
  <si>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</si>
  <si>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</si>
  <si>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</si>
  <si>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</si>
  <si>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</si>
  <si>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</si>
  <si>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</si>
  <si>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</si>
  <si>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</si>
  <si>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</si>
  <si>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</si>
  <si>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</si>
  <si>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</si>
  <si>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</si>
  <si>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</si>
  <si>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</si>
  <si>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</si>
  <si>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</si>
  <si>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</si>
  <si>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</si>
  <si>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</si>
  <si>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</si>
  <si>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</si>
  <si>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</si>
  <si>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</si>
  <si>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</si>
  <si>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</si>
  <si>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</si>
  <si>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</si>
  <si>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</si>
  <si>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</si>
  <si>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</si>
  <si>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</si>
  <si>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</si>
  <si>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</si>
  <si>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</si>
  <si>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</si>
  <si>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</si>
  <si>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</si>
  <si>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</si>
  <si>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</si>
  <si>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</si>
  <si>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</si>
  <si>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</si>
  <si>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</si>
  <si>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</si>
  <si>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</si>
  <si>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</si>
  <si>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</si>
  <si>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</si>
  <si>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</si>
  <si>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</si>
  <si>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</si>
  <si>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</si>
  <si>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</si>
  <si>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</si>
  <si>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</si>
  <si>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</si>
  <si>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</si>
  <si>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</si>
  <si>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</si>
  <si>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</si>
  <si>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</si>
  <si>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</si>
  <si>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</si>
  <si>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</si>
  <si>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</si>
  <si>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</si>
  <si>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</si>
  <si>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</si>
  <si>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</si>
  <si>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</si>
  <si>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</si>
  <si>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</si>
  <si>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</si>
  <si>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</si>
  <si>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</si>
  <si>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</si>
  <si>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</si>
  <si>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</si>
  <si>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</si>
  <si>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</si>
  <si>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</si>
  <si>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</si>
  <si>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</si>
  <si>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</si>
  <si>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</si>
  <si>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</si>
  <si>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</si>
  <si>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</si>
  <si>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</si>
  <si>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</si>
  <si>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</si>
  <si>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</si>
  <si>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</si>
  <si>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</si>
  <si>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</si>
  <si>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</si>
  <si>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</si>
  <si>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</si>
  <si>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</si>
  <si>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</si>
  <si>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</si>
  <si>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</si>
  <si>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</si>
  <si>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</si>
  <si>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</si>
  <si>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</si>
  <si>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</si>
  <si>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</si>
  <si>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</si>
  <si>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</si>
  <si>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</si>
  <si>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</si>
  <si>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</si>
  <si>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</si>
  <si>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</si>
  <si>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</si>
  <si>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</si>
  <si>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</si>
  <si>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</si>
  <si>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</si>
  <si>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</si>
  <si>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</si>
  <si>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</si>
  <si>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</si>
  <si>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</si>
  <si>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</si>
  <si>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</si>
  <si>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</si>
  <si>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</si>
  <si>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</si>
  <si>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</si>
  <si>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</si>
  <si>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</si>
  <si>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</si>
  <si>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</si>
  <si>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</si>
  <si>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</si>
  <si>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</si>
  <si>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</si>
  <si>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</si>
  <si>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</si>
  <si>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</si>
  <si>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</si>
  <si>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</si>
  <si>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</si>
  <si>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</si>
  <si>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</si>
  <si>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</si>
  <si>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</si>
  <si>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</si>
  <si>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</si>
  <si>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</si>
  <si>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</si>
  <si>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</si>
  <si>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</si>
  <si>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</si>
  <si>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</si>
  <si>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</si>
  <si>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</si>
  <si>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</si>
  <si>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</si>
  <si>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</si>
  <si>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</si>
  <si>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</si>
  <si>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</si>
  <si>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</si>
  <si>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</si>
  <si>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</si>
  <si>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</si>
  <si>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</si>
  <si>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</si>
  <si>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</si>
  <si>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</si>
  <si>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</si>
  <si>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</si>
  <si>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</si>
  <si>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</si>
  <si>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</si>
  <si>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</si>
  <si>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</si>
  <si>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</si>
  <si>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</si>
  <si>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</si>
  <si>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</si>
  <si>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</si>
  <si>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</si>
  <si>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</si>
  <si>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</si>
  <si>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</si>
  <si>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</si>
  <si>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</si>
  <si>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</si>
  <si>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</si>
  <si>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</si>
  <si>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</si>
  <si>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</si>
  <si>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</si>
  <si>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</si>
  <si>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</si>
  <si>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</si>
  <si>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</si>
  <si>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</si>
  <si>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</si>
  <si>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</si>
  <si>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</si>
  <si>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</si>
  <si>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 987</t>
  </si>
  <si>
    <t>O_24-11</t>
  </si>
  <si>
    <t>г. Калининград, ул. В. Фермора, 2</t>
  </si>
  <si>
    <t>ячейка силового трансформатора</t>
  </si>
  <si>
    <t>ТМГ 400/10/0,4</t>
  </si>
  <si>
    <t>Т1, Т2</t>
  </si>
  <si>
    <t>2014</t>
  </si>
  <si>
    <t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</si>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</sst>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thin">
        <color indexed="64"/>
      </right>
      <top/>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5" xfId="2" applyFont="1" applyBorder="1" applyAlignment="1">
      <alignment horizontal="center" vertical="center"/>
    </xf>
    <xf numFmtId="0" fontId="39" fillId="0" borderId="50" xfId="2" applyFont="1" applyBorder="1" applyAlignment="1">
      <alignment horizontal="center" vertical="center"/>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-15582365.57103548</c:v>
                </c:pt>
                <c:pt idx="1">
                  <c:v>0</c:v>
                </c:pt>
                <c:pt idx="2">
                  <c:v>0</c:v>
                </c:pt>
                <c:pt idx="3">
                  <c:v>-8.9888107068079853E-3</c:v>
                </c:pt>
                <c:pt idx="4">
                  <c:v>-7.8337450758514844E-3</c:v>
                </c:pt>
                <c:pt idx="5">
                  <c:v>104370.04753219528</c:v>
                </c:pt>
                <c:pt idx="6">
                  <c:v>-5.8506567631383833E-3</c:v>
                </c:pt>
                <c:pt idx="7">
                  <c:v>-5.0988454077096779E-3</c:v>
                </c:pt>
                <c:pt idx="8">
                  <c:v>-4.4436417608777253E-3</c:v>
                </c:pt>
                <c:pt idx="9">
                  <c:v>-3.8726322808315264E-3</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-15582365.57103548</c:v>
                </c:pt>
                <c:pt idx="1">
                  <c:v>-15582365.57103548</c:v>
                </c:pt>
                <c:pt idx="2">
                  <c:v>-15582365.57103548</c:v>
                </c:pt>
                <c:pt idx="3">
                  <c:v>-15582365.580024291</c:v>
                </c:pt>
                <c:pt idx="4">
                  <c:v>-15582365.587858036</c:v>
                </c:pt>
                <c:pt idx="5">
                  <c:v>-15477995.540325841</c:v>
                </c:pt>
                <c:pt idx="6">
                  <c:v>-15477995.546176497</c:v>
                </c:pt>
                <c:pt idx="7">
                  <c:v>-15477995.551275343</c:v>
                </c:pt>
                <c:pt idx="8">
                  <c:v>-15477995.555718984</c:v>
                </c:pt>
                <c:pt idx="9">
                  <c:v>-15477995.559591617</c:v>
                </c:pt>
              </c:numCache>
            </c:numRef>
          </c:val>
          <c:smooth val="0"/>
          <c:extLst>
            <c:ext xmlns:c16="http://schemas.microsoft.com/office/drawing/2014/chart" uri="{C3380CC4-5D6E-409C-BE32-E72D297353CC}">
              <c16:uniqueId val="{00000000-8CDD-45C4-8E56-D6C22CD6D23A}"/>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626</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544</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637</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6.75" customHeight="1" x14ac:dyDescent="0.2">
      <c r="A15" s="363" t="s">
        <v>643</v>
      </c>
      <c r="B15" s="363"/>
      <c r="C15" s="363"/>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4"/>
      <c r="B39" s="355"/>
      <c r="C39" s="356"/>
    </row>
    <row r="40" spans="1:18" ht="63" x14ac:dyDescent="0.25">
      <c r="A40" s="15" t="s">
        <v>369</v>
      </c>
      <c r="B40" s="22" t="s">
        <v>420</v>
      </c>
      <c r="C40" s="16" t="s">
        <v>631</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14.224688537580001</v>
      </c>
    </row>
    <row r="51" spans="1:4" ht="71.25" customHeight="1" x14ac:dyDescent="0.25">
      <c r="A51" s="15" t="s">
        <v>373</v>
      </c>
      <c r="B51" s="22" t="s">
        <v>419</v>
      </c>
      <c r="C51" s="336">
        <f>'6.2. Паспорт фин осв ввод'!C30</f>
        <v>11.853907114650001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6" t="str">
        <f>'1. паспорт местоположение'!A5:C5</f>
        <v>Год раскрытия информации: 2024 год</v>
      </c>
      <c r="B4" s="436"/>
      <c r="C4" s="436"/>
      <c r="D4" s="436"/>
      <c r="E4" s="436"/>
      <c r="F4" s="436"/>
      <c r="G4" s="436"/>
      <c r="H4" s="436"/>
      <c r="I4" s="436"/>
      <c r="J4" s="436"/>
      <c r="K4" s="436"/>
      <c r="L4" s="436"/>
      <c r="M4" s="436"/>
      <c r="N4" s="436"/>
      <c r="O4" s="436"/>
      <c r="P4" s="436"/>
      <c r="Q4" s="436"/>
      <c r="R4" s="436"/>
      <c r="S4" s="436"/>
      <c r="T4" s="436"/>
      <c r="U4" s="436"/>
      <c r="V4" s="436"/>
      <c r="W4" s="436"/>
      <c r="X4" s="436"/>
      <c r="Y4" s="436"/>
      <c r="Z4" s="436"/>
      <c r="AA4" s="436"/>
      <c r="AB4" s="436"/>
      <c r="AC4" s="436"/>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7" t="str">
        <f>'1. паспорт местоположение'!A9:C9</f>
        <v xml:space="preserve">Акционерное общество "Западная энергетическая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7" t="str">
        <f>'1. паспорт местоположение'!A12:C12</f>
        <v>O_24-11</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8"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4" s="438"/>
      <c r="C14" s="438"/>
      <c r="D14" s="438"/>
      <c r="E14" s="438"/>
      <c r="F14" s="438"/>
      <c r="G14" s="438"/>
      <c r="H14" s="438"/>
      <c r="I14" s="438"/>
      <c r="J14" s="438"/>
      <c r="K14" s="438"/>
      <c r="L14" s="438"/>
      <c r="M14" s="438"/>
      <c r="N14" s="438"/>
      <c r="O14" s="438"/>
      <c r="P14" s="438"/>
      <c r="Q14" s="438"/>
      <c r="R14" s="438"/>
      <c r="S14" s="438"/>
      <c r="T14" s="438"/>
      <c r="U14" s="438"/>
      <c r="V14" s="438"/>
      <c r="W14" s="438"/>
      <c r="X14" s="438"/>
      <c r="Y14" s="438"/>
      <c r="Z14" s="438"/>
      <c r="AA14" s="438"/>
      <c r="AB14" s="438"/>
      <c r="AC14" s="438"/>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8" spans="1:32"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20" spans="1:32" ht="33" customHeight="1" x14ac:dyDescent="0.25">
      <c r="A20" s="430" t="s">
        <v>183</v>
      </c>
      <c r="B20" s="430" t="s">
        <v>182</v>
      </c>
      <c r="C20" s="426" t="s">
        <v>181</v>
      </c>
      <c r="D20" s="426"/>
      <c r="E20" s="440" t="s">
        <v>180</v>
      </c>
      <c r="F20" s="440"/>
      <c r="G20" s="430" t="s">
        <v>423</v>
      </c>
      <c r="H20" s="433" t="s">
        <v>424</v>
      </c>
      <c r="I20" s="434"/>
      <c r="J20" s="434"/>
      <c r="K20" s="434"/>
      <c r="L20" s="433" t="s">
        <v>425</v>
      </c>
      <c r="M20" s="434"/>
      <c r="N20" s="434"/>
      <c r="O20" s="434"/>
      <c r="P20" s="433" t="s">
        <v>426</v>
      </c>
      <c r="Q20" s="434"/>
      <c r="R20" s="434"/>
      <c r="S20" s="434"/>
      <c r="T20" s="433" t="s">
        <v>439</v>
      </c>
      <c r="U20" s="434"/>
      <c r="V20" s="434"/>
      <c r="W20" s="434"/>
      <c r="X20" s="433" t="s">
        <v>440</v>
      </c>
      <c r="Y20" s="434"/>
      <c r="Z20" s="434"/>
      <c r="AA20" s="434"/>
      <c r="AB20" s="442" t="s">
        <v>179</v>
      </c>
      <c r="AC20" s="442"/>
      <c r="AD20" s="49"/>
      <c r="AE20" s="49"/>
      <c r="AF20" s="49"/>
    </row>
    <row r="21" spans="1:32" ht="99.75" customHeight="1" x14ac:dyDescent="0.25">
      <c r="A21" s="431"/>
      <c r="B21" s="431"/>
      <c r="C21" s="426"/>
      <c r="D21" s="426"/>
      <c r="E21" s="440"/>
      <c r="F21" s="440"/>
      <c r="G21" s="431"/>
      <c r="H21" s="426" t="s">
        <v>2</v>
      </c>
      <c r="I21" s="426"/>
      <c r="J21" s="426" t="s">
        <v>9</v>
      </c>
      <c r="K21" s="426"/>
      <c r="L21" s="426" t="s">
        <v>2</v>
      </c>
      <c r="M21" s="426"/>
      <c r="N21" s="426" t="s">
        <v>9</v>
      </c>
      <c r="O21" s="426"/>
      <c r="P21" s="426" t="s">
        <v>2</v>
      </c>
      <c r="Q21" s="426"/>
      <c r="R21" s="426" t="s">
        <v>178</v>
      </c>
      <c r="S21" s="426"/>
      <c r="T21" s="426" t="s">
        <v>2</v>
      </c>
      <c r="U21" s="426"/>
      <c r="V21" s="426" t="s">
        <v>178</v>
      </c>
      <c r="W21" s="426"/>
      <c r="X21" s="426" t="s">
        <v>2</v>
      </c>
      <c r="Y21" s="426"/>
      <c r="Z21" s="426" t="s">
        <v>178</v>
      </c>
      <c r="AA21" s="426"/>
      <c r="AB21" s="442"/>
      <c r="AC21" s="442"/>
    </row>
    <row r="22" spans="1:32" ht="89.25" customHeight="1" x14ac:dyDescent="0.25">
      <c r="A22" s="432"/>
      <c r="B22" s="432"/>
      <c r="C22" s="46" t="s">
        <v>2</v>
      </c>
      <c r="D22" s="46" t="s">
        <v>178</v>
      </c>
      <c r="E22" s="48" t="s">
        <v>438</v>
      </c>
      <c r="F22" s="48" t="s">
        <v>483</v>
      </c>
      <c r="G22" s="43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29"/>
      <c r="C66" s="429"/>
      <c r="D66" s="429"/>
      <c r="E66" s="429"/>
      <c r="F66" s="429"/>
      <c r="G66" s="429"/>
      <c r="H66" s="429"/>
      <c r="I66" s="42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9"/>
      <c r="C68" s="429"/>
      <c r="D68" s="429"/>
      <c r="E68" s="429"/>
      <c r="F68" s="429"/>
      <c r="G68" s="429"/>
      <c r="H68" s="429"/>
      <c r="I68" s="429"/>
      <c r="J68" s="35"/>
      <c r="K68" s="35"/>
    </row>
    <row r="70" spans="1:28" ht="36.75" customHeight="1" x14ac:dyDescent="0.25">
      <c r="B70" s="429"/>
      <c r="C70" s="429"/>
      <c r="D70" s="429"/>
      <c r="E70" s="429"/>
      <c r="F70" s="429"/>
      <c r="G70" s="429"/>
      <c r="H70" s="429"/>
      <c r="I70" s="429"/>
      <c r="J70" s="35"/>
      <c r="K70" s="35"/>
    </row>
    <row r="71" spans="1:28" x14ac:dyDescent="0.25">
      <c r="N71" s="36"/>
      <c r="V71" s="36"/>
    </row>
    <row r="72" spans="1:28" ht="51" customHeight="1" x14ac:dyDescent="0.25">
      <c r="B72" s="429"/>
      <c r="C72" s="429"/>
      <c r="D72" s="429"/>
      <c r="E72" s="429"/>
      <c r="F72" s="429"/>
      <c r="G72" s="429"/>
      <c r="H72" s="429"/>
      <c r="I72" s="429"/>
      <c r="J72" s="35"/>
      <c r="K72" s="35"/>
      <c r="N72" s="36"/>
      <c r="V72" s="36"/>
    </row>
    <row r="73" spans="1:28" ht="32.25" customHeight="1" x14ac:dyDescent="0.25">
      <c r="B73" s="429"/>
      <c r="C73" s="429"/>
      <c r="D73" s="429"/>
      <c r="E73" s="429"/>
      <c r="F73" s="429"/>
      <c r="G73" s="429"/>
      <c r="H73" s="429"/>
      <c r="I73" s="429"/>
      <c r="J73" s="35"/>
      <c r="K73" s="35"/>
    </row>
    <row r="74" spans="1:28" ht="51.75" customHeight="1" x14ac:dyDescent="0.25">
      <c r="B74" s="429"/>
      <c r="C74" s="429"/>
      <c r="D74" s="429"/>
      <c r="E74" s="429"/>
      <c r="F74" s="429"/>
      <c r="G74" s="429"/>
      <c r="H74" s="429"/>
      <c r="I74" s="429"/>
      <c r="J74" s="35"/>
      <c r="K74" s="35"/>
    </row>
    <row r="75" spans="1:28" ht="21.75" customHeight="1" x14ac:dyDescent="0.25">
      <c r="B75" s="435"/>
      <c r="C75" s="435"/>
      <c r="D75" s="435"/>
      <c r="E75" s="435"/>
      <c r="F75" s="435"/>
      <c r="G75" s="435"/>
      <c r="H75" s="435"/>
      <c r="I75" s="435"/>
      <c r="J75" s="34"/>
      <c r="K75" s="34"/>
    </row>
    <row r="76" spans="1:28" ht="23.25" customHeight="1" x14ac:dyDescent="0.25"/>
    <row r="77" spans="1:28" ht="18.75" customHeight="1" x14ac:dyDescent="0.25">
      <c r="B77" s="428"/>
      <c r="C77" s="428"/>
      <c r="D77" s="428"/>
      <c r="E77" s="428"/>
      <c r="F77" s="428"/>
      <c r="G77" s="428"/>
      <c r="H77" s="428"/>
      <c r="I77" s="42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G23" sqref="G23"/>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9.2851562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5" width="14"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row>
    <row r="9" spans="1:29" ht="18.75" customHeight="1"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2" t="str">
        <f>'6.1. Паспорт сетевой график'!A12</f>
        <v>O_24-11</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row>
    <row r="12" spans="1:29"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0" t="str">
        <f>'6.1. Паспорт сетевой график'!A15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39"/>
      <c r="B16" s="439"/>
      <c r="C16" s="439"/>
      <c r="D16" s="439"/>
      <c r="E16" s="439"/>
      <c r="F16" s="439"/>
      <c r="G16" s="439"/>
      <c r="H16" s="439"/>
      <c r="I16" s="439"/>
      <c r="J16" s="439"/>
      <c r="K16" s="439"/>
      <c r="L16" s="439"/>
      <c r="M16" s="439"/>
      <c r="N16" s="439"/>
      <c r="O16" s="439"/>
      <c r="P16" s="439"/>
      <c r="Q16" s="439"/>
      <c r="R16" s="439"/>
      <c r="S16" s="439"/>
      <c r="T16" s="439"/>
      <c r="U16" s="439"/>
      <c r="V16" s="439"/>
      <c r="W16" s="439"/>
      <c r="X16" s="439"/>
      <c r="Y16" s="439"/>
      <c r="Z16" s="439"/>
      <c r="AA16" s="439"/>
      <c r="AB16" s="439"/>
      <c r="AC16" s="439"/>
    </row>
    <row r="18" spans="1:35"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5" ht="49.5" hidden="1" customHeight="1" x14ac:dyDescent="0.25">
      <c r="E19" s="48" t="s">
        <v>594</v>
      </c>
      <c r="F19" s="48"/>
      <c r="G19" s="48" t="s">
        <v>595</v>
      </c>
      <c r="H19" s="32" t="s">
        <v>596</v>
      </c>
      <c r="L19" s="32" t="s">
        <v>597</v>
      </c>
      <c r="P19" s="32" t="s">
        <v>598</v>
      </c>
    </row>
    <row r="20" spans="1:35" ht="33" customHeight="1" x14ac:dyDescent="0.25">
      <c r="A20" s="430" t="s">
        <v>183</v>
      </c>
      <c r="B20" s="430" t="s">
        <v>182</v>
      </c>
      <c r="C20" s="426" t="s">
        <v>181</v>
      </c>
      <c r="D20" s="426"/>
      <c r="E20" s="443" t="s">
        <v>180</v>
      </c>
      <c r="F20" s="444"/>
      <c r="G20" s="430" t="s">
        <v>644</v>
      </c>
      <c r="H20" s="433">
        <v>2025</v>
      </c>
      <c r="I20" s="434"/>
      <c r="J20" s="434"/>
      <c r="K20" s="447"/>
      <c r="L20" s="433">
        <v>2026</v>
      </c>
      <c r="M20" s="434"/>
      <c r="N20" s="434"/>
      <c r="O20" s="447"/>
      <c r="P20" s="433">
        <v>2027</v>
      </c>
      <c r="Q20" s="434"/>
      <c r="R20" s="434"/>
      <c r="S20" s="447"/>
      <c r="T20" s="433">
        <v>2028</v>
      </c>
      <c r="U20" s="434"/>
      <c r="V20" s="434"/>
      <c r="W20" s="447"/>
      <c r="X20" s="433">
        <v>2029</v>
      </c>
      <c r="Y20" s="434"/>
      <c r="Z20" s="434"/>
      <c r="AA20" s="447"/>
      <c r="AB20" s="442" t="s">
        <v>179</v>
      </c>
      <c r="AC20" s="442"/>
      <c r="AD20" s="49"/>
      <c r="AE20" s="49"/>
      <c r="AF20" s="49"/>
    </row>
    <row r="21" spans="1:35" ht="99.75" customHeight="1" x14ac:dyDescent="0.25">
      <c r="A21" s="431"/>
      <c r="B21" s="431"/>
      <c r="C21" s="426"/>
      <c r="D21" s="426"/>
      <c r="E21" s="445"/>
      <c r="F21" s="446"/>
      <c r="G21" s="431"/>
      <c r="H21" s="426" t="s">
        <v>2</v>
      </c>
      <c r="I21" s="426"/>
      <c r="J21" s="426" t="s">
        <v>178</v>
      </c>
      <c r="K21" s="426"/>
      <c r="L21" s="426" t="s">
        <v>2</v>
      </c>
      <c r="M21" s="426"/>
      <c r="N21" s="426" t="s">
        <v>178</v>
      </c>
      <c r="O21" s="426"/>
      <c r="P21" s="426" t="s">
        <v>2</v>
      </c>
      <c r="Q21" s="426"/>
      <c r="R21" s="426" t="s">
        <v>178</v>
      </c>
      <c r="S21" s="426"/>
      <c r="T21" s="426" t="s">
        <v>2</v>
      </c>
      <c r="U21" s="426"/>
      <c r="V21" s="426" t="s">
        <v>178</v>
      </c>
      <c r="W21" s="426"/>
      <c r="X21" s="426" t="s">
        <v>2</v>
      </c>
      <c r="Y21" s="426"/>
      <c r="Z21" s="426" t="s">
        <v>178</v>
      </c>
      <c r="AA21" s="426"/>
      <c r="AB21" s="442"/>
      <c r="AC21" s="442"/>
    </row>
    <row r="22" spans="1:35" ht="89.25" customHeight="1" x14ac:dyDescent="0.25">
      <c r="A22" s="432"/>
      <c r="B22" s="432"/>
      <c r="C22" s="46" t="s">
        <v>2</v>
      </c>
      <c r="D22" s="46" t="s">
        <v>178</v>
      </c>
      <c r="E22" s="48" t="s">
        <v>629</v>
      </c>
      <c r="F22" s="349" t="s">
        <v>629</v>
      </c>
      <c r="G22" s="432"/>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14.224688537580001</v>
      </c>
      <c r="D24" s="100" t="s">
        <v>538</v>
      </c>
      <c r="E24" s="100">
        <f>C24</f>
        <v>14.224688537580001</v>
      </c>
      <c r="F24" s="100">
        <v>14.224688537580001</v>
      </c>
      <c r="G24" s="100">
        <v>0</v>
      </c>
      <c r="H24" s="100">
        <v>0</v>
      </c>
      <c r="I24" s="100">
        <v>0</v>
      </c>
      <c r="J24" s="100" t="s">
        <v>538</v>
      </c>
      <c r="K24" s="100" t="s">
        <v>538</v>
      </c>
      <c r="L24" s="100">
        <v>0</v>
      </c>
      <c r="M24" s="100">
        <v>0</v>
      </c>
      <c r="N24" s="100" t="str">
        <f t="shared" ref="N24:N64" si="0">D24</f>
        <v>нд</v>
      </c>
      <c r="O24" s="100" t="s">
        <v>538</v>
      </c>
      <c r="P24" s="100">
        <f>C24</f>
        <v>14.224688537580001</v>
      </c>
      <c r="Q24" s="100">
        <v>4</v>
      </c>
      <c r="R24" s="100" t="s">
        <v>538</v>
      </c>
      <c r="S24" s="100" t="s">
        <v>538</v>
      </c>
      <c r="T24" s="100">
        <v>0</v>
      </c>
      <c r="U24" s="100">
        <v>0</v>
      </c>
      <c r="V24" s="100" t="s">
        <v>538</v>
      </c>
      <c r="W24" s="100" t="s">
        <v>538</v>
      </c>
      <c r="X24" s="100">
        <v>0</v>
      </c>
      <c r="Y24" s="98">
        <f t="shared" ref="Y24" si="1">SUM(Y25:Y29)</f>
        <v>0</v>
      </c>
      <c r="Z24" s="100" t="s">
        <v>538</v>
      </c>
      <c r="AA24" s="100" t="s">
        <v>538</v>
      </c>
      <c r="AB24" s="98">
        <f>X24+T24+P24+L24+H24</f>
        <v>14.224688537580001</v>
      </c>
      <c r="AC24" s="100" t="s">
        <v>538</v>
      </c>
    </row>
    <row r="25" spans="1:35" ht="24" customHeight="1" x14ac:dyDescent="0.25">
      <c r="A25" s="41" t="s">
        <v>176</v>
      </c>
      <c r="B25" s="25" t="s">
        <v>175</v>
      </c>
      <c r="C25" s="98">
        <v>0</v>
      </c>
      <c r="D25" s="100" t="s">
        <v>538</v>
      </c>
      <c r="E25" s="100">
        <f t="shared" ref="E25:E29" si="2">C25</f>
        <v>0</v>
      </c>
      <c r="F25" s="100">
        <v>0</v>
      </c>
      <c r="G25" s="100">
        <v>0</v>
      </c>
      <c r="H25" s="100">
        <v>0</v>
      </c>
      <c r="I25" s="100">
        <v>0</v>
      </c>
      <c r="J25" s="100" t="s">
        <v>538</v>
      </c>
      <c r="K25" s="100" t="s">
        <v>538</v>
      </c>
      <c r="L25" s="100">
        <v>0</v>
      </c>
      <c r="M25" s="100">
        <v>0</v>
      </c>
      <c r="N25" s="100" t="str">
        <f t="shared" si="0"/>
        <v>нд</v>
      </c>
      <c r="O25" s="100" t="s">
        <v>538</v>
      </c>
      <c r="P25" s="100">
        <f t="shared" ref="P25:P64" si="3">C25</f>
        <v>0</v>
      </c>
      <c r="Q25" s="100">
        <v>0</v>
      </c>
      <c r="R25" s="100" t="s">
        <v>538</v>
      </c>
      <c r="S25" s="100" t="s">
        <v>538</v>
      </c>
      <c r="T25" s="100">
        <v>0</v>
      </c>
      <c r="U25" s="100">
        <v>0</v>
      </c>
      <c r="V25" s="100" t="s">
        <v>538</v>
      </c>
      <c r="W25" s="100" t="s">
        <v>538</v>
      </c>
      <c r="X25" s="100">
        <v>0</v>
      </c>
      <c r="Y25" s="100">
        <v>0</v>
      </c>
      <c r="Z25" s="100" t="s">
        <v>538</v>
      </c>
      <c r="AA25" s="100" t="s">
        <v>538</v>
      </c>
      <c r="AB25" s="98">
        <f t="shared" ref="AB25:AB64" si="4">X25+T25+P25+L25+H25</f>
        <v>0</v>
      </c>
      <c r="AC25" s="100" t="s">
        <v>538</v>
      </c>
    </row>
    <row r="26" spans="1:35" x14ac:dyDescent="0.25">
      <c r="A26" s="41" t="s">
        <v>174</v>
      </c>
      <c r="B26" s="25" t="s">
        <v>173</v>
      </c>
      <c r="C26" s="98">
        <v>0</v>
      </c>
      <c r="D26" s="100" t="s">
        <v>538</v>
      </c>
      <c r="E26" s="100">
        <f t="shared" si="2"/>
        <v>0</v>
      </c>
      <c r="F26" s="100">
        <v>0</v>
      </c>
      <c r="G26" s="100">
        <v>0</v>
      </c>
      <c r="H26" s="100">
        <v>0</v>
      </c>
      <c r="I26" s="100">
        <v>0</v>
      </c>
      <c r="J26" s="100" t="s">
        <v>538</v>
      </c>
      <c r="K26" s="100" t="s">
        <v>538</v>
      </c>
      <c r="L26" s="100">
        <v>0</v>
      </c>
      <c r="M26" s="100">
        <v>0</v>
      </c>
      <c r="N26" s="100" t="str">
        <f t="shared" si="0"/>
        <v>нд</v>
      </c>
      <c r="O26" s="100" t="s">
        <v>538</v>
      </c>
      <c r="P26" s="100">
        <f t="shared" si="3"/>
        <v>0</v>
      </c>
      <c r="Q26" s="100">
        <v>0</v>
      </c>
      <c r="R26" s="100" t="s">
        <v>538</v>
      </c>
      <c r="S26" s="100" t="s">
        <v>538</v>
      </c>
      <c r="T26" s="100">
        <v>0</v>
      </c>
      <c r="U26" s="100">
        <v>0</v>
      </c>
      <c r="V26" s="100" t="s">
        <v>538</v>
      </c>
      <c r="W26" s="100" t="s">
        <v>538</v>
      </c>
      <c r="X26" s="100">
        <v>0</v>
      </c>
      <c r="Y26" s="100">
        <v>0</v>
      </c>
      <c r="Z26" s="100" t="s">
        <v>538</v>
      </c>
      <c r="AA26" s="100" t="s">
        <v>538</v>
      </c>
      <c r="AB26" s="98">
        <f t="shared" si="4"/>
        <v>0</v>
      </c>
      <c r="AC26" s="100" t="s">
        <v>538</v>
      </c>
    </row>
    <row r="27" spans="1:35" ht="31.5" x14ac:dyDescent="0.25">
      <c r="A27" s="41" t="s">
        <v>172</v>
      </c>
      <c r="B27" s="25" t="s">
        <v>356</v>
      </c>
      <c r="C27" s="98">
        <f>C24</f>
        <v>14.224688537580001</v>
      </c>
      <c r="D27" s="100" t="s">
        <v>538</v>
      </c>
      <c r="E27" s="100">
        <f t="shared" si="2"/>
        <v>14.224688537580001</v>
      </c>
      <c r="F27" s="100">
        <v>14.224688537580001</v>
      </c>
      <c r="G27" s="100">
        <v>0</v>
      </c>
      <c r="H27" s="100">
        <v>0</v>
      </c>
      <c r="I27" s="100">
        <v>0</v>
      </c>
      <c r="J27" s="100" t="s">
        <v>538</v>
      </c>
      <c r="K27" s="100" t="s">
        <v>538</v>
      </c>
      <c r="L27" s="100">
        <v>0</v>
      </c>
      <c r="M27" s="100">
        <v>0</v>
      </c>
      <c r="N27" s="100" t="str">
        <f t="shared" si="0"/>
        <v>нд</v>
      </c>
      <c r="O27" s="100" t="s">
        <v>538</v>
      </c>
      <c r="P27" s="100">
        <f t="shared" si="3"/>
        <v>14.224688537580001</v>
      </c>
      <c r="Q27" s="100">
        <v>4</v>
      </c>
      <c r="R27" s="100" t="s">
        <v>538</v>
      </c>
      <c r="S27" s="100" t="s">
        <v>538</v>
      </c>
      <c r="T27" s="100">
        <v>0</v>
      </c>
      <c r="U27" s="100">
        <v>0</v>
      </c>
      <c r="V27" s="100" t="s">
        <v>538</v>
      </c>
      <c r="W27" s="100" t="s">
        <v>538</v>
      </c>
      <c r="X27" s="100">
        <v>0</v>
      </c>
      <c r="Y27" s="100">
        <v>0</v>
      </c>
      <c r="Z27" s="100" t="s">
        <v>538</v>
      </c>
      <c r="AA27" s="100" t="s">
        <v>538</v>
      </c>
      <c r="AB27" s="98">
        <f t="shared" si="4"/>
        <v>14.224688537580001</v>
      </c>
      <c r="AC27" s="100" t="s">
        <v>538</v>
      </c>
    </row>
    <row r="28" spans="1:35" x14ac:dyDescent="0.25">
      <c r="A28" s="41" t="s">
        <v>171</v>
      </c>
      <c r="B28" s="25" t="s">
        <v>539</v>
      </c>
      <c r="C28" s="98">
        <v>0</v>
      </c>
      <c r="D28" s="100" t="s">
        <v>538</v>
      </c>
      <c r="E28" s="100">
        <f t="shared" si="2"/>
        <v>0</v>
      </c>
      <c r="F28" s="100">
        <v>0</v>
      </c>
      <c r="G28" s="100">
        <v>0</v>
      </c>
      <c r="H28" s="100">
        <v>0</v>
      </c>
      <c r="I28" s="100">
        <v>0</v>
      </c>
      <c r="J28" s="100" t="s">
        <v>538</v>
      </c>
      <c r="K28" s="100" t="s">
        <v>538</v>
      </c>
      <c r="L28" s="100">
        <v>0</v>
      </c>
      <c r="M28" s="100">
        <v>0</v>
      </c>
      <c r="N28" s="100" t="str">
        <f t="shared" si="0"/>
        <v>нд</v>
      </c>
      <c r="O28" s="100" t="s">
        <v>538</v>
      </c>
      <c r="P28" s="100">
        <f t="shared" si="3"/>
        <v>0</v>
      </c>
      <c r="Q28" s="100">
        <v>0</v>
      </c>
      <c r="R28" s="100" t="s">
        <v>538</v>
      </c>
      <c r="S28" s="100" t="s">
        <v>538</v>
      </c>
      <c r="T28" s="100">
        <v>0</v>
      </c>
      <c r="U28" s="100">
        <v>0</v>
      </c>
      <c r="V28" s="100" t="s">
        <v>538</v>
      </c>
      <c r="W28" s="100" t="s">
        <v>538</v>
      </c>
      <c r="X28" s="100">
        <v>0</v>
      </c>
      <c r="Y28" s="100">
        <v>0</v>
      </c>
      <c r="Z28" s="100" t="s">
        <v>538</v>
      </c>
      <c r="AA28" s="100" t="s">
        <v>538</v>
      </c>
      <c r="AB28" s="98">
        <f t="shared" si="4"/>
        <v>0</v>
      </c>
      <c r="AC28" s="100" t="s">
        <v>538</v>
      </c>
    </row>
    <row r="29" spans="1:35" x14ac:dyDescent="0.25">
      <c r="A29" s="41" t="s">
        <v>169</v>
      </c>
      <c r="B29" s="45" t="s">
        <v>168</v>
      </c>
      <c r="C29" s="98">
        <v>0</v>
      </c>
      <c r="D29" s="100" t="s">
        <v>538</v>
      </c>
      <c r="E29" s="100">
        <f t="shared" si="2"/>
        <v>0</v>
      </c>
      <c r="F29" s="100">
        <v>0</v>
      </c>
      <c r="G29" s="100">
        <v>0</v>
      </c>
      <c r="H29" s="100">
        <v>0</v>
      </c>
      <c r="I29" s="100">
        <v>0</v>
      </c>
      <c r="J29" s="100" t="s">
        <v>538</v>
      </c>
      <c r="K29" s="100" t="s">
        <v>538</v>
      </c>
      <c r="L29" s="100">
        <v>0</v>
      </c>
      <c r="M29" s="100">
        <v>0</v>
      </c>
      <c r="N29" s="100" t="str">
        <f t="shared" si="0"/>
        <v>нд</v>
      </c>
      <c r="O29" s="100" t="s">
        <v>538</v>
      </c>
      <c r="P29" s="100">
        <f t="shared" si="3"/>
        <v>0</v>
      </c>
      <c r="Q29" s="100">
        <v>0</v>
      </c>
      <c r="R29" s="100" t="s">
        <v>538</v>
      </c>
      <c r="S29" s="100" t="s">
        <v>538</v>
      </c>
      <c r="T29" s="100">
        <v>0</v>
      </c>
      <c r="U29" s="100">
        <v>0</v>
      </c>
      <c r="V29" s="100" t="s">
        <v>538</v>
      </c>
      <c r="W29" s="100" t="s">
        <v>538</v>
      </c>
      <c r="X29" s="100">
        <v>0</v>
      </c>
      <c r="Y29" s="100">
        <v>0</v>
      </c>
      <c r="Z29" s="100" t="s">
        <v>538</v>
      </c>
      <c r="AA29" s="100" t="s">
        <v>538</v>
      </c>
      <c r="AB29" s="98">
        <f t="shared" si="4"/>
        <v>0</v>
      </c>
      <c r="AC29" s="100" t="s">
        <v>538</v>
      </c>
    </row>
    <row r="30" spans="1:35" s="338" customFormat="1" ht="47.25" x14ac:dyDescent="0.25">
      <c r="A30" s="44" t="s">
        <v>61</v>
      </c>
      <c r="B30" s="43" t="s">
        <v>167</v>
      </c>
      <c r="C30" s="98">
        <f>SUM(C31:C34)</f>
        <v>11.853907114650001</v>
      </c>
      <c r="D30" s="100" t="s">
        <v>538</v>
      </c>
      <c r="E30" s="100">
        <f t="shared" ref="E30" si="5">SUM(E31:E34)</f>
        <v>11.853907114650001</v>
      </c>
      <c r="F30" s="100">
        <v>11.853907114650001</v>
      </c>
      <c r="G30" s="100">
        <v>0</v>
      </c>
      <c r="H30" s="100">
        <v>0</v>
      </c>
      <c r="I30" s="100">
        <v>0</v>
      </c>
      <c r="J30" s="100" t="s">
        <v>538</v>
      </c>
      <c r="K30" s="100" t="s">
        <v>538</v>
      </c>
      <c r="L30" s="100">
        <v>0</v>
      </c>
      <c r="M30" s="100">
        <v>0</v>
      </c>
      <c r="N30" s="100" t="str">
        <f t="shared" si="0"/>
        <v>нд</v>
      </c>
      <c r="O30" s="100" t="s">
        <v>538</v>
      </c>
      <c r="P30" s="100">
        <f t="shared" si="3"/>
        <v>11.853907114650001</v>
      </c>
      <c r="Q30" s="98">
        <v>0</v>
      </c>
      <c r="R30" s="100" t="s">
        <v>538</v>
      </c>
      <c r="S30" s="100" t="s">
        <v>538</v>
      </c>
      <c r="T30" s="100">
        <v>0</v>
      </c>
      <c r="U30" s="100">
        <v>0</v>
      </c>
      <c r="V30" s="100" t="s">
        <v>538</v>
      </c>
      <c r="W30" s="100" t="s">
        <v>538</v>
      </c>
      <c r="X30" s="100">
        <v>0</v>
      </c>
      <c r="Y30" s="98">
        <v>0</v>
      </c>
      <c r="Z30" s="100" t="s">
        <v>538</v>
      </c>
      <c r="AA30" s="100" t="s">
        <v>538</v>
      </c>
      <c r="AB30" s="98">
        <f t="shared" si="4"/>
        <v>11.853907114650001</v>
      </c>
      <c r="AC30" s="100" t="s">
        <v>538</v>
      </c>
      <c r="AD30" s="350"/>
      <c r="AE30" s="350"/>
      <c r="AF30" s="350"/>
      <c r="AG30" s="350"/>
      <c r="AH30" s="350"/>
      <c r="AI30" s="350"/>
    </row>
    <row r="31" spans="1:35" x14ac:dyDescent="0.25">
      <c r="A31" s="44" t="s">
        <v>166</v>
      </c>
      <c r="B31" s="25" t="s">
        <v>165</v>
      </c>
      <c r="C31" s="98">
        <v>0.41692035099999997</v>
      </c>
      <c r="D31" s="100" t="s">
        <v>538</v>
      </c>
      <c r="E31" s="100">
        <f t="shared" ref="E31:E34" si="6">C31</f>
        <v>0.41692035099999997</v>
      </c>
      <c r="F31" s="100">
        <v>0.41692035099999997</v>
      </c>
      <c r="G31" s="100">
        <v>0</v>
      </c>
      <c r="H31" s="100">
        <v>0</v>
      </c>
      <c r="I31" s="100">
        <v>0</v>
      </c>
      <c r="J31" s="100" t="s">
        <v>538</v>
      </c>
      <c r="K31" s="100" t="s">
        <v>538</v>
      </c>
      <c r="L31" s="100">
        <v>0</v>
      </c>
      <c r="M31" s="100">
        <v>0</v>
      </c>
      <c r="N31" s="100" t="str">
        <f t="shared" si="0"/>
        <v>нд</v>
      </c>
      <c r="O31" s="100" t="s">
        <v>538</v>
      </c>
      <c r="P31" s="100">
        <f t="shared" si="3"/>
        <v>0.41692035099999997</v>
      </c>
      <c r="Q31" s="100">
        <v>1</v>
      </c>
      <c r="R31" s="100" t="s">
        <v>538</v>
      </c>
      <c r="S31" s="100" t="s">
        <v>538</v>
      </c>
      <c r="T31" s="100">
        <v>0</v>
      </c>
      <c r="U31" s="100">
        <v>0</v>
      </c>
      <c r="V31" s="100" t="s">
        <v>538</v>
      </c>
      <c r="W31" s="100" t="s">
        <v>538</v>
      </c>
      <c r="X31" s="100">
        <v>0</v>
      </c>
      <c r="Y31" s="100">
        <v>0</v>
      </c>
      <c r="Z31" s="100" t="s">
        <v>538</v>
      </c>
      <c r="AA31" s="100" t="s">
        <v>538</v>
      </c>
      <c r="AB31" s="98">
        <f t="shared" si="4"/>
        <v>0.41692035099999997</v>
      </c>
      <c r="AC31" s="100" t="s">
        <v>538</v>
      </c>
    </row>
    <row r="32" spans="1:35" ht="31.5" x14ac:dyDescent="0.25">
      <c r="A32" s="44" t="s">
        <v>164</v>
      </c>
      <c r="B32" s="25" t="s">
        <v>163</v>
      </c>
      <c r="C32" s="98">
        <v>2.7924533683599999</v>
      </c>
      <c r="D32" s="100" t="s">
        <v>538</v>
      </c>
      <c r="E32" s="100">
        <f t="shared" si="6"/>
        <v>2.7924533683599999</v>
      </c>
      <c r="F32" s="100">
        <v>2.7924533683599999</v>
      </c>
      <c r="G32" s="100">
        <v>0</v>
      </c>
      <c r="H32" s="100">
        <v>0</v>
      </c>
      <c r="I32" s="100">
        <v>0</v>
      </c>
      <c r="J32" s="100" t="s">
        <v>538</v>
      </c>
      <c r="K32" s="100" t="s">
        <v>538</v>
      </c>
      <c r="L32" s="100">
        <v>0</v>
      </c>
      <c r="M32" s="100">
        <v>0</v>
      </c>
      <c r="N32" s="100" t="str">
        <f t="shared" si="0"/>
        <v>нд</v>
      </c>
      <c r="O32" s="100" t="s">
        <v>538</v>
      </c>
      <c r="P32" s="100">
        <f t="shared" si="3"/>
        <v>2.7924533683599999</v>
      </c>
      <c r="Q32" s="100">
        <v>3</v>
      </c>
      <c r="R32" s="100" t="s">
        <v>538</v>
      </c>
      <c r="S32" s="100" t="s">
        <v>538</v>
      </c>
      <c r="T32" s="100">
        <v>0</v>
      </c>
      <c r="U32" s="100">
        <v>0</v>
      </c>
      <c r="V32" s="100" t="s">
        <v>538</v>
      </c>
      <c r="W32" s="100" t="s">
        <v>538</v>
      </c>
      <c r="X32" s="100">
        <v>0</v>
      </c>
      <c r="Y32" s="100">
        <v>0</v>
      </c>
      <c r="Z32" s="100" t="s">
        <v>538</v>
      </c>
      <c r="AA32" s="100" t="s">
        <v>538</v>
      </c>
      <c r="AB32" s="98">
        <f t="shared" si="4"/>
        <v>2.7924533683599999</v>
      </c>
      <c r="AC32" s="100" t="s">
        <v>538</v>
      </c>
    </row>
    <row r="33" spans="1:29" x14ac:dyDescent="0.25">
      <c r="A33" s="44" t="s">
        <v>162</v>
      </c>
      <c r="B33" s="25" t="s">
        <v>161</v>
      </c>
      <c r="C33" s="98">
        <v>7.9780375234100003</v>
      </c>
      <c r="D33" s="100" t="s">
        <v>538</v>
      </c>
      <c r="E33" s="100">
        <f t="shared" si="6"/>
        <v>7.9780375234100003</v>
      </c>
      <c r="F33" s="100">
        <v>7.9780375234100003</v>
      </c>
      <c r="G33" s="100">
        <v>0</v>
      </c>
      <c r="H33" s="100">
        <v>0</v>
      </c>
      <c r="I33" s="100">
        <v>0</v>
      </c>
      <c r="J33" s="100" t="s">
        <v>538</v>
      </c>
      <c r="K33" s="100" t="s">
        <v>538</v>
      </c>
      <c r="L33" s="100">
        <v>0</v>
      </c>
      <c r="M33" s="100">
        <v>0</v>
      </c>
      <c r="N33" s="100" t="str">
        <f t="shared" si="0"/>
        <v>нд</v>
      </c>
      <c r="O33" s="100" t="s">
        <v>538</v>
      </c>
      <c r="P33" s="100">
        <f t="shared" si="3"/>
        <v>7.9780375234100003</v>
      </c>
      <c r="Q33" s="100">
        <v>3</v>
      </c>
      <c r="R33" s="100" t="s">
        <v>538</v>
      </c>
      <c r="S33" s="100" t="s">
        <v>538</v>
      </c>
      <c r="T33" s="100">
        <v>0</v>
      </c>
      <c r="U33" s="100">
        <v>0</v>
      </c>
      <c r="V33" s="100" t="s">
        <v>538</v>
      </c>
      <c r="W33" s="100" t="s">
        <v>538</v>
      </c>
      <c r="X33" s="100">
        <v>0</v>
      </c>
      <c r="Y33" s="100">
        <v>0</v>
      </c>
      <c r="Z33" s="100" t="s">
        <v>538</v>
      </c>
      <c r="AA33" s="100" t="s">
        <v>538</v>
      </c>
      <c r="AB33" s="98">
        <f t="shared" si="4"/>
        <v>7.9780375234100003</v>
      </c>
      <c r="AC33" s="100" t="s">
        <v>538</v>
      </c>
    </row>
    <row r="34" spans="1:29" x14ac:dyDescent="0.25">
      <c r="A34" s="44" t="s">
        <v>160</v>
      </c>
      <c r="B34" s="25" t="s">
        <v>159</v>
      </c>
      <c r="C34" s="98">
        <v>0.66649587188000003</v>
      </c>
      <c r="D34" s="100" t="s">
        <v>538</v>
      </c>
      <c r="E34" s="100">
        <f t="shared" si="6"/>
        <v>0.66649587188000003</v>
      </c>
      <c r="F34" s="100">
        <v>0.66649587188000003</v>
      </c>
      <c r="G34" s="100">
        <v>0</v>
      </c>
      <c r="H34" s="100">
        <v>0</v>
      </c>
      <c r="I34" s="100">
        <v>0</v>
      </c>
      <c r="J34" s="100" t="s">
        <v>538</v>
      </c>
      <c r="K34" s="100" t="s">
        <v>538</v>
      </c>
      <c r="L34" s="100">
        <v>0</v>
      </c>
      <c r="M34" s="100">
        <v>0</v>
      </c>
      <c r="N34" s="100" t="str">
        <f t="shared" si="0"/>
        <v>нд</v>
      </c>
      <c r="O34" s="100" t="s">
        <v>538</v>
      </c>
      <c r="P34" s="100">
        <f t="shared" si="3"/>
        <v>0.66649587188000003</v>
      </c>
      <c r="Q34" s="100">
        <v>4</v>
      </c>
      <c r="R34" s="100" t="s">
        <v>538</v>
      </c>
      <c r="S34" s="100" t="s">
        <v>538</v>
      </c>
      <c r="T34" s="100">
        <v>0</v>
      </c>
      <c r="U34" s="100">
        <v>0</v>
      </c>
      <c r="V34" s="100" t="s">
        <v>538</v>
      </c>
      <c r="W34" s="100" t="s">
        <v>538</v>
      </c>
      <c r="X34" s="100">
        <v>0</v>
      </c>
      <c r="Y34" s="100">
        <v>0</v>
      </c>
      <c r="Z34" s="100" t="s">
        <v>538</v>
      </c>
      <c r="AA34" s="100" t="s">
        <v>538</v>
      </c>
      <c r="AB34" s="98">
        <f t="shared" si="4"/>
        <v>0.66649587188000003</v>
      </c>
      <c r="AC34" s="100" t="s">
        <v>538</v>
      </c>
    </row>
    <row r="35" spans="1:29" s="338" customFormat="1" ht="31.5" x14ac:dyDescent="0.25">
      <c r="A35" s="44" t="s">
        <v>60</v>
      </c>
      <c r="B35" s="43" t="s">
        <v>158</v>
      </c>
      <c r="C35" s="98">
        <v>0</v>
      </c>
      <c r="D35" s="100" t="s">
        <v>538</v>
      </c>
      <c r="E35" s="100">
        <f>C35</f>
        <v>0</v>
      </c>
      <c r="F35" s="100">
        <v>0</v>
      </c>
      <c r="G35" s="100">
        <v>0</v>
      </c>
      <c r="H35" s="100">
        <v>0</v>
      </c>
      <c r="I35" s="100">
        <v>0</v>
      </c>
      <c r="J35" s="100" t="s">
        <v>538</v>
      </c>
      <c r="K35" s="100" t="s">
        <v>538</v>
      </c>
      <c r="L35" s="100">
        <v>0</v>
      </c>
      <c r="M35" s="100">
        <v>0</v>
      </c>
      <c r="N35" s="100" t="str">
        <f t="shared" si="0"/>
        <v>нд</v>
      </c>
      <c r="O35" s="100" t="s">
        <v>538</v>
      </c>
      <c r="P35" s="100">
        <f t="shared" si="3"/>
        <v>0</v>
      </c>
      <c r="Q35" s="98">
        <v>0</v>
      </c>
      <c r="R35" s="100" t="s">
        <v>538</v>
      </c>
      <c r="S35" s="100" t="s">
        <v>538</v>
      </c>
      <c r="T35" s="100">
        <v>0</v>
      </c>
      <c r="U35" s="100">
        <v>0</v>
      </c>
      <c r="V35" s="100" t="s">
        <v>538</v>
      </c>
      <c r="W35" s="100" t="s">
        <v>538</v>
      </c>
      <c r="X35" s="100">
        <v>0</v>
      </c>
      <c r="Y35" s="98">
        <v>0</v>
      </c>
      <c r="Z35" s="100" t="s">
        <v>538</v>
      </c>
      <c r="AA35" s="100" t="s">
        <v>538</v>
      </c>
      <c r="AB35" s="98">
        <f t="shared" si="4"/>
        <v>0</v>
      </c>
      <c r="AC35" s="100" t="s">
        <v>538</v>
      </c>
    </row>
    <row r="36" spans="1:29" ht="31.5" x14ac:dyDescent="0.25">
      <c r="A36" s="41" t="s">
        <v>157</v>
      </c>
      <c r="B36" s="170" t="s">
        <v>156</v>
      </c>
      <c r="C36" s="98">
        <v>0</v>
      </c>
      <c r="D36" s="100" t="s">
        <v>538</v>
      </c>
      <c r="E36" s="100">
        <f t="shared" ref="E36:E64" si="7">C36</f>
        <v>0</v>
      </c>
      <c r="F36" s="100">
        <v>0</v>
      </c>
      <c r="G36" s="100">
        <v>0</v>
      </c>
      <c r="H36" s="100">
        <v>0</v>
      </c>
      <c r="I36" s="100">
        <v>0</v>
      </c>
      <c r="J36" s="100" t="s">
        <v>538</v>
      </c>
      <c r="K36" s="100" t="s">
        <v>538</v>
      </c>
      <c r="L36" s="100">
        <v>0</v>
      </c>
      <c r="M36" s="100">
        <v>0</v>
      </c>
      <c r="N36" s="100" t="str">
        <f t="shared" si="0"/>
        <v>нд</v>
      </c>
      <c r="O36" s="100" t="s">
        <v>538</v>
      </c>
      <c r="P36" s="100">
        <f t="shared" si="3"/>
        <v>0</v>
      </c>
      <c r="Q36" s="100">
        <v>0</v>
      </c>
      <c r="R36" s="100" t="s">
        <v>538</v>
      </c>
      <c r="S36" s="100" t="s">
        <v>538</v>
      </c>
      <c r="T36" s="100">
        <v>0</v>
      </c>
      <c r="U36" s="100">
        <v>0</v>
      </c>
      <c r="V36" s="100" t="s">
        <v>538</v>
      </c>
      <c r="W36" s="100" t="s">
        <v>538</v>
      </c>
      <c r="X36" s="100">
        <v>0</v>
      </c>
      <c r="Y36" s="100">
        <v>0</v>
      </c>
      <c r="Z36" s="100" t="s">
        <v>538</v>
      </c>
      <c r="AA36" s="100" t="s">
        <v>538</v>
      </c>
      <c r="AB36" s="98">
        <f t="shared" si="4"/>
        <v>0</v>
      </c>
      <c r="AC36" s="100" t="s">
        <v>538</v>
      </c>
    </row>
    <row r="37" spans="1:29" x14ac:dyDescent="0.25">
      <c r="A37" s="41" t="s">
        <v>155</v>
      </c>
      <c r="B37" s="170" t="s">
        <v>145</v>
      </c>
      <c r="C37" s="98">
        <v>0</v>
      </c>
      <c r="D37" s="100" t="s">
        <v>538</v>
      </c>
      <c r="E37" s="100">
        <f t="shared" si="7"/>
        <v>0</v>
      </c>
      <c r="F37" s="100">
        <v>0</v>
      </c>
      <c r="G37" s="100">
        <v>0</v>
      </c>
      <c r="H37" s="100">
        <v>0</v>
      </c>
      <c r="I37" s="100">
        <v>0</v>
      </c>
      <c r="J37" s="100" t="s">
        <v>538</v>
      </c>
      <c r="K37" s="100" t="s">
        <v>538</v>
      </c>
      <c r="L37" s="100">
        <v>0</v>
      </c>
      <c r="M37" s="100">
        <v>0</v>
      </c>
      <c r="N37" s="100" t="str">
        <f t="shared" si="0"/>
        <v>нд</v>
      </c>
      <c r="O37" s="100" t="s">
        <v>538</v>
      </c>
      <c r="P37" s="100">
        <f t="shared" si="3"/>
        <v>0</v>
      </c>
      <c r="Q37" s="100">
        <v>0</v>
      </c>
      <c r="R37" s="100" t="s">
        <v>538</v>
      </c>
      <c r="S37" s="100" t="s">
        <v>538</v>
      </c>
      <c r="T37" s="100">
        <v>0</v>
      </c>
      <c r="U37" s="100">
        <v>0</v>
      </c>
      <c r="V37" s="100" t="s">
        <v>538</v>
      </c>
      <c r="W37" s="100" t="s">
        <v>538</v>
      </c>
      <c r="X37" s="100">
        <v>0</v>
      </c>
      <c r="Y37" s="100">
        <v>0</v>
      </c>
      <c r="Z37" s="100" t="s">
        <v>538</v>
      </c>
      <c r="AA37" s="100" t="s">
        <v>538</v>
      </c>
      <c r="AB37" s="98">
        <f t="shared" si="4"/>
        <v>0</v>
      </c>
      <c r="AC37" s="100" t="s">
        <v>538</v>
      </c>
    </row>
    <row r="38" spans="1:29" x14ac:dyDescent="0.25">
      <c r="A38" s="41" t="s">
        <v>154</v>
      </c>
      <c r="B38" s="170" t="s">
        <v>143</v>
      </c>
      <c r="C38" s="98">
        <v>0</v>
      </c>
      <c r="D38" s="100" t="s">
        <v>538</v>
      </c>
      <c r="E38" s="100">
        <f t="shared" si="7"/>
        <v>0</v>
      </c>
      <c r="F38" s="100">
        <v>0</v>
      </c>
      <c r="G38" s="100">
        <v>0</v>
      </c>
      <c r="H38" s="100">
        <v>0</v>
      </c>
      <c r="I38" s="100">
        <v>0</v>
      </c>
      <c r="J38" s="100" t="s">
        <v>538</v>
      </c>
      <c r="K38" s="100" t="s">
        <v>538</v>
      </c>
      <c r="L38" s="100">
        <v>0</v>
      </c>
      <c r="M38" s="100">
        <v>0</v>
      </c>
      <c r="N38" s="100" t="str">
        <f t="shared" si="0"/>
        <v>нд</v>
      </c>
      <c r="O38" s="100" t="s">
        <v>538</v>
      </c>
      <c r="P38" s="100">
        <f t="shared" si="3"/>
        <v>0</v>
      </c>
      <c r="Q38" s="100">
        <v>0</v>
      </c>
      <c r="R38" s="100" t="s">
        <v>538</v>
      </c>
      <c r="S38" s="100" t="s">
        <v>538</v>
      </c>
      <c r="T38" s="100">
        <v>0</v>
      </c>
      <c r="U38" s="100">
        <v>0</v>
      </c>
      <c r="V38" s="100" t="s">
        <v>538</v>
      </c>
      <c r="W38" s="100" t="s">
        <v>538</v>
      </c>
      <c r="X38" s="100">
        <v>0</v>
      </c>
      <c r="Y38" s="100">
        <v>0</v>
      </c>
      <c r="Z38" s="100" t="s">
        <v>538</v>
      </c>
      <c r="AA38" s="100" t="s">
        <v>538</v>
      </c>
      <c r="AB38" s="98">
        <f t="shared" si="4"/>
        <v>0</v>
      </c>
      <c r="AC38" s="100" t="s">
        <v>538</v>
      </c>
    </row>
    <row r="39" spans="1:29" ht="31.5" x14ac:dyDescent="0.25">
      <c r="A39" s="41" t="s">
        <v>153</v>
      </c>
      <c r="B39" s="25" t="s">
        <v>141</v>
      </c>
      <c r="C39" s="98">
        <v>0</v>
      </c>
      <c r="D39" s="100" t="s">
        <v>538</v>
      </c>
      <c r="E39" s="100">
        <f t="shared" si="7"/>
        <v>0</v>
      </c>
      <c r="F39" s="100">
        <v>0</v>
      </c>
      <c r="G39" s="100">
        <v>0</v>
      </c>
      <c r="H39" s="100">
        <v>0</v>
      </c>
      <c r="I39" s="100">
        <v>0</v>
      </c>
      <c r="J39" s="100" t="s">
        <v>538</v>
      </c>
      <c r="K39" s="100" t="s">
        <v>538</v>
      </c>
      <c r="L39" s="100">
        <v>0</v>
      </c>
      <c r="M39" s="100">
        <v>0</v>
      </c>
      <c r="N39" s="100" t="str">
        <f t="shared" si="0"/>
        <v>нд</v>
      </c>
      <c r="O39" s="100" t="s">
        <v>538</v>
      </c>
      <c r="P39" s="100">
        <f t="shared" si="3"/>
        <v>0</v>
      </c>
      <c r="Q39" s="100">
        <v>0</v>
      </c>
      <c r="R39" s="100" t="s">
        <v>538</v>
      </c>
      <c r="S39" s="100" t="s">
        <v>538</v>
      </c>
      <c r="T39" s="100">
        <v>0</v>
      </c>
      <c r="U39" s="100">
        <v>0</v>
      </c>
      <c r="V39" s="100" t="s">
        <v>538</v>
      </c>
      <c r="W39" s="100" t="s">
        <v>538</v>
      </c>
      <c r="X39" s="100">
        <v>0</v>
      </c>
      <c r="Y39" s="100">
        <v>0</v>
      </c>
      <c r="Z39" s="100" t="s">
        <v>538</v>
      </c>
      <c r="AA39" s="100" t="s">
        <v>538</v>
      </c>
      <c r="AB39" s="98">
        <f t="shared" si="4"/>
        <v>0</v>
      </c>
      <c r="AC39" s="100" t="s">
        <v>538</v>
      </c>
    </row>
    <row r="40" spans="1:29" ht="31.5" x14ac:dyDescent="0.25">
      <c r="A40" s="41" t="s">
        <v>152</v>
      </c>
      <c r="B40" s="25" t="s">
        <v>139</v>
      </c>
      <c r="C40" s="98">
        <v>0</v>
      </c>
      <c r="D40" s="100" t="s">
        <v>538</v>
      </c>
      <c r="E40" s="100">
        <f t="shared" si="7"/>
        <v>0</v>
      </c>
      <c r="F40" s="100">
        <v>0</v>
      </c>
      <c r="G40" s="100">
        <v>0</v>
      </c>
      <c r="H40" s="100">
        <v>0</v>
      </c>
      <c r="I40" s="100">
        <v>0</v>
      </c>
      <c r="J40" s="100" t="s">
        <v>538</v>
      </c>
      <c r="K40" s="100" t="s">
        <v>538</v>
      </c>
      <c r="L40" s="100">
        <v>0</v>
      </c>
      <c r="M40" s="100">
        <v>0</v>
      </c>
      <c r="N40" s="100" t="str">
        <f t="shared" si="0"/>
        <v>нд</v>
      </c>
      <c r="O40" s="100" t="s">
        <v>538</v>
      </c>
      <c r="P40" s="100">
        <f t="shared" si="3"/>
        <v>0</v>
      </c>
      <c r="Q40" s="100">
        <v>0</v>
      </c>
      <c r="R40" s="100" t="s">
        <v>538</v>
      </c>
      <c r="S40" s="100" t="s">
        <v>538</v>
      </c>
      <c r="T40" s="100">
        <v>0</v>
      </c>
      <c r="U40" s="100">
        <v>0</v>
      </c>
      <c r="V40" s="100" t="s">
        <v>538</v>
      </c>
      <c r="W40" s="100" t="s">
        <v>538</v>
      </c>
      <c r="X40" s="100">
        <v>0</v>
      </c>
      <c r="Y40" s="100">
        <v>0</v>
      </c>
      <c r="Z40" s="100" t="s">
        <v>538</v>
      </c>
      <c r="AA40" s="100" t="s">
        <v>538</v>
      </c>
      <c r="AB40" s="98">
        <f t="shared" si="4"/>
        <v>0</v>
      </c>
      <c r="AC40" s="100" t="s">
        <v>538</v>
      </c>
    </row>
    <row r="41" spans="1:29" x14ac:dyDescent="0.25">
      <c r="A41" s="41" t="s">
        <v>151</v>
      </c>
      <c r="B41" s="25" t="s">
        <v>137</v>
      </c>
      <c r="C41" s="98">
        <v>0</v>
      </c>
      <c r="D41" s="100" t="s">
        <v>538</v>
      </c>
      <c r="E41" s="100">
        <f t="shared" si="7"/>
        <v>0</v>
      </c>
      <c r="F41" s="100">
        <v>0</v>
      </c>
      <c r="G41" s="100">
        <v>0</v>
      </c>
      <c r="H41" s="100">
        <v>0</v>
      </c>
      <c r="I41" s="100">
        <v>0</v>
      </c>
      <c r="J41" s="100" t="s">
        <v>538</v>
      </c>
      <c r="K41" s="100" t="s">
        <v>538</v>
      </c>
      <c r="L41" s="100">
        <v>0</v>
      </c>
      <c r="M41" s="100">
        <v>0</v>
      </c>
      <c r="N41" s="100" t="str">
        <f t="shared" si="0"/>
        <v>нд</v>
      </c>
      <c r="O41" s="100" t="s">
        <v>538</v>
      </c>
      <c r="P41" s="100">
        <f t="shared" si="3"/>
        <v>0</v>
      </c>
      <c r="Q41" s="100">
        <v>0</v>
      </c>
      <c r="R41" s="100" t="s">
        <v>538</v>
      </c>
      <c r="S41" s="100" t="s">
        <v>538</v>
      </c>
      <c r="T41" s="100">
        <v>0</v>
      </c>
      <c r="U41" s="100">
        <v>0</v>
      </c>
      <c r="V41" s="100" t="s">
        <v>538</v>
      </c>
      <c r="W41" s="100" t="s">
        <v>538</v>
      </c>
      <c r="X41" s="100">
        <v>0</v>
      </c>
      <c r="Y41" s="100">
        <v>0</v>
      </c>
      <c r="Z41" s="100" t="s">
        <v>538</v>
      </c>
      <c r="AA41" s="100" t="s">
        <v>538</v>
      </c>
      <c r="AB41" s="98">
        <f t="shared" si="4"/>
        <v>0</v>
      </c>
      <c r="AC41" s="100" t="s">
        <v>538</v>
      </c>
    </row>
    <row r="42" spans="1:29" ht="18.75" x14ac:dyDescent="0.25">
      <c r="A42" s="41" t="s">
        <v>150</v>
      </c>
      <c r="B42" s="170" t="s">
        <v>543</v>
      </c>
      <c r="C42" s="98">
        <v>8</v>
      </c>
      <c r="D42" s="100" t="s">
        <v>538</v>
      </c>
      <c r="E42" s="100">
        <f t="shared" si="7"/>
        <v>8</v>
      </c>
      <c r="F42" s="100">
        <v>8</v>
      </c>
      <c r="G42" s="100">
        <v>0</v>
      </c>
      <c r="H42" s="100">
        <v>0</v>
      </c>
      <c r="I42" s="100">
        <v>0</v>
      </c>
      <c r="J42" s="100" t="s">
        <v>538</v>
      </c>
      <c r="K42" s="100" t="s">
        <v>538</v>
      </c>
      <c r="L42" s="100">
        <v>0</v>
      </c>
      <c r="M42" s="100">
        <v>0</v>
      </c>
      <c r="N42" s="100" t="str">
        <f t="shared" si="0"/>
        <v>нд</v>
      </c>
      <c r="O42" s="100" t="s">
        <v>538</v>
      </c>
      <c r="P42" s="100">
        <f t="shared" si="3"/>
        <v>8</v>
      </c>
      <c r="Q42" s="100">
        <v>0</v>
      </c>
      <c r="R42" s="100" t="s">
        <v>538</v>
      </c>
      <c r="S42" s="100" t="s">
        <v>538</v>
      </c>
      <c r="T42" s="100">
        <v>0</v>
      </c>
      <c r="U42" s="100">
        <v>0</v>
      </c>
      <c r="V42" s="100" t="s">
        <v>538</v>
      </c>
      <c r="W42" s="100" t="s">
        <v>538</v>
      </c>
      <c r="X42" s="100">
        <v>0</v>
      </c>
      <c r="Y42" s="100">
        <v>0</v>
      </c>
      <c r="Z42" s="100" t="s">
        <v>538</v>
      </c>
      <c r="AA42" s="100" t="s">
        <v>538</v>
      </c>
      <c r="AB42" s="98">
        <f t="shared" si="4"/>
        <v>8</v>
      </c>
      <c r="AC42" s="100" t="s">
        <v>538</v>
      </c>
    </row>
    <row r="43" spans="1:29" s="338" customFormat="1" x14ac:dyDescent="0.25">
      <c r="A43" s="44" t="s">
        <v>59</v>
      </c>
      <c r="B43" s="43" t="s">
        <v>149</v>
      </c>
      <c r="C43" s="98">
        <v>0</v>
      </c>
      <c r="D43" s="100" t="s">
        <v>538</v>
      </c>
      <c r="E43" s="100">
        <f t="shared" si="7"/>
        <v>0</v>
      </c>
      <c r="F43" s="100">
        <v>0</v>
      </c>
      <c r="G43" s="100">
        <v>0</v>
      </c>
      <c r="H43" s="100">
        <v>0</v>
      </c>
      <c r="I43" s="100">
        <v>0</v>
      </c>
      <c r="J43" s="100" t="s">
        <v>538</v>
      </c>
      <c r="K43" s="100" t="s">
        <v>538</v>
      </c>
      <c r="L43" s="100">
        <v>0</v>
      </c>
      <c r="M43" s="100">
        <v>0</v>
      </c>
      <c r="N43" s="100" t="str">
        <f t="shared" si="0"/>
        <v>нд</v>
      </c>
      <c r="O43" s="100" t="s">
        <v>538</v>
      </c>
      <c r="P43" s="100">
        <f t="shared" si="3"/>
        <v>0</v>
      </c>
      <c r="Q43" s="98">
        <v>0</v>
      </c>
      <c r="R43" s="100" t="s">
        <v>538</v>
      </c>
      <c r="S43" s="100" t="s">
        <v>538</v>
      </c>
      <c r="T43" s="100">
        <v>0</v>
      </c>
      <c r="U43" s="100">
        <v>0</v>
      </c>
      <c r="V43" s="100" t="s">
        <v>538</v>
      </c>
      <c r="W43" s="100" t="s">
        <v>538</v>
      </c>
      <c r="X43" s="100">
        <v>0</v>
      </c>
      <c r="Y43" s="100">
        <v>0</v>
      </c>
      <c r="Z43" s="100" t="s">
        <v>538</v>
      </c>
      <c r="AA43" s="100" t="s">
        <v>538</v>
      </c>
      <c r="AB43" s="98">
        <f t="shared" si="4"/>
        <v>0</v>
      </c>
      <c r="AC43" s="100" t="s">
        <v>538</v>
      </c>
    </row>
    <row r="44" spans="1:29" x14ac:dyDescent="0.25">
      <c r="A44" s="41" t="s">
        <v>148</v>
      </c>
      <c r="B44" s="25" t="s">
        <v>147</v>
      </c>
      <c r="C44" s="98">
        <v>0</v>
      </c>
      <c r="D44" s="100" t="s">
        <v>538</v>
      </c>
      <c r="E44" s="100">
        <f t="shared" si="7"/>
        <v>0</v>
      </c>
      <c r="F44" s="100">
        <v>0</v>
      </c>
      <c r="G44" s="100">
        <v>0</v>
      </c>
      <c r="H44" s="100">
        <v>0</v>
      </c>
      <c r="I44" s="100">
        <v>0</v>
      </c>
      <c r="J44" s="100" t="s">
        <v>538</v>
      </c>
      <c r="K44" s="100" t="s">
        <v>538</v>
      </c>
      <c r="L44" s="100">
        <v>0</v>
      </c>
      <c r="M44" s="100">
        <v>0</v>
      </c>
      <c r="N44" s="100" t="str">
        <f t="shared" si="0"/>
        <v>нд</v>
      </c>
      <c r="O44" s="100" t="s">
        <v>538</v>
      </c>
      <c r="P44" s="100">
        <f t="shared" si="3"/>
        <v>0</v>
      </c>
      <c r="Q44" s="100">
        <v>0</v>
      </c>
      <c r="R44" s="100" t="s">
        <v>538</v>
      </c>
      <c r="S44" s="100" t="s">
        <v>538</v>
      </c>
      <c r="T44" s="100">
        <v>0</v>
      </c>
      <c r="U44" s="100">
        <v>0</v>
      </c>
      <c r="V44" s="100" t="s">
        <v>538</v>
      </c>
      <c r="W44" s="100" t="s">
        <v>538</v>
      </c>
      <c r="X44" s="100">
        <v>0</v>
      </c>
      <c r="Y44" s="100">
        <v>0</v>
      </c>
      <c r="Z44" s="100" t="s">
        <v>538</v>
      </c>
      <c r="AA44" s="100" t="s">
        <v>538</v>
      </c>
      <c r="AB44" s="98">
        <f t="shared" si="4"/>
        <v>0</v>
      </c>
      <c r="AC44" s="100" t="s">
        <v>538</v>
      </c>
    </row>
    <row r="45" spans="1:29" x14ac:dyDescent="0.25">
      <c r="A45" s="41" t="s">
        <v>146</v>
      </c>
      <c r="B45" s="25" t="s">
        <v>145</v>
      </c>
      <c r="C45" s="98">
        <f>C37</f>
        <v>0</v>
      </c>
      <c r="D45" s="100" t="s">
        <v>538</v>
      </c>
      <c r="E45" s="100">
        <f t="shared" si="7"/>
        <v>0</v>
      </c>
      <c r="F45" s="100">
        <v>0</v>
      </c>
      <c r="G45" s="100">
        <v>0</v>
      </c>
      <c r="H45" s="100">
        <v>0</v>
      </c>
      <c r="I45" s="100">
        <v>0</v>
      </c>
      <c r="J45" s="100" t="s">
        <v>538</v>
      </c>
      <c r="K45" s="100" t="s">
        <v>538</v>
      </c>
      <c r="L45" s="100">
        <v>0</v>
      </c>
      <c r="M45" s="100">
        <v>0</v>
      </c>
      <c r="N45" s="100" t="str">
        <f t="shared" si="0"/>
        <v>нд</v>
      </c>
      <c r="O45" s="100" t="s">
        <v>538</v>
      </c>
      <c r="P45" s="100">
        <f t="shared" si="3"/>
        <v>0</v>
      </c>
      <c r="Q45" s="100">
        <v>0</v>
      </c>
      <c r="R45" s="100" t="s">
        <v>538</v>
      </c>
      <c r="S45" s="100" t="s">
        <v>538</v>
      </c>
      <c r="T45" s="100">
        <v>0</v>
      </c>
      <c r="U45" s="100">
        <v>0</v>
      </c>
      <c r="V45" s="100" t="s">
        <v>538</v>
      </c>
      <c r="W45" s="100" t="s">
        <v>538</v>
      </c>
      <c r="X45" s="100">
        <v>0</v>
      </c>
      <c r="Y45" s="100">
        <v>0</v>
      </c>
      <c r="Z45" s="100" t="s">
        <v>538</v>
      </c>
      <c r="AA45" s="100" t="s">
        <v>538</v>
      </c>
      <c r="AB45" s="98">
        <f t="shared" si="4"/>
        <v>0</v>
      </c>
      <c r="AC45" s="100" t="s">
        <v>538</v>
      </c>
    </row>
    <row r="46" spans="1:29" x14ac:dyDescent="0.25">
      <c r="A46" s="41" t="s">
        <v>144</v>
      </c>
      <c r="B46" s="25" t="s">
        <v>143</v>
      </c>
      <c r="C46" s="98">
        <v>0</v>
      </c>
      <c r="D46" s="100" t="s">
        <v>538</v>
      </c>
      <c r="E46" s="100">
        <f t="shared" si="7"/>
        <v>0</v>
      </c>
      <c r="F46" s="100">
        <v>0</v>
      </c>
      <c r="G46" s="100">
        <v>0</v>
      </c>
      <c r="H46" s="100">
        <v>0</v>
      </c>
      <c r="I46" s="100">
        <v>0</v>
      </c>
      <c r="J46" s="100" t="s">
        <v>538</v>
      </c>
      <c r="K46" s="100" t="s">
        <v>538</v>
      </c>
      <c r="L46" s="100">
        <v>0</v>
      </c>
      <c r="M46" s="100">
        <v>0</v>
      </c>
      <c r="N46" s="100" t="str">
        <f t="shared" si="0"/>
        <v>нд</v>
      </c>
      <c r="O46" s="100" t="s">
        <v>538</v>
      </c>
      <c r="P46" s="100">
        <f t="shared" si="3"/>
        <v>0</v>
      </c>
      <c r="Q46" s="100">
        <v>0</v>
      </c>
      <c r="R46" s="100" t="s">
        <v>538</v>
      </c>
      <c r="S46" s="100" t="s">
        <v>538</v>
      </c>
      <c r="T46" s="100">
        <v>0</v>
      </c>
      <c r="U46" s="100">
        <v>0</v>
      </c>
      <c r="V46" s="100" t="s">
        <v>538</v>
      </c>
      <c r="W46" s="100" t="s">
        <v>538</v>
      </c>
      <c r="X46" s="100">
        <v>0</v>
      </c>
      <c r="Y46" s="100">
        <v>0</v>
      </c>
      <c r="Z46" s="100" t="s">
        <v>538</v>
      </c>
      <c r="AA46" s="100" t="s">
        <v>538</v>
      </c>
      <c r="AB46" s="98">
        <f t="shared" si="4"/>
        <v>0</v>
      </c>
      <c r="AC46" s="100" t="s">
        <v>538</v>
      </c>
    </row>
    <row r="47" spans="1:29" ht="31.5" x14ac:dyDescent="0.25">
      <c r="A47" s="41" t="s">
        <v>142</v>
      </c>
      <c r="B47" s="25" t="s">
        <v>141</v>
      </c>
      <c r="C47" s="98">
        <v>0</v>
      </c>
      <c r="D47" s="100" t="s">
        <v>538</v>
      </c>
      <c r="E47" s="100">
        <f t="shared" si="7"/>
        <v>0</v>
      </c>
      <c r="F47" s="100">
        <v>0</v>
      </c>
      <c r="G47" s="100">
        <v>0</v>
      </c>
      <c r="H47" s="100">
        <v>0</v>
      </c>
      <c r="I47" s="100">
        <v>0</v>
      </c>
      <c r="J47" s="100" t="s">
        <v>538</v>
      </c>
      <c r="K47" s="100" t="s">
        <v>538</v>
      </c>
      <c r="L47" s="100">
        <v>0</v>
      </c>
      <c r="M47" s="100">
        <v>0</v>
      </c>
      <c r="N47" s="100" t="str">
        <f t="shared" si="0"/>
        <v>нд</v>
      </c>
      <c r="O47" s="100" t="s">
        <v>538</v>
      </c>
      <c r="P47" s="100">
        <f t="shared" si="3"/>
        <v>0</v>
      </c>
      <c r="Q47" s="100">
        <v>0</v>
      </c>
      <c r="R47" s="100" t="s">
        <v>538</v>
      </c>
      <c r="S47" s="100" t="s">
        <v>538</v>
      </c>
      <c r="T47" s="100">
        <v>0</v>
      </c>
      <c r="U47" s="100">
        <v>0</v>
      </c>
      <c r="V47" s="100" t="s">
        <v>538</v>
      </c>
      <c r="W47" s="100" t="s">
        <v>538</v>
      </c>
      <c r="X47" s="100">
        <v>0</v>
      </c>
      <c r="Y47" s="100">
        <v>0</v>
      </c>
      <c r="Z47" s="100" t="s">
        <v>538</v>
      </c>
      <c r="AA47" s="100" t="s">
        <v>538</v>
      </c>
      <c r="AB47" s="98">
        <f t="shared" si="4"/>
        <v>0</v>
      </c>
      <c r="AC47" s="100" t="s">
        <v>538</v>
      </c>
    </row>
    <row r="48" spans="1:29" ht="31.5" x14ac:dyDescent="0.25">
      <c r="A48" s="41" t="s">
        <v>140</v>
      </c>
      <c r="B48" s="25" t="s">
        <v>139</v>
      </c>
      <c r="C48" s="98">
        <v>0</v>
      </c>
      <c r="D48" s="100" t="s">
        <v>538</v>
      </c>
      <c r="E48" s="100">
        <f t="shared" si="7"/>
        <v>0</v>
      </c>
      <c r="F48" s="100">
        <v>0</v>
      </c>
      <c r="G48" s="100">
        <v>0</v>
      </c>
      <c r="H48" s="100">
        <v>0</v>
      </c>
      <c r="I48" s="100">
        <v>0</v>
      </c>
      <c r="J48" s="100" t="s">
        <v>538</v>
      </c>
      <c r="K48" s="100" t="s">
        <v>538</v>
      </c>
      <c r="L48" s="100">
        <v>0</v>
      </c>
      <c r="M48" s="100">
        <v>0</v>
      </c>
      <c r="N48" s="100" t="str">
        <f t="shared" si="0"/>
        <v>нд</v>
      </c>
      <c r="O48" s="100" t="s">
        <v>538</v>
      </c>
      <c r="P48" s="100">
        <f t="shared" si="3"/>
        <v>0</v>
      </c>
      <c r="Q48" s="100">
        <v>0</v>
      </c>
      <c r="R48" s="100" t="s">
        <v>538</v>
      </c>
      <c r="S48" s="100" t="s">
        <v>538</v>
      </c>
      <c r="T48" s="100">
        <v>0</v>
      </c>
      <c r="U48" s="100">
        <v>0</v>
      </c>
      <c r="V48" s="100" t="s">
        <v>538</v>
      </c>
      <c r="W48" s="100" t="s">
        <v>538</v>
      </c>
      <c r="X48" s="100">
        <v>0</v>
      </c>
      <c r="Y48" s="100">
        <v>0</v>
      </c>
      <c r="Z48" s="100" t="s">
        <v>538</v>
      </c>
      <c r="AA48" s="100" t="s">
        <v>538</v>
      </c>
      <c r="AB48" s="98">
        <f t="shared" si="4"/>
        <v>0</v>
      </c>
      <c r="AC48" s="100" t="s">
        <v>538</v>
      </c>
    </row>
    <row r="49" spans="1:29" x14ac:dyDescent="0.25">
      <c r="A49" s="41" t="s">
        <v>138</v>
      </c>
      <c r="B49" s="25" t="s">
        <v>137</v>
      </c>
      <c r="C49" s="98">
        <v>0</v>
      </c>
      <c r="D49" s="100" t="s">
        <v>538</v>
      </c>
      <c r="E49" s="100">
        <f t="shared" si="7"/>
        <v>0</v>
      </c>
      <c r="F49" s="100">
        <v>0</v>
      </c>
      <c r="G49" s="100">
        <v>0</v>
      </c>
      <c r="H49" s="100">
        <v>0</v>
      </c>
      <c r="I49" s="100">
        <v>0</v>
      </c>
      <c r="J49" s="100" t="s">
        <v>538</v>
      </c>
      <c r="K49" s="100" t="s">
        <v>538</v>
      </c>
      <c r="L49" s="100">
        <v>0</v>
      </c>
      <c r="M49" s="100">
        <v>0</v>
      </c>
      <c r="N49" s="100" t="str">
        <f t="shared" si="0"/>
        <v>нд</v>
      </c>
      <c r="O49" s="100" t="s">
        <v>538</v>
      </c>
      <c r="P49" s="100">
        <f t="shared" si="3"/>
        <v>0</v>
      </c>
      <c r="Q49" s="100">
        <v>0</v>
      </c>
      <c r="R49" s="100" t="s">
        <v>538</v>
      </c>
      <c r="S49" s="100" t="s">
        <v>538</v>
      </c>
      <c r="T49" s="100">
        <v>0</v>
      </c>
      <c r="U49" s="100">
        <v>0</v>
      </c>
      <c r="V49" s="100" t="s">
        <v>538</v>
      </c>
      <c r="W49" s="100" t="s">
        <v>538</v>
      </c>
      <c r="X49" s="100">
        <v>0</v>
      </c>
      <c r="Y49" s="100">
        <v>0</v>
      </c>
      <c r="Z49" s="100" t="s">
        <v>538</v>
      </c>
      <c r="AA49" s="100" t="s">
        <v>538</v>
      </c>
      <c r="AB49" s="98">
        <f t="shared" si="4"/>
        <v>0</v>
      </c>
      <c r="AC49" s="100" t="s">
        <v>538</v>
      </c>
    </row>
    <row r="50" spans="1:29" ht="18.75" x14ac:dyDescent="0.25">
      <c r="A50" s="41" t="s">
        <v>136</v>
      </c>
      <c r="B50" s="170" t="s">
        <v>543</v>
      </c>
      <c r="C50" s="98">
        <f>C42</f>
        <v>8</v>
      </c>
      <c r="D50" s="100" t="s">
        <v>538</v>
      </c>
      <c r="E50" s="100">
        <f t="shared" si="7"/>
        <v>8</v>
      </c>
      <c r="F50" s="100">
        <v>8</v>
      </c>
      <c r="G50" s="100">
        <v>0</v>
      </c>
      <c r="H50" s="100">
        <v>0</v>
      </c>
      <c r="I50" s="100">
        <v>0</v>
      </c>
      <c r="J50" s="100" t="s">
        <v>538</v>
      </c>
      <c r="K50" s="100" t="s">
        <v>538</v>
      </c>
      <c r="L50" s="100">
        <v>0</v>
      </c>
      <c r="M50" s="100">
        <v>0</v>
      </c>
      <c r="N50" s="100" t="str">
        <f t="shared" si="0"/>
        <v>нд</v>
      </c>
      <c r="O50" s="100" t="s">
        <v>538</v>
      </c>
      <c r="P50" s="100">
        <f t="shared" si="3"/>
        <v>8</v>
      </c>
      <c r="Q50" s="100">
        <v>4</v>
      </c>
      <c r="R50" s="100" t="s">
        <v>538</v>
      </c>
      <c r="S50" s="100" t="s">
        <v>538</v>
      </c>
      <c r="T50" s="100">
        <v>0</v>
      </c>
      <c r="U50" s="100">
        <v>0</v>
      </c>
      <c r="V50" s="100" t="s">
        <v>538</v>
      </c>
      <c r="W50" s="100" t="s">
        <v>538</v>
      </c>
      <c r="X50" s="100">
        <v>0</v>
      </c>
      <c r="Y50" s="100">
        <v>0</v>
      </c>
      <c r="Z50" s="100" t="s">
        <v>538</v>
      </c>
      <c r="AA50" s="100" t="s">
        <v>538</v>
      </c>
      <c r="AB50" s="98">
        <f t="shared" si="4"/>
        <v>8</v>
      </c>
      <c r="AC50" s="100" t="s">
        <v>538</v>
      </c>
    </row>
    <row r="51" spans="1:29" s="338" customFormat="1" ht="35.25" customHeight="1" x14ac:dyDescent="0.25">
      <c r="A51" s="44" t="s">
        <v>57</v>
      </c>
      <c r="B51" s="43" t="s">
        <v>135</v>
      </c>
      <c r="C51" s="98">
        <v>0</v>
      </c>
      <c r="D51" s="100" t="s">
        <v>538</v>
      </c>
      <c r="E51" s="100">
        <f t="shared" si="7"/>
        <v>0</v>
      </c>
      <c r="F51" s="100">
        <v>0</v>
      </c>
      <c r="G51" s="100">
        <v>0</v>
      </c>
      <c r="H51" s="100">
        <v>0</v>
      </c>
      <c r="I51" s="100">
        <v>0</v>
      </c>
      <c r="J51" s="100" t="s">
        <v>538</v>
      </c>
      <c r="K51" s="100" t="s">
        <v>538</v>
      </c>
      <c r="L51" s="100">
        <v>0</v>
      </c>
      <c r="M51" s="100">
        <v>0</v>
      </c>
      <c r="N51" s="100" t="str">
        <f t="shared" si="0"/>
        <v>нд</v>
      </c>
      <c r="O51" s="100" t="s">
        <v>538</v>
      </c>
      <c r="P51" s="100">
        <f t="shared" si="3"/>
        <v>0</v>
      </c>
      <c r="Q51" s="100">
        <v>0</v>
      </c>
      <c r="R51" s="100" t="s">
        <v>538</v>
      </c>
      <c r="S51" s="100" t="s">
        <v>538</v>
      </c>
      <c r="T51" s="100">
        <v>0</v>
      </c>
      <c r="U51" s="100">
        <v>0</v>
      </c>
      <c r="V51" s="100" t="s">
        <v>538</v>
      </c>
      <c r="W51" s="100" t="s">
        <v>538</v>
      </c>
      <c r="X51" s="100">
        <v>0</v>
      </c>
      <c r="Y51" s="98">
        <v>0</v>
      </c>
      <c r="Z51" s="100" t="s">
        <v>538</v>
      </c>
      <c r="AA51" s="100" t="s">
        <v>538</v>
      </c>
      <c r="AB51" s="98">
        <f t="shared" si="4"/>
        <v>0</v>
      </c>
      <c r="AC51" s="100" t="s">
        <v>538</v>
      </c>
    </row>
    <row r="52" spans="1:29" x14ac:dyDescent="0.25">
      <c r="A52" s="41" t="s">
        <v>134</v>
      </c>
      <c r="B52" s="25" t="s">
        <v>133</v>
      </c>
      <c r="C52" s="98">
        <f>C30</f>
        <v>11.853907114650001</v>
      </c>
      <c r="D52" s="100" t="s">
        <v>538</v>
      </c>
      <c r="E52" s="100">
        <f t="shared" si="7"/>
        <v>11.853907114650001</v>
      </c>
      <c r="F52" s="100">
        <v>11.853907114650001</v>
      </c>
      <c r="G52" s="100">
        <v>0</v>
      </c>
      <c r="H52" s="100">
        <v>0</v>
      </c>
      <c r="I52" s="100">
        <v>0</v>
      </c>
      <c r="J52" s="100" t="s">
        <v>538</v>
      </c>
      <c r="K52" s="100" t="s">
        <v>538</v>
      </c>
      <c r="L52" s="100">
        <v>0</v>
      </c>
      <c r="M52" s="100">
        <v>0</v>
      </c>
      <c r="N52" s="100" t="str">
        <f t="shared" si="0"/>
        <v>нд</v>
      </c>
      <c r="O52" s="100" t="s">
        <v>538</v>
      </c>
      <c r="P52" s="100">
        <f t="shared" si="3"/>
        <v>11.853907114650001</v>
      </c>
      <c r="Q52" s="100">
        <v>4</v>
      </c>
      <c r="R52" s="100" t="s">
        <v>538</v>
      </c>
      <c r="S52" s="100" t="s">
        <v>538</v>
      </c>
      <c r="T52" s="100">
        <v>0</v>
      </c>
      <c r="U52" s="100">
        <v>0</v>
      </c>
      <c r="V52" s="100" t="s">
        <v>538</v>
      </c>
      <c r="W52" s="100" t="s">
        <v>538</v>
      </c>
      <c r="X52" s="100">
        <v>0</v>
      </c>
      <c r="Y52" s="100">
        <v>0</v>
      </c>
      <c r="Z52" s="100" t="s">
        <v>538</v>
      </c>
      <c r="AA52" s="100" t="s">
        <v>538</v>
      </c>
      <c r="AB52" s="98">
        <f t="shared" si="4"/>
        <v>11.853907114650001</v>
      </c>
      <c r="AC52" s="100" t="s">
        <v>538</v>
      </c>
    </row>
    <row r="53" spans="1:29" x14ac:dyDescent="0.25">
      <c r="A53" s="41" t="s">
        <v>132</v>
      </c>
      <c r="B53" s="25" t="s">
        <v>126</v>
      </c>
      <c r="C53" s="98">
        <v>0</v>
      </c>
      <c r="D53" s="100" t="s">
        <v>538</v>
      </c>
      <c r="E53" s="100">
        <f t="shared" si="7"/>
        <v>0</v>
      </c>
      <c r="F53" s="100">
        <v>0</v>
      </c>
      <c r="G53" s="100">
        <v>0</v>
      </c>
      <c r="H53" s="100">
        <v>0</v>
      </c>
      <c r="I53" s="100">
        <v>0</v>
      </c>
      <c r="J53" s="100" t="s">
        <v>538</v>
      </c>
      <c r="K53" s="100" t="s">
        <v>538</v>
      </c>
      <c r="L53" s="100">
        <v>0</v>
      </c>
      <c r="M53" s="100">
        <v>0</v>
      </c>
      <c r="N53" s="100" t="str">
        <f t="shared" si="0"/>
        <v>нд</v>
      </c>
      <c r="O53" s="100" t="s">
        <v>538</v>
      </c>
      <c r="P53" s="100">
        <f t="shared" si="3"/>
        <v>0</v>
      </c>
      <c r="Q53" s="100">
        <v>0</v>
      </c>
      <c r="R53" s="100" t="s">
        <v>538</v>
      </c>
      <c r="S53" s="100" t="s">
        <v>538</v>
      </c>
      <c r="T53" s="100">
        <v>0</v>
      </c>
      <c r="U53" s="100">
        <v>0</v>
      </c>
      <c r="V53" s="100" t="s">
        <v>538</v>
      </c>
      <c r="W53" s="100" t="s">
        <v>538</v>
      </c>
      <c r="X53" s="100">
        <v>0</v>
      </c>
      <c r="Y53" s="100">
        <v>0</v>
      </c>
      <c r="Z53" s="100" t="s">
        <v>538</v>
      </c>
      <c r="AA53" s="100" t="s">
        <v>538</v>
      </c>
      <c r="AB53" s="98">
        <f t="shared" si="4"/>
        <v>0</v>
      </c>
      <c r="AC53" s="100" t="s">
        <v>538</v>
      </c>
    </row>
    <row r="54" spans="1:29" x14ac:dyDescent="0.25">
      <c r="A54" s="41" t="s">
        <v>131</v>
      </c>
      <c r="B54" s="170" t="s">
        <v>125</v>
      </c>
      <c r="C54" s="98">
        <f>C37</f>
        <v>0</v>
      </c>
      <c r="D54" s="100" t="s">
        <v>538</v>
      </c>
      <c r="E54" s="100">
        <f t="shared" si="7"/>
        <v>0</v>
      </c>
      <c r="F54" s="100">
        <v>0</v>
      </c>
      <c r="G54" s="100">
        <v>0</v>
      </c>
      <c r="H54" s="100">
        <v>0</v>
      </c>
      <c r="I54" s="100">
        <v>0</v>
      </c>
      <c r="J54" s="100" t="s">
        <v>538</v>
      </c>
      <c r="K54" s="100" t="s">
        <v>538</v>
      </c>
      <c r="L54" s="100">
        <v>0</v>
      </c>
      <c r="M54" s="100">
        <v>0</v>
      </c>
      <c r="N54" s="100" t="str">
        <f t="shared" si="0"/>
        <v>нд</v>
      </c>
      <c r="O54" s="100" t="s">
        <v>538</v>
      </c>
      <c r="P54" s="100">
        <f t="shared" si="3"/>
        <v>0</v>
      </c>
      <c r="Q54" s="100">
        <v>0</v>
      </c>
      <c r="R54" s="100" t="s">
        <v>538</v>
      </c>
      <c r="S54" s="100" t="s">
        <v>538</v>
      </c>
      <c r="T54" s="100">
        <v>0</v>
      </c>
      <c r="U54" s="100">
        <v>0</v>
      </c>
      <c r="V54" s="100" t="s">
        <v>538</v>
      </c>
      <c r="W54" s="100" t="s">
        <v>538</v>
      </c>
      <c r="X54" s="100">
        <v>0</v>
      </c>
      <c r="Y54" s="100">
        <v>0</v>
      </c>
      <c r="Z54" s="100" t="s">
        <v>538</v>
      </c>
      <c r="AA54" s="100" t="s">
        <v>538</v>
      </c>
      <c r="AB54" s="98">
        <f t="shared" si="4"/>
        <v>0</v>
      </c>
      <c r="AC54" s="100" t="s">
        <v>538</v>
      </c>
    </row>
    <row r="55" spans="1:29" x14ac:dyDescent="0.25">
      <c r="A55" s="41" t="s">
        <v>130</v>
      </c>
      <c r="B55" s="170" t="s">
        <v>124</v>
      </c>
      <c r="C55" s="98">
        <v>0</v>
      </c>
      <c r="D55" s="100" t="s">
        <v>538</v>
      </c>
      <c r="E55" s="100">
        <f t="shared" si="7"/>
        <v>0</v>
      </c>
      <c r="F55" s="100">
        <v>0</v>
      </c>
      <c r="G55" s="100">
        <v>0</v>
      </c>
      <c r="H55" s="100">
        <v>0</v>
      </c>
      <c r="I55" s="100">
        <v>0</v>
      </c>
      <c r="J55" s="100" t="s">
        <v>538</v>
      </c>
      <c r="K55" s="100" t="s">
        <v>538</v>
      </c>
      <c r="L55" s="100">
        <v>0</v>
      </c>
      <c r="M55" s="100">
        <v>0</v>
      </c>
      <c r="N55" s="100" t="str">
        <f t="shared" si="0"/>
        <v>нд</v>
      </c>
      <c r="O55" s="100" t="s">
        <v>538</v>
      </c>
      <c r="P55" s="100">
        <f t="shared" si="3"/>
        <v>0</v>
      </c>
      <c r="Q55" s="100">
        <v>0</v>
      </c>
      <c r="R55" s="100" t="s">
        <v>538</v>
      </c>
      <c r="S55" s="100" t="s">
        <v>538</v>
      </c>
      <c r="T55" s="100">
        <v>0</v>
      </c>
      <c r="U55" s="100">
        <v>0</v>
      </c>
      <c r="V55" s="100" t="s">
        <v>538</v>
      </c>
      <c r="W55" s="100" t="s">
        <v>538</v>
      </c>
      <c r="X55" s="100">
        <v>0</v>
      </c>
      <c r="Y55" s="100">
        <v>0</v>
      </c>
      <c r="Z55" s="100" t="s">
        <v>538</v>
      </c>
      <c r="AA55" s="100" t="s">
        <v>538</v>
      </c>
      <c r="AB55" s="98">
        <f t="shared" si="4"/>
        <v>0</v>
      </c>
      <c r="AC55" s="100" t="s">
        <v>538</v>
      </c>
    </row>
    <row r="56" spans="1:29" x14ac:dyDescent="0.25">
      <c r="A56" s="41" t="s">
        <v>129</v>
      </c>
      <c r="B56" s="170" t="s">
        <v>123</v>
      </c>
      <c r="C56" s="98">
        <v>0</v>
      </c>
      <c r="D56" s="100" t="s">
        <v>538</v>
      </c>
      <c r="E56" s="100">
        <f t="shared" si="7"/>
        <v>0</v>
      </c>
      <c r="F56" s="100">
        <v>0</v>
      </c>
      <c r="G56" s="100">
        <v>0</v>
      </c>
      <c r="H56" s="100">
        <v>0</v>
      </c>
      <c r="I56" s="100">
        <v>0</v>
      </c>
      <c r="J56" s="100" t="s">
        <v>538</v>
      </c>
      <c r="K56" s="100" t="s">
        <v>538</v>
      </c>
      <c r="L56" s="100">
        <v>0</v>
      </c>
      <c r="M56" s="100">
        <v>0</v>
      </c>
      <c r="N56" s="100" t="str">
        <f t="shared" si="0"/>
        <v>нд</v>
      </c>
      <c r="O56" s="100" t="s">
        <v>538</v>
      </c>
      <c r="P56" s="100">
        <f t="shared" si="3"/>
        <v>0</v>
      </c>
      <c r="Q56" s="100">
        <v>0</v>
      </c>
      <c r="R56" s="100" t="s">
        <v>538</v>
      </c>
      <c r="S56" s="100" t="s">
        <v>538</v>
      </c>
      <c r="T56" s="100">
        <v>0</v>
      </c>
      <c r="U56" s="100">
        <v>0</v>
      </c>
      <c r="V56" s="100" t="s">
        <v>538</v>
      </c>
      <c r="W56" s="100" t="s">
        <v>538</v>
      </c>
      <c r="X56" s="100">
        <v>0</v>
      </c>
      <c r="Y56" s="100">
        <v>0</v>
      </c>
      <c r="Z56" s="100" t="s">
        <v>538</v>
      </c>
      <c r="AA56" s="100" t="s">
        <v>538</v>
      </c>
      <c r="AB56" s="98">
        <f t="shared" si="4"/>
        <v>0</v>
      </c>
      <c r="AC56" s="100" t="s">
        <v>538</v>
      </c>
    </row>
    <row r="57" spans="1:29" ht="18.75" x14ac:dyDescent="0.25">
      <c r="A57" s="41" t="s">
        <v>128</v>
      </c>
      <c r="B57" s="170" t="s">
        <v>543</v>
      </c>
      <c r="C57" s="98">
        <f>C50</f>
        <v>8</v>
      </c>
      <c r="D57" s="100" t="s">
        <v>538</v>
      </c>
      <c r="E57" s="100">
        <f t="shared" si="7"/>
        <v>8</v>
      </c>
      <c r="F57" s="100">
        <v>8</v>
      </c>
      <c r="G57" s="100">
        <v>0</v>
      </c>
      <c r="H57" s="100">
        <v>0</v>
      </c>
      <c r="I57" s="100">
        <v>0</v>
      </c>
      <c r="J57" s="100" t="s">
        <v>538</v>
      </c>
      <c r="K57" s="100" t="s">
        <v>538</v>
      </c>
      <c r="L57" s="100">
        <v>0</v>
      </c>
      <c r="M57" s="100">
        <v>0</v>
      </c>
      <c r="N57" s="100" t="str">
        <f t="shared" si="0"/>
        <v>нд</v>
      </c>
      <c r="O57" s="100" t="s">
        <v>538</v>
      </c>
      <c r="P57" s="100">
        <f t="shared" si="3"/>
        <v>8</v>
      </c>
      <c r="Q57" s="100">
        <v>4</v>
      </c>
      <c r="R57" s="100" t="s">
        <v>538</v>
      </c>
      <c r="S57" s="100" t="s">
        <v>538</v>
      </c>
      <c r="T57" s="100">
        <v>0</v>
      </c>
      <c r="U57" s="100">
        <v>0</v>
      </c>
      <c r="V57" s="100" t="s">
        <v>538</v>
      </c>
      <c r="W57" s="100" t="s">
        <v>538</v>
      </c>
      <c r="X57" s="100">
        <v>0</v>
      </c>
      <c r="Y57" s="100">
        <v>0</v>
      </c>
      <c r="Z57" s="100" t="s">
        <v>538</v>
      </c>
      <c r="AA57" s="100" t="s">
        <v>538</v>
      </c>
      <c r="AB57" s="98">
        <f t="shared" si="4"/>
        <v>8</v>
      </c>
      <c r="AC57" s="100" t="s">
        <v>538</v>
      </c>
    </row>
    <row r="58" spans="1:29" s="338" customFormat="1" ht="36.75" customHeight="1" x14ac:dyDescent="0.25">
      <c r="A58" s="44" t="s">
        <v>56</v>
      </c>
      <c r="B58" s="171" t="s">
        <v>207</v>
      </c>
      <c r="C58" s="98">
        <v>0</v>
      </c>
      <c r="D58" s="100" t="s">
        <v>538</v>
      </c>
      <c r="E58" s="100">
        <f t="shared" si="7"/>
        <v>0</v>
      </c>
      <c r="F58" s="100">
        <v>0</v>
      </c>
      <c r="G58" s="100">
        <v>0</v>
      </c>
      <c r="H58" s="100">
        <v>0</v>
      </c>
      <c r="I58" s="100">
        <v>0</v>
      </c>
      <c r="J58" s="100" t="s">
        <v>538</v>
      </c>
      <c r="K58" s="100" t="s">
        <v>538</v>
      </c>
      <c r="L58" s="100">
        <v>0</v>
      </c>
      <c r="M58" s="100">
        <v>0</v>
      </c>
      <c r="N58" s="100" t="str">
        <f t="shared" si="0"/>
        <v>нд</v>
      </c>
      <c r="O58" s="100" t="s">
        <v>538</v>
      </c>
      <c r="P58" s="100">
        <f t="shared" si="3"/>
        <v>0</v>
      </c>
      <c r="Q58" s="100">
        <v>0</v>
      </c>
      <c r="R58" s="100" t="s">
        <v>538</v>
      </c>
      <c r="S58" s="100" t="s">
        <v>538</v>
      </c>
      <c r="T58" s="100">
        <v>0</v>
      </c>
      <c r="U58" s="100">
        <v>0</v>
      </c>
      <c r="V58" s="100" t="s">
        <v>538</v>
      </c>
      <c r="W58" s="100" t="s">
        <v>538</v>
      </c>
      <c r="X58" s="100">
        <v>0</v>
      </c>
      <c r="Y58" s="98">
        <v>0</v>
      </c>
      <c r="Z58" s="100" t="s">
        <v>538</v>
      </c>
      <c r="AA58" s="100" t="s">
        <v>538</v>
      </c>
      <c r="AB58" s="98">
        <f t="shared" si="4"/>
        <v>0</v>
      </c>
      <c r="AC58" s="100" t="s">
        <v>538</v>
      </c>
    </row>
    <row r="59" spans="1:29" s="338" customFormat="1" x14ac:dyDescent="0.25">
      <c r="A59" s="44" t="s">
        <v>54</v>
      </c>
      <c r="B59" s="43" t="s">
        <v>127</v>
      </c>
      <c r="C59" s="98">
        <v>0</v>
      </c>
      <c r="D59" s="100" t="s">
        <v>538</v>
      </c>
      <c r="E59" s="100">
        <f t="shared" si="7"/>
        <v>0</v>
      </c>
      <c r="F59" s="100">
        <v>0</v>
      </c>
      <c r="G59" s="100">
        <v>0</v>
      </c>
      <c r="H59" s="100">
        <v>0</v>
      </c>
      <c r="I59" s="100">
        <v>0</v>
      </c>
      <c r="J59" s="100" t="s">
        <v>538</v>
      </c>
      <c r="K59" s="100" t="s">
        <v>538</v>
      </c>
      <c r="L59" s="100">
        <v>0</v>
      </c>
      <c r="M59" s="100">
        <v>0</v>
      </c>
      <c r="N59" s="100" t="str">
        <f t="shared" si="0"/>
        <v>нд</v>
      </c>
      <c r="O59" s="100" t="s">
        <v>538</v>
      </c>
      <c r="P59" s="100">
        <f t="shared" si="3"/>
        <v>0</v>
      </c>
      <c r="Q59" s="100">
        <v>0</v>
      </c>
      <c r="R59" s="100" t="s">
        <v>538</v>
      </c>
      <c r="S59" s="100" t="s">
        <v>538</v>
      </c>
      <c r="T59" s="100">
        <v>0</v>
      </c>
      <c r="U59" s="100">
        <v>0</v>
      </c>
      <c r="V59" s="100" t="s">
        <v>538</v>
      </c>
      <c r="W59" s="100" t="s">
        <v>538</v>
      </c>
      <c r="X59" s="100">
        <v>0</v>
      </c>
      <c r="Y59" s="98">
        <v>0</v>
      </c>
      <c r="Z59" s="100" t="s">
        <v>538</v>
      </c>
      <c r="AA59" s="100" t="s">
        <v>538</v>
      </c>
      <c r="AB59" s="98">
        <f t="shared" si="4"/>
        <v>0</v>
      </c>
      <c r="AC59" s="100" t="s">
        <v>538</v>
      </c>
    </row>
    <row r="60" spans="1:29" x14ac:dyDescent="0.25">
      <c r="A60" s="41" t="s">
        <v>201</v>
      </c>
      <c r="B60" s="172" t="s">
        <v>147</v>
      </c>
      <c r="C60" s="98">
        <v>0</v>
      </c>
      <c r="D60" s="100" t="s">
        <v>538</v>
      </c>
      <c r="E60" s="100">
        <f t="shared" si="7"/>
        <v>0</v>
      </c>
      <c r="F60" s="100">
        <v>0</v>
      </c>
      <c r="G60" s="100">
        <v>0</v>
      </c>
      <c r="H60" s="100">
        <v>0</v>
      </c>
      <c r="I60" s="100">
        <v>0</v>
      </c>
      <c r="J60" s="100" t="s">
        <v>538</v>
      </c>
      <c r="K60" s="100" t="s">
        <v>538</v>
      </c>
      <c r="L60" s="100">
        <v>0</v>
      </c>
      <c r="M60" s="100">
        <v>0</v>
      </c>
      <c r="N60" s="100" t="str">
        <f t="shared" si="0"/>
        <v>нд</v>
      </c>
      <c r="O60" s="100" t="s">
        <v>538</v>
      </c>
      <c r="P60" s="100">
        <f t="shared" si="3"/>
        <v>0</v>
      </c>
      <c r="Q60" s="100">
        <v>0</v>
      </c>
      <c r="R60" s="100" t="s">
        <v>538</v>
      </c>
      <c r="S60" s="100" t="s">
        <v>538</v>
      </c>
      <c r="T60" s="100">
        <v>0</v>
      </c>
      <c r="U60" s="100">
        <v>0</v>
      </c>
      <c r="V60" s="100" t="s">
        <v>538</v>
      </c>
      <c r="W60" s="100" t="s">
        <v>538</v>
      </c>
      <c r="X60" s="100">
        <v>0</v>
      </c>
      <c r="Y60" s="100">
        <v>0</v>
      </c>
      <c r="Z60" s="100" t="s">
        <v>538</v>
      </c>
      <c r="AA60" s="100" t="s">
        <v>538</v>
      </c>
      <c r="AB60" s="98">
        <f t="shared" si="4"/>
        <v>0</v>
      </c>
      <c r="AC60" s="100" t="s">
        <v>538</v>
      </c>
    </row>
    <row r="61" spans="1:29" x14ac:dyDescent="0.25">
      <c r="A61" s="41" t="s">
        <v>202</v>
      </c>
      <c r="B61" s="172" t="s">
        <v>145</v>
      </c>
      <c r="C61" s="98">
        <v>0</v>
      </c>
      <c r="D61" s="100" t="s">
        <v>538</v>
      </c>
      <c r="E61" s="100">
        <f t="shared" si="7"/>
        <v>0</v>
      </c>
      <c r="F61" s="100">
        <v>0</v>
      </c>
      <c r="G61" s="100">
        <v>0</v>
      </c>
      <c r="H61" s="100">
        <v>0</v>
      </c>
      <c r="I61" s="100">
        <v>0</v>
      </c>
      <c r="J61" s="100" t="s">
        <v>538</v>
      </c>
      <c r="K61" s="100" t="s">
        <v>538</v>
      </c>
      <c r="L61" s="100">
        <v>0</v>
      </c>
      <c r="M61" s="100">
        <v>0</v>
      </c>
      <c r="N61" s="100" t="str">
        <f t="shared" si="0"/>
        <v>нд</v>
      </c>
      <c r="O61" s="100" t="s">
        <v>538</v>
      </c>
      <c r="P61" s="100">
        <f t="shared" si="3"/>
        <v>0</v>
      </c>
      <c r="Q61" s="100">
        <v>0</v>
      </c>
      <c r="R61" s="100" t="s">
        <v>538</v>
      </c>
      <c r="S61" s="100" t="s">
        <v>538</v>
      </c>
      <c r="T61" s="100">
        <v>0</v>
      </c>
      <c r="U61" s="100">
        <v>0</v>
      </c>
      <c r="V61" s="100" t="s">
        <v>538</v>
      </c>
      <c r="W61" s="100" t="s">
        <v>538</v>
      </c>
      <c r="X61" s="100">
        <v>0</v>
      </c>
      <c r="Y61" s="100">
        <v>0</v>
      </c>
      <c r="Z61" s="100" t="s">
        <v>538</v>
      </c>
      <c r="AA61" s="100" t="s">
        <v>538</v>
      </c>
      <c r="AB61" s="98">
        <f t="shared" si="4"/>
        <v>0</v>
      </c>
      <c r="AC61" s="100" t="s">
        <v>538</v>
      </c>
    </row>
    <row r="62" spans="1:29" x14ac:dyDescent="0.25">
      <c r="A62" s="41" t="s">
        <v>203</v>
      </c>
      <c r="B62" s="172" t="s">
        <v>143</v>
      </c>
      <c r="C62" s="98">
        <v>0</v>
      </c>
      <c r="D62" s="100" t="s">
        <v>538</v>
      </c>
      <c r="E62" s="100">
        <f t="shared" si="7"/>
        <v>0</v>
      </c>
      <c r="F62" s="100">
        <v>0</v>
      </c>
      <c r="G62" s="100">
        <v>0</v>
      </c>
      <c r="H62" s="100">
        <v>0</v>
      </c>
      <c r="I62" s="100">
        <v>0</v>
      </c>
      <c r="J62" s="100" t="s">
        <v>538</v>
      </c>
      <c r="K62" s="100" t="s">
        <v>538</v>
      </c>
      <c r="L62" s="100">
        <v>0</v>
      </c>
      <c r="M62" s="100">
        <v>0</v>
      </c>
      <c r="N62" s="100" t="str">
        <f t="shared" si="0"/>
        <v>нд</v>
      </c>
      <c r="O62" s="100" t="s">
        <v>538</v>
      </c>
      <c r="P62" s="100">
        <f t="shared" si="3"/>
        <v>0</v>
      </c>
      <c r="Q62" s="100">
        <v>0</v>
      </c>
      <c r="R62" s="100" t="s">
        <v>538</v>
      </c>
      <c r="S62" s="100" t="s">
        <v>538</v>
      </c>
      <c r="T62" s="100">
        <v>0</v>
      </c>
      <c r="U62" s="100">
        <v>0</v>
      </c>
      <c r="V62" s="100" t="s">
        <v>538</v>
      </c>
      <c r="W62" s="100" t="s">
        <v>538</v>
      </c>
      <c r="X62" s="100">
        <v>0</v>
      </c>
      <c r="Y62" s="100">
        <v>0</v>
      </c>
      <c r="Z62" s="100" t="s">
        <v>538</v>
      </c>
      <c r="AA62" s="100" t="s">
        <v>538</v>
      </c>
      <c r="AB62" s="98">
        <f t="shared" si="4"/>
        <v>0</v>
      </c>
      <c r="AC62" s="100" t="s">
        <v>538</v>
      </c>
    </row>
    <row r="63" spans="1:29" x14ac:dyDescent="0.25">
      <c r="A63" s="41" t="s">
        <v>204</v>
      </c>
      <c r="B63" s="172" t="s">
        <v>206</v>
      </c>
      <c r="C63" s="98">
        <v>0</v>
      </c>
      <c r="D63" s="100" t="s">
        <v>538</v>
      </c>
      <c r="E63" s="100">
        <f t="shared" si="7"/>
        <v>0</v>
      </c>
      <c r="F63" s="100">
        <v>0</v>
      </c>
      <c r="G63" s="100">
        <v>0</v>
      </c>
      <c r="H63" s="100">
        <v>0</v>
      </c>
      <c r="I63" s="100">
        <v>0</v>
      </c>
      <c r="J63" s="100" t="s">
        <v>538</v>
      </c>
      <c r="K63" s="100" t="s">
        <v>538</v>
      </c>
      <c r="L63" s="100">
        <v>0</v>
      </c>
      <c r="M63" s="100">
        <v>0</v>
      </c>
      <c r="N63" s="100" t="str">
        <f t="shared" si="0"/>
        <v>нд</v>
      </c>
      <c r="O63" s="100" t="s">
        <v>538</v>
      </c>
      <c r="P63" s="100">
        <f t="shared" si="3"/>
        <v>0</v>
      </c>
      <c r="Q63" s="100">
        <v>0</v>
      </c>
      <c r="R63" s="100" t="s">
        <v>538</v>
      </c>
      <c r="S63" s="100" t="s">
        <v>538</v>
      </c>
      <c r="T63" s="100">
        <v>0</v>
      </c>
      <c r="U63" s="100">
        <v>0</v>
      </c>
      <c r="V63" s="100" t="s">
        <v>538</v>
      </c>
      <c r="W63" s="100" t="s">
        <v>538</v>
      </c>
      <c r="X63" s="100">
        <v>0</v>
      </c>
      <c r="Y63" s="100">
        <v>0</v>
      </c>
      <c r="Z63" s="100" t="s">
        <v>538</v>
      </c>
      <c r="AA63" s="100" t="s">
        <v>538</v>
      </c>
      <c r="AB63" s="98">
        <f t="shared" si="4"/>
        <v>0</v>
      </c>
      <c r="AC63" s="100" t="s">
        <v>538</v>
      </c>
    </row>
    <row r="64" spans="1:29" ht="18.75" x14ac:dyDescent="0.25">
      <c r="A64" s="41" t="s">
        <v>205</v>
      </c>
      <c r="B64" s="170" t="s">
        <v>543</v>
      </c>
      <c r="C64" s="98">
        <v>0</v>
      </c>
      <c r="D64" s="100" t="s">
        <v>538</v>
      </c>
      <c r="E64" s="100">
        <f t="shared" si="7"/>
        <v>0</v>
      </c>
      <c r="F64" s="100">
        <v>0</v>
      </c>
      <c r="G64" s="100">
        <v>0</v>
      </c>
      <c r="H64" s="100">
        <v>0</v>
      </c>
      <c r="I64" s="100">
        <v>0</v>
      </c>
      <c r="J64" s="100" t="s">
        <v>538</v>
      </c>
      <c r="K64" s="100" t="s">
        <v>538</v>
      </c>
      <c r="L64" s="100">
        <v>0</v>
      </c>
      <c r="M64" s="100">
        <v>0</v>
      </c>
      <c r="N64" s="100" t="str">
        <f t="shared" si="0"/>
        <v>нд</v>
      </c>
      <c r="O64" s="100" t="s">
        <v>538</v>
      </c>
      <c r="P64" s="100">
        <f t="shared" si="3"/>
        <v>0</v>
      </c>
      <c r="Q64" s="100">
        <v>0</v>
      </c>
      <c r="R64" s="100" t="s">
        <v>538</v>
      </c>
      <c r="S64" s="100" t="s">
        <v>538</v>
      </c>
      <c r="T64" s="100">
        <v>0</v>
      </c>
      <c r="U64" s="100">
        <v>0</v>
      </c>
      <c r="V64" s="100" t="s">
        <v>538</v>
      </c>
      <c r="W64" s="100" t="s">
        <v>538</v>
      </c>
      <c r="X64" s="100">
        <v>0</v>
      </c>
      <c r="Y64" s="100">
        <v>0</v>
      </c>
      <c r="Z64" s="100" t="s">
        <v>538</v>
      </c>
      <c r="AA64" s="100" t="s">
        <v>538</v>
      </c>
      <c r="AB64" s="98">
        <f t="shared" si="4"/>
        <v>0</v>
      </c>
      <c r="AC64" s="100" t="s">
        <v>538</v>
      </c>
    </row>
    <row r="65" spans="1:28" x14ac:dyDescent="0.25">
      <c r="A65" s="38"/>
      <c r="B65" s="33"/>
      <c r="C65" s="33"/>
      <c r="D65" s="339"/>
      <c r="E65" s="33"/>
      <c r="F65" s="33"/>
      <c r="G65" s="33"/>
    </row>
    <row r="66" spans="1:28" ht="54" customHeight="1" x14ac:dyDescent="0.25">
      <c r="B66" s="429"/>
      <c r="C66" s="429"/>
      <c r="D66" s="429"/>
      <c r="E66" s="429"/>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29"/>
      <c r="C68" s="429"/>
      <c r="D68" s="429"/>
      <c r="E68" s="429"/>
      <c r="F68" s="35"/>
      <c r="G68" s="35"/>
    </row>
    <row r="70" spans="1:28" ht="36.75" customHeight="1" x14ac:dyDescent="0.25">
      <c r="B70" s="429"/>
      <c r="C70" s="429"/>
      <c r="D70" s="429"/>
      <c r="E70" s="429"/>
      <c r="F70" s="35"/>
      <c r="G70" s="35"/>
    </row>
    <row r="72" spans="1:28" ht="51" customHeight="1" x14ac:dyDescent="0.25">
      <c r="B72" s="429"/>
      <c r="C72" s="429"/>
      <c r="D72" s="429"/>
      <c r="E72" s="429"/>
      <c r="F72" s="35"/>
      <c r="G72" s="35"/>
    </row>
    <row r="73" spans="1:28" ht="32.25" customHeight="1" x14ac:dyDescent="0.25">
      <c r="B73" s="429"/>
      <c r="C73" s="429"/>
      <c r="D73" s="429"/>
      <c r="E73" s="429"/>
      <c r="F73" s="35"/>
      <c r="G73" s="35"/>
    </row>
    <row r="74" spans="1:28" ht="51.75" customHeight="1" x14ac:dyDescent="0.25">
      <c r="B74" s="429"/>
      <c r="C74" s="429"/>
      <c r="D74" s="429"/>
      <c r="E74" s="429"/>
      <c r="F74" s="35"/>
      <c r="G74" s="35"/>
    </row>
    <row r="75" spans="1:28" ht="21.75" customHeight="1" x14ac:dyDescent="0.25">
      <c r="B75" s="435"/>
      <c r="C75" s="435"/>
      <c r="D75" s="435"/>
      <c r="E75" s="435"/>
      <c r="F75" s="34"/>
      <c r="G75" s="34"/>
    </row>
    <row r="76" spans="1:28" ht="23.25" customHeight="1" x14ac:dyDescent="0.25"/>
    <row r="77" spans="1:28" ht="18.75" customHeight="1" x14ac:dyDescent="0.25">
      <c r="B77" s="428"/>
      <c r="C77" s="428"/>
      <c r="D77" s="428"/>
      <c r="E77" s="428"/>
      <c r="F77" s="33"/>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E20:F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5" t="s">
        <v>7</v>
      </c>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365"/>
      <c r="AB7" s="365"/>
      <c r="AC7" s="365"/>
      <c r="AD7" s="365"/>
      <c r="AE7" s="365"/>
      <c r="AF7" s="365"/>
      <c r="AG7" s="365"/>
      <c r="AH7" s="365"/>
      <c r="AI7" s="365"/>
      <c r="AJ7" s="365"/>
      <c r="AK7" s="365"/>
      <c r="AL7" s="365"/>
      <c r="AM7" s="365"/>
      <c r="AN7" s="365"/>
      <c r="AO7" s="365"/>
      <c r="AP7" s="365"/>
      <c r="AQ7" s="365"/>
      <c r="AR7" s="365"/>
      <c r="AS7" s="365"/>
      <c r="AT7" s="365"/>
      <c r="AU7" s="365"/>
      <c r="AV7" s="365"/>
    </row>
    <row r="8" spans="1:48" ht="18.75" x14ac:dyDescent="0.25">
      <c r="A8" s="365"/>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c r="AD8" s="365"/>
      <c r="AE8" s="365"/>
      <c r="AF8" s="365"/>
      <c r="AG8" s="365"/>
      <c r="AH8" s="365"/>
      <c r="AI8" s="365"/>
      <c r="AJ8" s="365"/>
      <c r="AK8" s="365"/>
      <c r="AL8" s="365"/>
      <c r="AM8" s="365"/>
      <c r="AN8" s="365"/>
      <c r="AO8" s="365"/>
      <c r="AP8" s="365"/>
      <c r="AQ8" s="365"/>
      <c r="AR8" s="365"/>
      <c r="AS8" s="365"/>
      <c r="AT8" s="365"/>
      <c r="AU8" s="365"/>
      <c r="AV8" s="365"/>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9" t="s">
        <v>6</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65"/>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c r="AD11" s="365"/>
      <c r="AE11" s="365"/>
      <c r="AF11" s="365"/>
      <c r="AG11" s="365"/>
      <c r="AH11" s="365"/>
      <c r="AI11" s="365"/>
      <c r="AJ11" s="365"/>
      <c r="AK11" s="365"/>
      <c r="AL11" s="365"/>
      <c r="AM11" s="365"/>
      <c r="AN11" s="365"/>
      <c r="AO11" s="365"/>
      <c r="AP11" s="365"/>
      <c r="AQ11" s="365"/>
      <c r="AR11" s="365"/>
      <c r="AS11" s="365"/>
      <c r="AT11" s="365"/>
      <c r="AU11" s="365"/>
      <c r="AV11" s="365"/>
    </row>
    <row r="12" spans="1:48" ht="15.75" x14ac:dyDescent="0.25">
      <c r="A12" s="370" t="str">
        <f>'1. паспорт местоположение'!A12:C12</f>
        <v>O_24-11</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9" t="s">
        <v>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1"/>
      <c r="B14" s="371"/>
      <c r="C14" s="371"/>
      <c r="D14" s="371"/>
      <c r="E14" s="371"/>
      <c r="F14" s="371"/>
      <c r="G14" s="371"/>
      <c r="H14" s="371"/>
      <c r="I14" s="371"/>
      <c r="J14" s="371"/>
      <c r="K14" s="371"/>
      <c r="L14" s="371"/>
      <c r="M14" s="371"/>
      <c r="N14" s="371"/>
      <c r="O14" s="371"/>
      <c r="P14" s="371"/>
      <c r="Q14" s="371"/>
      <c r="R14" s="371"/>
      <c r="S14" s="371"/>
      <c r="T14" s="371"/>
      <c r="U14" s="371"/>
      <c r="V14" s="371"/>
      <c r="W14" s="371"/>
      <c r="X14" s="371"/>
      <c r="Y14" s="371"/>
      <c r="Z14" s="371"/>
      <c r="AA14" s="371"/>
      <c r="AB14" s="371"/>
      <c r="AC14" s="371"/>
      <c r="AD14" s="371"/>
      <c r="AE14" s="371"/>
      <c r="AF14" s="371"/>
      <c r="AG14" s="371"/>
      <c r="AH14" s="371"/>
      <c r="AI14" s="371"/>
      <c r="AJ14" s="371"/>
      <c r="AK14" s="371"/>
      <c r="AL14" s="371"/>
      <c r="AM14" s="371"/>
      <c r="AN14" s="371"/>
      <c r="AO14" s="371"/>
      <c r="AP14" s="371"/>
      <c r="AQ14" s="371"/>
      <c r="AR14" s="371"/>
      <c r="AS14" s="371"/>
      <c r="AT14" s="371"/>
      <c r="AU14" s="371"/>
      <c r="AV14" s="371"/>
    </row>
    <row r="15" spans="1:48" ht="15.75" x14ac:dyDescent="0.25">
      <c r="A15"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9" t="s">
        <v>4</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62" t="s">
        <v>406</v>
      </c>
      <c r="B21" s="462"/>
      <c r="C21" s="462"/>
      <c r="D21" s="462"/>
      <c r="E21" s="462"/>
      <c r="F21" s="462"/>
      <c r="G21" s="462"/>
      <c r="H21" s="462"/>
      <c r="I21" s="462"/>
      <c r="J21" s="462"/>
      <c r="K21" s="462"/>
      <c r="L21" s="462"/>
      <c r="M21" s="462"/>
      <c r="N21" s="462"/>
      <c r="O21" s="462"/>
      <c r="P21" s="462"/>
      <c r="Q21" s="462"/>
      <c r="R21" s="462"/>
      <c r="S21" s="462"/>
      <c r="T21" s="462"/>
      <c r="U21" s="462"/>
      <c r="V21" s="462"/>
      <c r="W21" s="462"/>
      <c r="X21" s="462"/>
      <c r="Y21" s="462"/>
      <c r="Z21" s="462"/>
      <c r="AA21" s="462"/>
      <c r="AB21" s="462"/>
      <c r="AC21" s="462"/>
      <c r="AD21" s="462"/>
      <c r="AE21" s="462"/>
      <c r="AF21" s="462"/>
      <c r="AG21" s="462"/>
      <c r="AH21" s="462"/>
      <c r="AI21" s="462"/>
      <c r="AJ21" s="462"/>
      <c r="AK21" s="462"/>
      <c r="AL21" s="462"/>
      <c r="AM21" s="462"/>
      <c r="AN21" s="462"/>
      <c r="AO21" s="462"/>
      <c r="AP21" s="462"/>
      <c r="AQ21" s="462"/>
      <c r="AR21" s="462"/>
      <c r="AS21" s="462"/>
      <c r="AT21" s="462"/>
      <c r="AU21" s="462"/>
      <c r="AV21" s="462"/>
    </row>
    <row r="22" spans="1:48" ht="58.5" customHeight="1" x14ac:dyDescent="0.25">
      <c r="A22" s="463" t="s">
        <v>50</v>
      </c>
      <c r="B22" s="467" t="s">
        <v>22</v>
      </c>
      <c r="C22" s="453" t="s">
        <v>49</v>
      </c>
      <c r="D22" s="453" t="s">
        <v>48</v>
      </c>
      <c r="E22" s="470" t="s">
        <v>416</v>
      </c>
      <c r="F22" s="471"/>
      <c r="G22" s="471"/>
      <c r="H22" s="471"/>
      <c r="I22" s="471"/>
      <c r="J22" s="471"/>
      <c r="K22" s="471"/>
      <c r="L22" s="472"/>
      <c r="M22" s="453" t="s">
        <v>47</v>
      </c>
      <c r="N22" s="453" t="s">
        <v>46</v>
      </c>
      <c r="O22" s="453" t="s">
        <v>45</v>
      </c>
      <c r="P22" s="448" t="s">
        <v>228</v>
      </c>
      <c r="Q22" s="448" t="s">
        <v>44</v>
      </c>
      <c r="R22" s="448" t="s">
        <v>43</v>
      </c>
      <c r="S22" s="448" t="s">
        <v>42</v>
      </c>
      <c r="T22" s="448"/>
      <c r="U22" s="455" t="s">
        <v>41</v>
      </c>
      <c r="V22" s="455" t="s">
        <v>40</v>
      </c>
      <c r="W22" s="448" t="s">
        <v>39</v>
      </c>
      <c r="X22" s="448" t="s">
        <v>38</v>
      </c>
      <c r="Y22" s="448" t="s">
        <v>37</v>
      </c>
      <c r="Z22" s="455" t="s">
        <v>36</v>
      </c>
      <c r="AA22" s="448" t="s">
        <v>35</v>
      </c>
      <c r="AB22" s="448" t="s">
        <v>34</v>
      </c>
      <c r="AC22" s="448" t="s">
        <v>33</v>
      </c>
      <c r="AD22" s="448" t="s">
        <v>32</v>
      </c>
      <c r="AE22" s="448" t="s">
        <v>31</v>
      </c>
      <c r="AF22" s="448" t="s">
        <v>30</v>
      </c>
      <c r="AG22" s="448"/>
      <c r="AH22" s="448"/>
      <c r="AI22" s="448"/>
      <c r="AJ22" s="448"/>
      <c r="AK22" s="448"/>
      <c r="AL22" s="448" t="s">
        <v>29</v>
      </c>
      <c r="AM22" s="448"/>
      <c r="AN22" s="448"/>
      <c r="AO22" s="448"/>
      <c r="AP22" s="448" t="s">
        <v>28</v>
      </c>
      <c r="AQ22" s="448"/>
      <c r="AR22" s="448" t="s">
        <v>27</v>
      </c>
      <c r="AS22" s="448" t="s">
        <v>26</v>
      </c>
      <c r="AT22" s="448" t="s">
        <v>25</v>
      </c>
      <c r="AU22" s="448" t="s">
        <v>24</v>
      </c>
      <c r="AV22" s="456" t="s">
        <v>23</v>
      </c>
    </row>
    <row r="23" spans="1:48" ht="64.5" customHeight="1" x14ac:dyDescent="0.25">
      <c r="A23" s="464"/>
      <c r="B23" s="468"/>
      <c r="C23" s="466"/>
      <c r="D23" s="466"/>
      <c r="E23" s="458" t="s">
        <v>21</v>
      </c>
      <c r="F23" s="449" t="s">
        <v>126</v>
      </c>
      <c r="G23" s="449" t="s">
        <v>125</v>
      </c>
      <c r="H23" s="449" t="s">
        <v>124</v>
      </c>
      <c r="I23" s="451" t="s">
        <v>353</v>
      </c>
      <c r="J23" s="451" t="s">
        <v>354</v>
      </c>
      <c r="K23" s="451" t="s">
        <v>355</v>
      </c>
      <c r="L23" s="449" t="s">
        <v>74</v>
      </c>
      <c r="M23" s="466"/>
      <c r="N23" s="466"/>
      <c r="O23" s="466"/>
      <c r="P23" s="448"/>
      <c r="Q23" s="448"/>
      <c r="R23" s="448"/>
      <c r="S23" s="460" t="s">
        <v>2</v>
      </c>
      <c r="T23" s="460" t="s">
        <v>9</v>
      </c>
      <c r="U23" s="455"/>
      <c r="V23" s="455"/>
      <c r="W23" s="448"/>
      <c r="X23" s="448"/>
      <c r="Y23" s="448"/>
      <c r="Z23" s="448"/>
      <c r="AA23" s="448"/>
      <c r="AB23" s="448"/>
      <c r="AC23" s="448"/>
      <c r="AD23" s="448"/>
      <c r="AE23" s="448"/>
      <c r="AF23" s="448" t="s">
        <v>20</v>
      </c>
      <c r="AG23" s="448"/>
      <c r="AH23" s="448" t="s">
        <v>19</v>
      </c>
      <c r="AI23" s="448"/>
      <c r="AJ23" s="453" t="s">
        <v>18</v>
      </c>
      <c r="AK23" s="453" t="s">
        <v>17</v>
      </c>
      <c r="AL23" s="453" t="s">
        <v>16</v>
      </c>
      <c r="AM23" s="453" t="s">
        <v>15</v>
      </c>
      <c r="AN23" s="453" t="s">
        <v>14</v>
      </c>
      <c r="AO23" s="453" t="s">
        <v>13</v>
      </c>
      <c r="AP23" s="453" t="s">
        <v>12</v>
      </c>
      <c r="AQ23" s="453" t="s">
        <v>9</v>
      </c>
      <c r="AR23" s="448"/>
      <c r="AS23" s="448"/>
      <c r="AT23" s="448"/>
      <c r="AU23" s="448"/>
      <c r="AV23" s="457"/>
    </row>
    <row r="24" spans="1:48" ht="96.75" customHeight="1" x14ac:dyDescent="0.25">
      <c r="A24" s="465"/>
      <c r="B24" s="469"/>
      <c r="C24" s="454"/>
      <c r="D24" s="454"/>
      <c r="E24" s="459"/>
      <c r="F24" s="450"/>
      <c r="G24" s="450"/>
      <c r="H24" s="450"/>
      <c r="I24" s="452"/>
      <c r="J24" s="452"/>
      <c r="K24" s="452"/>
      <c r="L24" s="450"/>
      <c r="M24" s="454"/>
      <c r="N24" s="454"/>
      <c r="O24" s="454"/>
      <c r="P24" s="448"/>
      <c r="Q24" s="448"/>
      <c r="R24" s="448"/>
      <c r="S24" s="461"/>
      <c r="T24" s="461"/>
      <c r="U24" s="455"/>
      <c r="V24" s="455"/>
      <c r="W24" s="448"/>
      <c r="X24" s="448"/>
      <c r="Y24" s="448"/>
      <c r="Z24" s="448"/>
      <c r="AA24" s="448"/>
      <c r="AB24" s="448"/>
      <c r="AC24" s="448"/>
      <c r="AD24" s="448"/>
      <c r="AE24" s="448"/>
      <c r="AF24" s="142" t="s">
        <v>11</v>
      </c>
      <c r="AG24" s="142" t="s">
        <v>10</v>
      </c>
      <c r="AH24" s="143" t="s">
        <v>2</v>
      </c>
      <c r="AI24" s="143" t="s">
        <v>9</v>
      </c>
      <c r="AJ24" s="454"/>
      <c r="AK24" s="454"/>
      <c r="AL24" s="454"/>
      <c r="AM24" s="454"/>
      <c r="AN24" s="454"/>
      <c r="AO24" s="454"/>
      <c r="AP24" s="454"/>
      <c r="AQ24" s="454"/>
      <c r="AR24" s="448"/>
      <c r="AS24" s="448"/>
      <c r="AT24" s="448"/>
      <c r="AU24" s="448"/>
      <c r="AV24" s="457"/>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E6" sqref="E6"/>
    </sheetView>
  </sheetViews>
  <sheetFormatPr defaultRowHeight="15.75" x14ac:dyDescent="0.25"/>
  <cols>
    <col min="1" max="2" width="66.140625" style="58" customWidth="1"/>
    <col min="3" max="3" width="8.85546875" style="32"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8" t="str">
        <f>'1. паспорт местоположение'!A5:C5</f>
        <v>Год раскрытия информации: 2024 год</v>
      </c>
      <c r="B5" s="478"/>
      <c r="C5" s="52"/>
      <c r="D5" s="52"/>
      <c r="E5" s="52"/>
      <c r="F5" s="52"/>
      <c r="G5" s="52"/>
      <c r="H5" s="52"/>
    </row>
    <row r="6" spans="1:8" ht="18.75" x14ac:dyDescent="0.3">
      <c r="A6" s="85"/>
      <c r="B6" s="85"/>
      <c r="C6" s="85"/>
      <c r="D6" s="85"/>
      <c r="E6" s="85"/>
      <c r="F6" s="85"/>
      <c r="G6" s="85"/>
      <c r="H6" s="85"/>
    </row>
    <row r="7" spans="1:8" ht="18.75" x14ac:dyDescent="0.25">
      <c r="A7" s="365" t="s">
        <v>7</v>
      </c>
      <c r="B7" s="365"/>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9" t="s">
        <v>6</v>
      </c>
      <c r="B10" s="369"/>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O_24-11</v>
      </c>
      <c r="B12" s="362"/>
      <c r="C12" s="111"/>
      <c r="D12" s="111"/>
      <c r="E12" s="111"/>
      <c r="F12" s="111"/>
      <c r="G12" s="111"/>
      <c r="H12" s="111"/>
    </row>
    <row r="13" spans="1:8" x14ac:dyDescent="0.25">
      <c r="A13" s="369" t="s">
        <v>5</v>
      </c>
      <c r="B13" s="369"/>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0"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90"/>
      <c r="C15" s="111"/>
      <c r="D15" s="111"/>
      <c r="E15" s="111"/>
      <c r="F15" s="111"/>
      <c r="G15" s="111"/>
      <c r="H15" s="111"/>
    </row>
    <row r="16" spans="1:8" x14ac:dyDescent="0.25">
      <c r="A16" s="369" t="s">
        <v>4</v>
      </c>
      <c r="B16" s="369"/>
      <c r="C16" s="112"/>
      <c r="D16" s="112"/>
      <c r="E16" s="112"/>
      <c r="F16" s="112"/>
      <c r="G16" s="112"/>
      <c r="H16" s="112"/>
    </row>
    <row r="17" spans="1:2" x14ac:dyDescent="0.25">
      <c r="B17" s="59"/>
    </row>
    <row r="18" spans="1:2" ht="33.75" customHeight="1" x14ac:dyDescent="0.25">
      <c r="A18" s="473" t="s">
        <v>407</v>
      </c>
      <c r="B18" s="474"/>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row>
    <row r="22" spans="1:2" ht="30" customHeight="1" thickBot="1" x14ac:dyDescent="0.3">
      <c r="A22" s="61" t="s">
        <v>305</v>
      </c>
      <c r="B22" s="62" t="str">
        <f>'1. паспорт местоположение'!C27</f>
        <v>г. Калининград, ул. В. Фермора, 2</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46752</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635</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5" t="s">
        <v>542</v>
      </c>
    </row>
    <row r="138" spans="1:2" x14ac:dyDescent="0.25">
      <c r="A138" s="70" t="s">
        <v>346</v>
      </c>
      <c r="B138" s="476"/>
    </row>
    <row r="139" spans="1:2" x14ac:dyDescent="0.25">
      <c r="A139" s="70" t="s">
        <v>347</v>
      </c>
      <c r="B139" s="476"/>
    </row>
    <row r="140" spans="1:2" x14ac:dyDescent="0.25">
      <c r="A140" s="70" t="s">
        <v>348</v>
      </c>
      <c r="B140" s="476"/>
    </row>
    <row r="141" spans="1:2" x14ac:dyDescent="0.25">
      <c r="A141" s="70" t="s">
        <v>349</v>
      </c>
      <c r="B141" s="476"/>
    </row>
    <row r="142" spans="1:2" ht="16.5" thickBot="1" x14ac:dyDescent="0.3">
      <c r="A142" s="80" t="s">
        <v>350</v>
      </c>
      <c r="B142" s="477"/>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5" t="s">
        <v>7</v>
      </c>
      <c r="B6" s="365"/>
      <c r="C6" s="365"/>
      <c r="D6" s="365"/>
      <c r="E6" s="365"/>
      <c r="F6" s="365"/>
      <c r="G6" s="365"/>
      <c r="H6" s="365"/>
      <c r="I6" s="365"/>
      <c r="J6" s="365"/>
      <c r="K6" s="365"/>
      <c r="L6" s="365"/>
      <c r="M6" s="365"/>
      <c r="N6" s="365"/>
      <c r="O6" s="365"/>
      <c r="P6" s="365"/>
      <c r="Q6" s="365"/>
      <c r="R6" s="365"/>
      <c r="S6" s="365"/>
      <c r="T6" s="109"/>
      <c r="U6" s="109"/>
      <c r="V6" s="109"/>
      <c r="W6" s="109"/>
      <c r="X6" s="109"/>
      <c r="Y6" s="109"/>
      <c r="Z6" s="109"/>
      <c r="AA6" s="109"/>
      <c r="AB6" s="109"/>
    </row>
    <row r="7" spans="1:28" s="14" customFormat="1" ht="18.75" x14ac:dyDescent="0.2">
      <c r="A7" s="365"/>
      <c r="B7" s="365"/>
      <c r="C7" s="365"/>
      <c r="D7" s="365"/>
      <c r="E7" s="365"/>
      <c r="F7" s="365"/>
      <c r="G7" s="365"/>
      <c r="H7" s="365"/>
      <c r="I7" s="365"/>
      <c r="J7" s="365"/>
      <c r="K7" s="365"/>
      <c r="L7" s="365"/>
      <c r="M7" s="365"/>
      <c r="N7" s="365"/>
      <c r="O7" s="365"/>
      <c r="P7" s="365"/>
      <c r="Q7" s="365"/>
      <c r="R7" s="365"/>
      <c r="S7" s="365"/>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9" t="s">
        <v>6</v>
      </c>
      <c r="B9" s="369"/>
      <c r="C9" s="369"/>
      <c r="D9" s="369"/>
      <c r="E9" s="369"/>
      <c r="F9" s="369"/>
      <c r="G9" s="369"/>
      <c r="H9" s="369"/>
      <c r="I9" s="369"/>
      <c r="J9" s="369"/>
      <c r="K9" s="369"/>
      <c r="L9" s="369"/>
      <c r="M9" s="369"/>
      <c r="N9" s="369"/>
      <c r="O9" s="369"/>
      <c r="P9" s="369"/>
      <c r="Q9" s="369"/>
      <c r="R9" s="369"/>
      <c r="S9" s="369"/>
      <c r="T9" s="109"/>
      <c r="U9" s="109"/>
      <c r="V9" s="109"/>
      <c r="W9" s="109"/>
      <c r="X9" s="109"/>
      <c r="Y9" s="109"/>
      <c r="Z9" s="109"/>
      <c r="AA9" s="109"/>
      <c r="AB9" s="109"/>
    </row>
    <row r="10" spans="1:28" s="14" customFormat="1" ht="18.75" x14ac:dyDescent="0.2">
      <c r="A10" s="365"/>
      <c r="B10" s="365"/>
      <c r="C10" s="365"/>
      <c r="D10" s="365"/>
      <c r="E10" s="365"/>
      <c r="F10" s="365"/>
      <c r="G10" s="365"/>
      <c r="H10" s="365"/>
      <c r="I10" s="365"/>
      <c r="J10" s="365"/>
      <c r="K10" s="365"/>
      <c r="L10" s="365"/>
      <c r="M10" s="365"/>
      <c r="N10" s="365"/>
      <c r="O10" s="365"/>
      <c r="P10" s="365"/>
      <c r="Q10" s="365"/>
      <c r="R10" s="365"/>
      <c r="S10" s="365"/>
      <c r="T10" s="109"/>
      <c r="U10" s="109"/>
      <c r="V10" s="109"/>
      <c r="W10" s="109"/>
      <c r="X10" s="109"/>
      <c r="Y10" s="109"/>
      <c r="Z10" s="109"/>
      <c r="AA10" s="109"/>
      <c r="AB10" s="109"/>
    </row>
    <row r="11" spans="1:28" s="14" customFormat="1" ht="18.75" x14ac:dyDescent="0.2">
      <c r="A11" s="370" t="str">
        <f>'1. паспорт местоположение'!A12:C12</f>
        <v>O_24-11</v>
      </c>
      <c r="B11" s="370"/>
      <c r="C11" s="370"/>
      <c r="D11" s="370"/>
      <c r="E11" s="370"/>
      <c r="F11" s="370"/>
      <c r="G11" s="370"/>
      <c r="H11" s="370"/>
      <c r="I11" s="370"/>
      <c r="J11" s="370"/>
      <c r="K11" s="370"/>
      <c r="L11" s="370"/>
      <c r="M11" s="370"/>
      <c r="N11" s="370"/>
      <c r="O11" s="370"/>
      <c r="P11" s="370"/>
      <c r="Q11" s="370"/>
      <c r="R11" s="370"/>
      <c r="S11" s="370"/>
      <c r="T11" s="109"/>
      <c r="U11" s="109"/>
      <c r="V11" s="109"/>
      <c r="W11" s="109"/>
      <c r="X11" s="109"/>
      <c r="Y11" s="109"/>
      <c r="Z11" s="109"/>
      <c r="AA11" s="109"/>
      <c r="AB11" s="109"/>
    </row>
    <row r="12" spans="1:28" s="14" customFormat="1" ht="18.75" x14ac:dyDescent="0.2">
      <c r="A12" s="369" t="s">
        <v>5</v>
      </c>
      <c r="B12" s="369"/>
      <c r="C12" s="369"/>
      <c r="D12" s="369"/>
      <c r="E12" s="369"/>
      <c r="F12" s="369"/>
      <c r="G12" s="369"/>
      <c r="H12" s="369"/>
      <c r="I12" s="369"/>
      <c r="J12" s="369"/>
      <c r="K12" s="369"/>
      <c r="L12" s="369"/>
      <c r="M12" s="369"/>
      <c r="N12" s="369"/>
      <c r="O12" s="369"/>
      <c r="P12" s="369"/>
      <c r="Q12" s="369"/>
      <c r="R12" s="369"/>
      <c r="S12" s="369"/>
      <c r="T12" s="109"/>
      <c r="U12" s="109"/>
      <c r="V12" s="109"/>
      <c r="W12" s="109"/>
      <c r="X12" s="109"/>
      <c r="Y12" s="109"/>
      <c r="Z12" s="109"/>
      <c r="AA12" s="109"/>
      <c r="AB12" s="109"/>
    </row>
    <row r="13" spans="1:28" s="14" customFormat="1" ht="15.75" customHeight="1" x14ac:dyDescent="0.2">
      <c r="A13" s="371"/>
      <c r="B13" s="371"/>
      <c r="C13" s="371"/>
      <c r="D13" s="371"/>
      <c r="E13" s="371"/>
      <c r="F13" s="371"/>
      <c r="G13" s="371"/>
      <c r="H13" s="371"/>
      <c r="I13" s="371"/>
      <c r="J13" s="371"/>
      <c r="K13" s="371"/>
      <c r="L13" s="371"/>
      <c r="M13" s="371"/>
      <c r="N13" s="371"/>
      <c r="O13" s="371"/>
      <c r="P13" s="371"/>
      <c r="Q13" s="371"/>
      <c r="R13" s="371"/>
      <c r="S13" s="371"/>
      <c r="T13" s="110"/>
      <c r="U13" s="110"/>
      <c r="V13" s="110"/>
      <c r="W13" s="110"/>
      <c r="X13" s="110"/>
      <c r="Y13" s="110"/>
      <c r="Z13" s="110"/>
      <c r="AA13" s="110"/>
      <c r="AB13" s="110"/>
    </row>
    <row r="14" spans="1:28" s="108" customFormat="1" ht="15.75" x14ac:dyDescent="0.2">
      <c r="A14"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9" t="s">
        <v>4</v>
      </c>
      <c r="B15" s="369"/>
      <c r="C15" s="369"/>
      <c r="D15" s="369"/>
      <c r="E15" s="369"/>
      <c r="F15" s="369"/>
      <c r="G15" s="369"/>
      <c r="H15" s="369"/>
      <c r="I15" s="369"/>
      <c r="J15" s="369"/>
      <c r="K15" s="369"/>
      <c r="L15" s="369"/>
      <c r="M15" s="369"/>
      <c r="N15" s="369"/>
      <c r="O15" s="369"/>
      <c r="P15" s="369"/>
      <c r="Q15" s="369"/>
      <c r="R15" s="369"/>
      <c r="S15" s="369"/>
      <c r="T15" s="112"/>
      <c r="U15" s="112"/>
      <c r="V15" s="112"/>
      <c r="W15" s="112"/>
      <c r="X15" s="112"/>
      <c r="Y15" s="112"/>
      <c r="Z15" s="112"/>
      <c r="AA15" s="112"/>
      <c r="AB15" s="112"/>
    </row>
    <row r="16" spans="1:28" s="108" customFormat="1" ht="15" customHeight="1" x14ac:dyDescent="0.2">
      <c r="A16" s="371"/>
      <c r="B16" s="371"/>
      <c r="C16" s="371"/>
      <c r="D16" s="371"/>
      <c r="E16" s="371"/>
      <c r="F16" s="371"/>
      <c r="G16" s="371"/>
      <c r="H16" s="371"/>
      <c r="I16" s="371"/>
      <c r="J16" s="371"/>
      <c r="K16" s="371"/>
      <c r="L16" s="371"/>
      <c r="M16" s="371"/>
      <c r="N16" s="371"/>
      <c r="O16" s="371"/>
      <c r="P16" s="371"/>
      <c r="Q16" s="371"/>
      <c r="R16" s="371"/>
      <c r="S16" s="371"/>
      <c r="T16" s="110"/>
      <c r="U16" s="110"/>
      <c r="V16" s="110"/>
      <c r="W16" s="110"/>
      <c r="X16" s="110"/>
      <c r="Y16" s="110"/>
    </row>
    <row r="17" spans="1:28" s="108" customFormat="1" ht="45.75" customHeight="1" x14ac:dyDescent="0.2">
      <c r="A17" s="372" t="s">
        <v>382</v>
      </c>
      <c r="B17" s="372"/>
      <c r="C17" s="372"/>
      <c r="D17" s="372"/>
      <c r="E17" s="372"/>
      <c r="F17" s="372"/>
      <c r="G17" s="372"/>
      <c r="H17" s="372"/>
      <c r="I17" s="372"/>
      <c r="J17" s="372"/>
      <c r="K17" s="372"/>
      <c r="L17" s="372"/>
      <c r="M17" s="372"/>
      <c r="N17" s="372"/>
      <c r="O17" s="372"/>
      <c r="P17" s="372"/>
      <c r="Q17" s="372"/>
      <c r="R17" s="372"/>
      <c r="S17" s="372"/>
      <c r="T17" s="113"/>
      <c r="U17" s="113"/>
      <c r="V17" s="113"/>
      <c r="W17" s="113"/>
      <c r="X17" s="113"/>
      <c r="Y17" s="113"/>
      <c r="Z17" s="113"/>
      <c r="AA17" s="113"/>
      <c r="AB17" s="113"/>
    </row>
    <row r="18" spans="1:28" s="108"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110"/>
      <c r="U18" s="110"/>
      <c r="V18" s="110"/>
      <c r="W18" s="110"/>
      <c r="X18" s="110"/>
      <c r="Y18" s="110"/>
    </row>
    <row r="19" spans="1:28" s="108" customFormat="1" ht="54" customHeight="1" x14ac:dyDescent="0.2">
      <c r="A19" s="364" t="s">
        <v>3</v>
      </c>
      <c r="B19" s="364" t="s">
        <v>94</v>
      </c>
      <c r="C19" s="366" t="s">
        <v>303</v>
      </c>
      <c r="D19" s="364" t="s">
        <v>302</v>
      </c>
      <c r="E19" s="364" t="s">
        <v>93</v>
      </c>
      <c r="F19" s="364" t="s">
        <v>92</v>
      </c>
      <c r="G19" s="364" t="s">
        <v>298</v>
      </c>
      <c r="H19" s="364" t="s">
        <v>91</v>
      </c>
      <c r="I19" s="364" t="s">
        <v>90</v>
      </c>
      <c r="J19" s="364" t="s">
        <v>89</v>
      </c>
      <c r="K19" s="364" t="s">
        <v>88</v>
      </c>
      <c r="L19" s="364" t="s">
        <v>87</v>
      </c>
      <c r="M19" s="364" t="s">
        <v>86</v>
      </c>
      <c r="N19" s="364" t="s">
        <v>85</v>
      </c>
      <c r="O19" s="364" t="s">
        <v>84</v>
      </c>
      <c r="P19" s="364" t="s">
        <v>83</v>
      </c>
      <c r="Q19" s="364" t="s">
        <v>301</v>
      </c>
      <c r="R19" s="364"/>
      <c r="S19" s="368" t="s">
        <v>376</v>
      </c>
      <c r="T19" s="110"/>
      <c r="U19" s="110"/>
      <c r="V19" s="110"/>
      <c r="W19" s="110"/>
      <c r="X19" s="110"/>
      <c r="Y19" s="110"/>
    </row>
    <row r="20" spans="1:28" s="108" customFormat="1" ht="180.75" customHeight="1" x14ac:dyDescent="0.2">
      <c r="A20" s="364"/>
      <c r="B20" s="364"/>
      <c r="C20" s="367"/>
      <c r="D20" s="364"/>
      <c r="E20" s="364"/>
      <c r="F20" s="364"/>
      <c r="G20" s="364"/>
      <c r="H20" s="364"/>
      <c r="I20" s="364"/>
      <c r="J20" s="364"/>
      <c r="K20" s="364"/>
      <c r="L20" s="364"/>
      <c r="M20" s="364"/>
      <c r="N20" s="364"/>
      <c r="O20" s="364"/>
      <c r="P20" s="364"/>
      <c r="Q20" s="114" t="s">
        <v>299</v>
      </c>
      <c r="R20" s="115" t="s">
        <v>300</v>
      </c>
      <c r="S20" s="368"/>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J32" sqref="J32"/>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5" t="s">
        <v>7</v>
      </c>
      <c r="B8" s="365"/>
      <c r="C8" s="365"/>
      <c r="D8" s="365"/>
      <c r="E8" s="365"/>
      <c r="F8" s="365"/>
      <c r="G8" s="365"/>
      <c r="H8" s="365"/>
      <c r="I8" s="365"/>
      <c r="J8" s="365"/>
      <c r="K8" s="365"/>
      <c r="L8" s="365"/>
      <c r="M8" s="365"/>
      <c r="N8" s="365"/>
      <c r="O8" s="365"/>
      <c r="P8" s="365"/>
      <c r="Q8" s="365"/>
      <c r="R8" s="365"/>
      <c r="S8" s="365"/>
      <c r="T8" s="365"/>
    </row>
    <row r="9" spans="1:20" s="14" customFormat="1" ht="18.75" x14ac:dyDescent="0.2">
      <c r="A9" s="365"/>
      <c r="B9" s="365"/>
      <c r="C9" s="365"/>
      <c r="D9" s="365"/>
      <c r="E9" s="365"/>
      <c r="F9" s="365"/>
      <c r="G9" s="365"/>
      <c r="H9" s="365"/>
      <c r="I9" s="365"/>
      <c r="J9" s="365"/>
      <c r="K9" s="365"/>
      <c r="L9" s="365"/>
      <c r="M9" s="365"/>
      <c r="N9" s="365"/>
      <c r="O9" s="365"/>
      <c r="P9" s="365"/>
      <c r="Q9" s="365"/>
      <c r="R9" s="365"/>
      <c r="S9" s="365"/>
      <c r="T9" s="365"/>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9" t="s">
        <v>6</v>
      </c>
      <c r="B11" s="369"/>
      <c r="C11" s="369"/>
      <c r="D11" s="369"/>
      <c r="E11" s="369"/>
      <c r="F11" s="369"/>
      <c r="G11" s="369"/>
      <c r="H11" s="369"/>
      <c r="I11" s="369"/>
      <c r="J11" s="369"/>
      <c r="K11" s="369"/>
      <c r="L11" s="369"/>
      <c r="M11" s="369"/>
      <c r="N11" s="369"/>
      <c r="O11" s="369"/>
      <c r="P11" s="369"/>
      <c r="Q11" s="369"/>
      <c r="R11" s="369"/>
      <c r="S11" s="369"/>
      <c r="T11" s="369"/>
    </row>
    <row r="12" spans="1:20" s="14" customFormat="1" ht="18.75" x14ac:dyDescent="0.2">
      <c r="A12" s="365"/>
      <c r="B12" s="365"/>
      <c r="C12" s="365"/>
      <c r="D12" s="365"/>
      <c r="E12" s="365"/>
      <c r="F12" s="365"/>
      <c r="G12" s="365"/>
      <c r="H12" s="365"/>
      <c r="I12" s="365"/>
      <c r="J12" s="365"/>
      <c r="K12" s="365"/>
      <c r="L12" s="365"/>
      <c r="M12" s="365"/>
      <c r="N12" s="365"/>
      <c r="O12" s="365"/>
      <c r="P12" s="365"/>
      <c r="Q12" s="365"/>
      <c r="R12" s="365"/>
      <c r="S12" s="365"/>
      <c r="T12" s="365"/>
    </row>
    <row r="13" spans="1:20" s="14" customFormat="1" ht="18.75" customHeight="1" x14ac:dyDescent="0.2">
      <c r="A13" s="370" t="str">
        <f>'1. паспорт местоположение'!A12:C12</f>
        <v>O_24-11</v>
      </c>
      <c r="B13" s="370"/>
      <c r="C13" s="370"/>
      <c r="D13" s="370"/>
      <c r="E13" s="370"/>
      <c r="F13" s="370"/>
      <c r="G13" s="370"/>
      <c r="H13" s="370"/>
      <c r="I13" s="370"/>
      <c r="J13" s="370"/>
      <c r="K13" s="370"/>
      <c r="L13" s="370"/>
      <c r="M13" s="370"/>
      <c r="N13" s="370"/>
      <c r="O13" s="370"/>
      <c r="P13" s="370"/>
      <c r="Q13" s="370"/>
      <c r="R13" s="370"/>
      <c r="S13" s="370"/>
      <c r="T13" s="370"/>
    </row>
    <row r="14" spans="1:20" s="14" customFormat="1" ht="18.75" customHeight="1" x14ac:dyDescent="0.2">
      <c r="A14" s="369" t="s">
        <v>5</v>
      </c>
      <c r="B14" s="369"/>
      <c r="C14" s="369"/>
      <c r="D14" s="369"/>
      <c r="E14" s="369"/>
      <c r="F14" s="369"/>
      <c r="G14" s="369"/>
      <c r="H14" s="369"/>
      <c r="I14" s="369"/>
      <c r="J14" s="369"/>
      <c r="K14" s="369"/>
      <c r="L14" s="369"/>
      <c r="M14" s="369"/>
      <c r="N14" s="369"/>
      <c r="O14" s="369"/>
      <c r="P14" s="369"/>
      <c r="Q14" s="369"/>
      <c r="R14" s="369"/>
      <c r="S14" s="369"/>
      <c r="T14" s="369"/>
    </row>
    <row r="15" spans="1:20" s="14" customFormat="1" ht="15.75" customHeight="1" x14ac:dyDescent="0.2">
      <c r="A15" s="371"/>
      <c r="B15" s="371"/>
      <c r="C15" s="371"/>
      <c r="D15" s="371"/>
      <c r="E15" s="371"/>
      <c r="F15" s="371"/>
      <c r="G15" s="371"/>
      <c r="H15" s="371"/>
      <c r="I15" s="371"/>
      <c r="J15" s="371"/>
      <c r="K15" s="371"/>
      <c r="L15" s="371"/>
      <c r="M15" s="371"/>
      <c r="N15" s="371"/>
      <c r="O15" s="371"/>
      <c r="P15" s="371"/>
      <c r="Q15" s="371"/>
      <c r="R15" s="371"/>
      <c r="S15" s="371"/>
      <c r="T15" s="371"/>
    </row>
    <row r="16" spans="1:20" s="108" customFormat="1" x14ac:dyDescent="0.2">
      <c r="A16"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9" t="s">
        <v>4</v>
      </c>
      <c r="B17" s="369"/>
      <c r="C17" s="369"/>
      <c r="D17" s="369"/>
      <c r="E17" s="369"/>
      <c r="F17" s="369"/>
      <c r="G17" s="369"/>
      <c r="H17" s="369"/>
      <c r="I17" s="369"/>
      <c r="J17" s="369"/>
      <c r="K17" s="369"/>
      <c r="L17" s="369"/>
      <c r="M17" s="369"/>
      <c r="N17" s="369"/>
      <c r="O17" s="369"/>
      <c r="P17" s="369"/>
      <c r="Q17" s="369"/>
      <c r="R17" s="369"/>
      <c r="S17" s="369"/>
      <c r="T17" s="369"/>
    </row>
    <row r="18" spans="1:113" s="108"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371"/>
    </row>
    <row r="19" spans="1:113" s="108" customFormat="1" ht="15" customHeight="1" x14ac:dyDescent="0.2">
      <c r="A19" s="388" t="s">
        <v>387</v>
      </c>
      <c r="B19" s="388"/>
      <c r="C19" s="388"/>
      <c r="D19" s="388"/>
      <c r="E19" s="388"/>
      <c r="F19" s="388"/>
      <c r="G19" s="388"/>
      <c r="H19" s="388"/>
      <c r="I19" s="388"/>
      <c r="J19" s="388"/>
      <c r="K19" s="388"/>
      <c r="L19" s="388"/>
      <c r="M19" s="388"/>
      <c r="N19" s="388"/>
      <c r="O19" s="388"/>
      <c r="P19" s="388"/>
      <c r="Q19" s="388"/>
      <c r="R19" s="388"/>
      <c r="S19" s="388"/>
      <c r="T19" s="388"/>
    </row>
    <row r="20" spans="1:113" s="27" customFormat="1" ht="21" customHeight="1" x14ac:dyDescent="0.25">
      <c r="A20" s="389"/>
      <c r="B20" s="389"/>
      <c r="C20" s="389"/>
      <c r="D20" s="389"/>
      <c r="E20" s="389"/>
      <c r="F20" s="389"/>
      <c r="G20" s="389"/>
      <c r="H20" s="389"/>
      <c r="I20" s="389"/>
      <c r="J20" s="389"/>
      <c r="K20" s="389"/>
      <c r="L20" s="389"/>
      <c r="M20" s="389"/>
      <c r="N20" s="389"/>
      <c r="O20" s="389"/>
      <c r="P20" s="389"/>
      <c r="Q20" s="389"/>
      <c r="R20" s="389"/>
      <c r="S20" s="389"/>
      <c r="T20" s="389"/>
    </row>
    <row r="21" spans="1:113" ht="46.5" customHeight="1" x14ac:dyDescent="0.25">
      <c r="A21" s="382" t="s">
        <v>3</v>
      </c>
      <c r="B21" s="375" t="s">
        <v>200</v>
      </c>
      <c r="C21" s="376"/>
      <c r="D21" s="379" t="s">
        <v>116</v>
      </c>
      <c r="E21" s="375" t="s">
        <v>415</v>
      </c>
      <c r="F21" s="376"/>
      <c r="G21" s="375" t="s">
        <v>239</v>
      </c>
      <c r="H21" s="376"/>
      <c r="I21" s="375" t="s">
        <v>115</v>
      </c>
      <c r="J21" s="376"/>
      <c r="K21" s="379" t="s">
        <v>114</v>
      </c>
      <c r="L21" s="375" t="s">
        <v>113</v>
      </c>
      <c r="M21" s="376"/>
      <c r="N21" s="375" t="s">
        <v>442</v>
      </c>
      <c r="O21" s="376"/>
      <c r="P21" s="379" t="s">
        <v>112</v>
      </c>
      <c r="Q21" s="385" t="s">
        <v>111</v>
      </c>
      <c r="R21" s="386"/>
      <c r="S21" s="385" t="s">
        <v>110</v>
      </c>
      <c r="T21" s="387"/>
    </row>
    <row r="22" spans="1:113" ht="204.75" customHeight="1" x14ac:dyDescent="0.25">
      <c r="A22" s="383"/>
      <c r="B22" s="377"/>
      <c r="C22" s="378"/>
      <c r="D22" s="381"/>
      <c r="E22" s="377"/>
      <c r="F22" s="378"/>
      <c r="G22" s="377"/>
      <c r="H22" s="378"/>
      <c r="I22" s="377"/>
      <c r="J22" s="378"/>
      <c r="K22" s="380"/>
      <c r="L22" s="377"/>
      <c r="M22" s="378"/>
      <c r="N22" s="377"/>
      <c r="O22" s="378"/>
      <c r="P22" s="380"/>
      <c r="Q22" s="54" t="s">
        <v>109</v>
      </c>
      <c r="R22" s="54" t="s">
        <v>386</v>
      </c>
      <c r="S22" s="54" t="s">
        <v>108</v>
      </c>
      <c r="T22" s="54" t="s">
        <v>107</v>
      </c>
    </row>
    <row r="23" spans="1:113" ht="51.75" customHeight="1" x14ac:dyDescent="0.25">
      <c r="A23" s="384"/>
      <c r="B23" s="54" t="s">
        <v>105</v>
      </c>
      <c r="C23" s="54" t="s">
        <v>106</v>
      </c>
      <c r="D23" s="380"/>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636</v>
      </c>
      <c r="C25" s="95" t="s">
        <v>636</v>
      </c>
      <c r="D25" s="95" t="s">
        <v>632</v>
      </c>
      <c r="E25" s="95" t="s">
        <v>623</v>
      </c>
      <c r="F25" s="95" t="s">
        <v>612</v>
      </c>
      <c r="G25" s="95" t="s">
        <v>622</v>
      </c>
      <c r="H25" s="95" t="s">
        <v>622</v>
      </c>
      <c r="I25" s="96" t="s">
        <v>619</v>
      </c>
      <c r="J25" s="96" t="s">
        <v>624</v>
      </c>
      <c r="K25" s="96" t="s">
        <v>619</v>
      </c>
      <c r="L25" s="96" t="s">
        <v>625</v>
      </c>
      <c r="M25" s="96" t="s">
        <v>625</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96" t="s">
        <v>619</v>
      </c>
      <c r="J26" s="96" t="s">
        <v>624</v>
      </c>
      <c r="K26" s="96" t="s">
        <v>619</v>
      </c>
      <c r="L26" s="96" t="s">
        <v>611</v>
      </c>
      <c r="M26" s="96" t="s">
        <v>611</v>
      </c>
      <c r="N26" s="327"/>
      <c r="O26" s="327"/>
      <c r="P26" s="96" t="s">
        <v>297</v>
      </c>
      <c r="Q26" s="95"/>
      <c r="R26" s="95"/>
      <c r="S26" s="327" t="s">
        <v>297</v>
      </c>
      <c r="T26" s="327" t="s">
        <v>297</v>
      </c>
    </row>
    <row r="27" spans="1:113" ht="47.25" customHeight="1" x14ac:dyDescent="0.25">
      <c r="A27" s="95">
        <v>3</v>
      </c>
      <c r="B27" s="95"/>
      <c r="C27" s="95"/>
      <c r="D27" s="326" t="s">
        <v>639</v>
      </c>
      <c r="E27" s="326" t="s">
        <v>640</v>
      </c>
      <c r="F27" s="326" t="s">
        <v>640</v>
      </c>
      <c r="G27" s="326" t="s">
        <v>641</v>
      </c>
      <c r="H27" s="326" t="s">
        <v>641</v>
      </c>
      <c r="I27" s="96" t="s">
        <v>642</v>
      </c>
      <c r="J27" s="96" t="s">
        <v>642</v>
      </c>
      <c r="K27" s="96" t="s">
        <v>642</v>
      </c>
      <c r="L27" s="96" t="s">
        <v>625</v>
      </c>
      <c r="M27" s="96" t="s">
        <v>625</v>
      </c>
      <c r="N27" s="327"/>
      <c r="O27" s="327"/>
      <c r="P27" s="96"/>
      <c r="Q27" s="95"/>
      <c r="R27" s="95"/>
      <c r="S27" s="327"/>
      <c r="T27" s="327"/>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4" t="s">
        <v>421</v>
      </c>
      <c r="C29" s="374"/>
      <c r="D29" s="374"/>
      <c r="E29" s="374"/>
      <c r="F29" s="374"/>
      <c r="G29" s="374"/>
      <c r="H29" s="374"/>
      <c r="I29" s="374"/>
      <c r="J29" s="374"/>
      <c r="K29" s="374"/>
      <c r="L29" s="374"/>
      <c r="M29" s="374"/>
      <c r="N29" s="374"/>
      <c r="O29" s="374"/>
      <c r="P29" s="374"/>
      <c r="Q29" s="374"/>
      <c r="R29" s="374"/>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5" t="s">
        <v>7</v>
      </c>
      <c r="F7" s="365"/>
      <c r="G7" s="365"/>
      <c r="H7" s="365"/>
      <c r="I7" s="365"/>
      <c r="J7" s="365"/>
      <c r="K7" s="365"/>
      <c r="L7" s="365"/>
      <c r="M7" s="365"/>
      <c r="N7" s="365"/>
      <c r="O7" s="365"/>
      <c r="P7" s="365"/>
      <c r="Q7" s="365"/>
      <c r="R7" s="365"/>
      <c r="S7" s="365"/>
      <c r="T7" s="365"/>
      <c r="U7" s="365"/>
      <c r="V7" s="365"/>
      <c r="W7" s="365"/>
      <c r="X7" s="365"/>
      <c r="Y7" s="365"/>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9" t="s">
        <v>6</v>
      </c>
      <c r="F10" s="369"/>
      <c r="G10" s="369"/>
      <c r="H10" s="369"/>
      <c r="I10" s="369"/>
      <c r="J10" s="369"/>
      <c r="K10" s="369"/>
      <c r="L10" s="369"/>
      <c r="M10" s="369"/>
      <c r="N10" s="369"/>
      <c r="O10" s="369"/>
      <c r="P10" s="369"/>
      <c r="Q10" s="369"/>
      <c r="R10" s="369"/>
      <c r="S10" s="369"/>
      <c r="T10" s="369"/>
      <c r="U10" s="369"/>
      <c r="V10" s="369"/>
      <c r="W10" s="369"/>
      <c r="X10" s="369"/>
      <c r="Y10" s="369"/>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O_24-11</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9" t="s">
        <v>5</v>
      </c>
      <c r="F13" s="369"/>
      <c r="G13" s="369"/>
      <c r="H13" s="369"/>
      <c r="I13" s="369"/>
      <c r="J13" s="369"/>
      <c r="K13" s="369"/>
      <c r="L13" s="369"/>
      <c r="M13" s="369"/>
      <c r="N13" s="369"/>
      <c r="O13" s="369"/>
      <c r="P13" s="369"/>
      <c r="Q13" s="369"/>
      <c r="R13" s="369"/>
      <c r="S13" s="369"/>
      <c r="T13" s="369"/>
      <c r="U13" s="369"/>
      <c r="V13" s="369"/>
      <c r="W13" s="369"/>
      <c r="X13" s="369"/>
      <c r="Y13" s="369"/>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9" t="s">
        <v>4</v>
      </c>
      <c r="F16" s="369"/>
      <c r="G16" s="369"/>
      <c r="H16" s="369"/>
      <c r="I16" s="369"/>
      <c r="J16" s="369"/>
      <c r="K16" s="369"/>
      <c r="L16" s="369"/>
      <c r="M16" s="369"/>
      <c r="N16" s="369"/>
      <c r="O16" s="369"/>
      <c r="P16" s="369"/>
      <c r="Q16" s="369"/>
      <c r="R16" s="369"/>
      <c r="S16" s="369"/>
      <c r="T16" s="369"/>
      <c r="U16" s="369"/>
      <c r="V16" s="369"/>
      <c r="W16" s="369"/>
      <c r="X16" s="369"/>
      <c r="Y16" s="369"/>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8"/>
      <c r="F18" s="388"/>
      <c r="G18" s="388"/>
      <c r="H18" s="388"/>
      <c r="I18" s="388"/>
      <c r="J18" s="388"/>
      <c r="K18" s="388"/>
      <c r="L18" s="388"/>
      <c r="M18" s="388"/>
      <c r="N18" s="388"/>
      <c r="O18" s="388"/>
      <c r="P18" s="388"/>
      <c r="Q18" s="388"/>
      <c r="R18" s="388"/>
      <c r="S18" s="388"/>
      <c r="T18" s="388"/>
      <c r="U18" s="388"/>
      <c r="V18" s="388"/>
      <c r="W18" s="388"/>
      <c r="X18" s="388"/>
      <c r="Y18" s="388"/>
    </row>
    <row r="19" spans="1:27" ht="25.5" customHeight="1" x14ac:dyDescent="0.25">
      <c r="A19" s="388" t="s">
        <v>389</v>
      </c>
      <c r="B19" s="388"/>
      <c r="C19" s="388"/>
      <c r="D19" s="388"/>
      <c r="E19" s="388"/>
      <c r="F19" s="388"/>
      <c r="G19" s="388"/>
      <c r="H19" s="388"/>
      <c r="I19" s="388"/>
      <c r="J19" s="388"/>
      <c r="K19" s="388"/>
      <c r="L19" s="388"/>
      <c r="M19" s="388"/>
      <c r="N19" s="388"/>
      <c r="O19" s="388"/>
      <c r="P19" s="388"/>
      <c r="Q19" s="388"/>
      <c r="R19" s="388"/>
      <c r="S19" s="388"/>
      <c r="T19" s="388"/>
      <c r="U19" s="388"/>
      <c r="V19" s="388"/>
      <c r="W19" s="388"/>
      <c r="X19" s="388"/>
      <c r="Y19" s="388"/>
      <c r="Z19" s="388"/>
      <c r="AA19" s="388"/>
    </row>
    <row r="20" spans="1:27" s="27" customFormat="1" ht="21" customHeight="1" x14ac:dyDescent="0.25"/>
    <row r="21" spans="1:27" ht="15.75" customHeight="1" x14ac:dyDescent="0.25">
      <c r="A21" s="379" t="s">
        <v>3</v>
      </c>
      <c r="B21" s="375" t="s">
        <v>396</v>
      </c>
      <c r="C21" s="376"/>
      <c r="D21" s="375" t="s">
        <v>398</v>
      </c>
      <c r="E21" s="376"/>
      <c r="F21" s="385" t="s">
        <v>88</v>
      </c>
      <c r="G21" s="387"/>
      <c r="H21" s="387"/>
      <c r="I21" s="386"/>
      <c r="J21" s="379" t="s">
        <v>399</v>
      </c>
      <c r="K21" s="375" t="s">
        <v>400</v>
      </c>
      <c r="L21" s="376"/>
      <c r="M21" s="375" t="s">
        <v>401</v>
      </c>
      <c r="N21" s="376"/>
      <c r="O21" s="375" t="s">
        <v>388</v>
      </c>
      <c r="P21" s="376"/>
      <c r="Q21" s="375" t="s">
        <v>121</v>
      </c>
      <c r="R21" s="376"/>
      <c r="S21" s="379" t="s">
        <v>120</v>
      </c>
      <c r="T21" s="379" t="s">
        <v>402</v>
      </c>
      <c r="U21" s="379" t="s">
        <v>397</v>
      </c>
      <c r="V21" s="375" t="s">
        <v>119</v>
      </c>
      <c r="W21" s="376"/>
      <c r="X21" s="385" t="s">
        <v>111</v>
      </c>
      <c r="Y21" s="387"/>
      <c r="Z21" s="385" t="s">
        <v>110</v>
      </c>
      <c r="AA21" s="387"/>
    </row>
    <row r="22" spans="1:27" ht="216" customHeight="1" x14ac:dyDescent="0.25">
      <c r="A22" s="381"/>
      <c r="B22" s="377"/>
      <c r="C22" s="378"/>
      <c r="D22" s="377"/>
      <c r="E22" s="378"/>
      <c r="F22" s="385" t="s">
        <v>118</v>
      </c>
      <c r="G22" s="386"/>
      <c r="H22" s="385" t="s">
        <v>117</v>
      </c>
      <c r="I22" s="386"/>
      <c r="J22" s="380"/>
      <c r="K22" s="377"/>
      <c r="L22" s="378"/>
      <c r="M22" s="377"/>
      <c r="N22" s="378"/>
      <c r="O22" s="377"/>
      <c r="P22" s="378"/>
      <c r="Q22" s="377"/>
      <c r="R22" s="378"/>
      <c r="S22" s="380"/>
      <c r="T22" s="380"/>
      <c r="U22" s="380"/>
      <c r="V22" s="377"/>
      <c r="W22" s="378"/>
      <c r="X22" s="54" t="s">
        <v>109</v>
      </c>
      <c r="Y22" s="54" t="s">
        <v>386</v>
      </c>
      <c r="Z22" s="54" t="s">
        <v>108</v>
      </c>
      <c r="AA22" s="54" t="s">
        <v>107</v>
      </c>
    </row>
    <row r="23" spans="1:27" ht="60" customHeight="1" x14ac:dyDescent="0.25">
      <c r="A23" s="380"/>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5" t="s">
        <v>7</v>
      </c>
      <c r="B7" s="365"/>
      <c r="C7" s="365"/>
      <c r="D7" s="109"/>
      <c r="E7" s="109"/>
      <c r="F7" s="109"/>
      <c r="G7" s="109"/>
      <c r="H7" s="109"/>
      <c r="I7" s="109"/>
      <c r="J7" s="109"/>
      <c r="K7" s="109"/>
      <c r="L7" s="109"/>
      <c r="M7" s="109"/>
      <c r="N7" s="109"/>
      <c r="O7" s="109"/>
      <c r="P7" s="109"/>
      <c r="Q7" s="109"/>
      <c r="R7" s="109"/>
      <c r="S7" s="109"/>
      <c r="T7" s="109"/>
      <c r="U7" s="109"/>
    </row>
    <row r="8" spans="1:29" s="14" customFormat="1" ht="18.75" x14ac:dyDescent="0.2">
      <c r="A8" s="365"/>
      <c r="B8" s="365"/>
      <c r="C8" s="365"/>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9" t="s">
        <v>6</v>
      </c>
      <c r="B10" s="369"/>
      <c r="C10" s="369"/>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5"/>
      <c r="B11" s="365"/>
      <c r="C11" s="365"/>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O_24-11</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9" t="s">
        <v>5</v>
      </c>
      <c r="B13" s="369"/>
      <c r="C13" s="369"/>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1"/>
      <c r="B14" s="371"/>
      <c r="C14" s="371"/>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0"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90"/>
      <c r="C15" s="39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9" t="s">
        <v>4</v>
      </c>
      <c r="B16" s="369"/>
      <c r="C16" s="369"/>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1"/>
      <c r="B17" s="371"/>
      <c r="C17" s="371"/>
      <c r="D17" s="110"/>
      <c r="E17" s="110"/>
      <c r="F17" s="110"/>
      <c r="G17" s="110"/>
      <c r="H17" s="110"/>
      <c r="I17" s="110"/>
      <c r="J17" s="110"/>
      <c r="K17" s="110"/>
      <c r="L17" s="110"/>
      <c r="M17" s="110"/>
      <c r="N17" s="110"/>
      <c r="O17" s="110"/>
      <c r="P17" s="110"/>
      <c r="Q17" s="110"/>
      <c r="R17" s="110"/>
    </row>
    <row r="18" spans="1:21" s="108" customFormat="1" ht="27.75" customHeight="1" x14ac:dyDescent="0.2">
      <c r="A18" s="372" t="s">
        <v>381</v>
      </c>
      <c r="B18" s="372"/>
      <c r="C18" s="372"/>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627</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634</v>
      </c>
    </row>
    <row r="24" spans="1:21" ht="56.25" customHeight="1" x14ac:dyDescent="0.25">
      <c r="A24" s="122" t="s">
        <v>60</v>
      </c>
      <c r="B24" s="123" t="s">
        <v>413</v>
      </c>
      <c r="C24" s="124" t="s">
        <v>633</v>
      </c>
    </row>
    <row r="25" spans="1:21" ht="42.75" customHeight="1" x14ac:dyDescent="0.25">
      <c r="A25" s="122" t="s">
        <v>59</v>
      </c>
      <c r="B25" s="123" t="s">
        <v>414</v>
      </c>
      <c r="C25" s="331"/>
    </row>
    <row r="26" spans="1:21" ht="42.75" customHeight="1" x14ac:dyDescent="0.25">
      <c r="A26" s="122" t="s">
        <v>57</v>
      </c>
      <c r="B26" s="123" t="s">
        <v>208</v>
      </c>
      <c r="C26" s="121" t="s">
        <v>436</v>
      </c>
    </row>
    <row r="27" spans="1:21" ht="31.5" x14ac:dyDescent="0.25">
      <c r="A27" s="122" t="s">
        <v>56</v>
      </c>
      <c r="B27" s="123" t="s">
        <v>395</v>
      </c>
      <c r="C27" s="121" t="s">
        <v>628</v>
      </c>
    </row>
    <row r="28" spans="1:21" ht="42.75" customHeight="1" x14ac:dyDescent="0.25">
      <c r="A28" s="122" t="s">
        <v>54</v>
      </c>
      <c r="B28" s="123" t="s">
        <v>55</v>
      </c>
      <c r="C28" s="124">
        <v>2027</v>
      </c>
    </row>
    <row r="29" spans="1:21" ht="42.75" customHeight="1" x14ac:dyDescent="0.25">
      <c r="A29" s="122" t="s">
        <v>52</v>
      </c>
      <c r="B29" s="121" t="s">
        <v>53</v>
      </c>
      <c r="C29" s="124">
        <v>2027</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109"/>
      <c r="AB6" s="109"/>
    </row>
    <row r="7" spans="1:28" ht="18.75" x14ac:dyDescent="0.25">
      <c r="A7" s="365"/>
      <c r="B7" s="365"/>
      <c r="C7" s="365"/>
      <c r="D7" s="365"/>
      <c r="E7" s="365"/>
      <c r="F7" s="365"/>
      <c r="G7" s="365"/>
      <c r="H7" s="365"/>
      <c r="I7" s="365"/>
      <c r="J7" s="365"/>
      <c r="K7" s="365"/>
      <c r="L7" s="365"/>
      <c r="M7" s="365"/>
      <c r="N7" s="365"/>
      <c r="O7" s="365"/>
      <c r="P7" s="365"/>
      <c r="Q7" s="365"/>
      <c r="R7" s="365"/>
      <c r="S7" s="365"/>
      <c r="T7" s="365"/>
      <c r="U7" s="365"/>
      <c r="V7" s="365"/>
      <c r="W7" s="365"/>
      <c r="X7" s="365"/>
      <c r="Y7" s="365"/>
      <c r="Z7" s="365"/>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12"/>
      <c r="AB9" s="112"/>
    </row>
    <row r="10" spans="1:28" ht="18.75" x14ac:dyDescent="0.25">
      <c r="A10" s="365"/>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109"/>
      <c r="AB10" s="109"/>
    </row>
    <row r="11" spans="1:28" ht="15.75" x14ac:dyDescent="0.25">
      <c r="A11" s="370" t="str">
        <f>'1. паспорт местоположение'!A12:C12</f>
        <v>O_24-11</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11"/>
      <c r="AB11" s="111"/>
    </row>
    <row r="12" spans="1:28" ht="15.75"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12"/>
      <c r="AB12" s="112"/>
    </row>
    <row r="13" spans="1:28" ht="18.75" x14ac:dyDescent="0.25">
      <c r="A13" s="371"/>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126"/>
      <c r="AB13" s="126"/>
    </row>
    <row r="14" spans="1:28" ht="15.75" x14ac:dyDescent="0.25">
      <c r="A14"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12"/>
      <c r="AB15" s="11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7"/>
      <c r="AB16" s="127"/>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7"/>
      <c r="AB17" s="127"/>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7"/>
      <c r="AB18" s="127"/>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7"/>
      <c r="AB19" s="127"/>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7"/>
      <c r="AB20" s="12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7"/>
      <c r="AB21" s="127"/>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8"/>
      <c r="AB22" s="128"/>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5" t="s">
        <v>7</v>
      </c>
      <c r="B7" s="365"/>
      <c r="C7" s="365"/>
      <c r="D7" s="365"/>
      <c r="E7" s="365"/>
      <c r="F7" s="365"/>
      <c r="G7" s="365"/>
      <c r="H7" s="365"/>
      <c r="I7" s="365"/>
      <c r="J7" s="365"/>
      <c r="K7" s="365"/>
      <c r="L7" s="365"/>
      <c r="M7" s="365"/>
      <c r="N7" s="365"/>
      <c r="O7" s="365"/>
      <c r="P7" s="109"/>
      <c r="Q7" s="109"/>
      <c r="R7" s="109"/>
      <c r="S7" s="109"/>
      <c r="T7" s="109"/>
      <c r="U7" s="109"/>
      <c r="V7" s="109"/>
      <c r="W7" s="109"/>
      <c r="X7" s="109"/>
      <c r="Y7" s="109"/>
      <c r="Z7" s="109"/>
    </row>
    <row r="8" spans="1:28" s="14" customFormat="1" ht="18.75" x14ac:dyDescent="0.2">
      <c r="A8" s="365"/>
      <c r="B8" s="365"/>
      <c r="C8" s="365"/>
      <c r="D8" s="365"/>
      <c r="E8" s="365"/>
      <c r="F8" s="365"/>
      <c r="G8" s="365"/>
      <c r="H8" s="365"/>
      <c r="I8" s="365"/>
      <c r="J8" s="365"/>
      <c r="K8" s="365"/>
      <c r="L8" s="365"/>
      <c r="M8" s="365"/>
      <c r="N8" s="365"/>
      <c r="O8" s="365"/>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9" t="s">
        <v>6</v>
      </c>
      <c r="B10" s="369"/>
      <c r="C10" s="369"/>
      <c r="D10" s="369"/>
      <c r="E10" s="369"/>
      <c r="F10" s="369"/>
      <c r="G10" s="369"/>
      <c r="H10" s="369"/>
      <c r="I10" s="369"/>
      <c r="J10" s="369"/>
      <c r="K10" s="369"/>
      <c r="L10" s="369"/>
      <c r="M10" s="369"/>
      <c r="N10" s="369"/>
      <c r="O10" s="369"/>
      <c r="P10" s="109"/>
      <c r="Q10" s="109"/>
      <c r="R10" s="109"/>
      <c r="S10" s="109"/>
      <c r="T10" s="109"/>
      <c r="U10" s="109"/>
      <c r="V10" s="109"/>
      <c r="W10" s="109"/>
      <c r="X10" s="109"/>
      <c r="Y10" s="109"/>
      <c r="Z10" s="109"/>
    </row>
    <row r="11" spans="1:28" s="14" customFormat="1" ht="18.75" x14ac:dyDescent="0.2">
      <c r="A11" s="365"/>
      <c r="B11" s="365"/>
      <c r="C11" s="365"/>
      <c r="D11" s="365"/>
      <c r="E11" s="365"/>
      <c r="F11" s="365"/>
      <c r="G11" s="365"/>
      <c r="H11" s="365"/>
      <c r="I11" s="365"/>
      <c r="J11" s="365"/>
      <c r="K11" s="365"/>
      <c r="L11" s="365"/>
      <c r="M11" s="365"/>
      <c r="N11" s="365"/>
      <c r="O11" s="365"/>
      <c r="P11" s="109"/>
      <c r="Q11" s="109"/>
      <c r="R11" s="109"/>
      <c r="S11" s="109"/>
      <c r="T11" s="109"/>
      <c r="U11" s="109"/>
      <c r="V11" s="109"/>
      <c r="W11" s="109"/>
      <c r="X11" s="109"/>
      <c r="Y11" s="109"/>
      <c r="Z11" s="109"/>
    </row>
    <row r="12" spans="1:28" s="14" customFormat="1" ht="18.75" x14ac:dyDescent="0.2">
      <c r="A12" s="370" t="str">
        <f>'1. паспорт местоположение'!A12:C12</f>
        <v>O_24-11</v>
      </c>
      <c r="B12" s="370"/>
      <c r="C12" s="370"/>
      <c r="D12" s="370"/>
      <c r="E12" s="370"/>
      <c r="F12" s="370"/>
      <c r="G12" s="370"/>
      <c r="H12" s="370"/>
      <c r="I12" s="370"/>
      <c r="J12" s="370"/>
      <c r="K12" s="370"/>
      <c r="L12" s="370"/>
      <c r="M12" s="370"/>
      <c r="N12" s="370"/>
      <c r="O12" s="370"/>
      <c r="P12" s="109"/>
      <c r="Q12" s="109"/>
      <c r="R12" s="109"/>
      <c r="S12" s="109"/>
      <c r="T12" s="109"/>
      <c r="U12" s="109"/>
      <c r="V12" s="109"/>
      <c r="W12" s="109"/>
      <c r="X12" s="109"/>
      <c r="Y12" s="109"/>
      <c r="Z12" s="109"/>
    </row>
    <row r="13" spans="1:28" s="14" customFormat="1" ht="18.75" x14ac:dyDescent="0.2">
      <c r="A13" s="369" t="s">
        <v>5</v>
      </c>
      <c r="B13" s="369"/>
      <c r="C13" s="369"/>
      <c r="D13" s="369"/>
      <c r="E13" s="369"/>
      <c r="F13" s="369"/>
      <c r="G13" s="369"/>
      <c r="H13" s="369"/>
      <c r="I13" s="369"/>
      <c r="J13" s="369"/>
      <c r="K13" s="369"/>
      <c r="L13" s="369"/>
      <c r="M13" s="369"/>
      <c r="N13" s="369"/>
      <c r="O13" s="369"/>
      <c r="P13" s="109"/>
      <c r="Q13" s="109"/>
      <c r="R13" s="109"/>
      <c r="S13" s="109"/>
      <c r="T13" s="109"/>
      <c r="U13" s="109"/>
      <c r="V13" s="109"/>
      <c r="W13" s="109"/>
      <c r="X13" s="109"/>
      <c r="Y13" s="109"/>
      <c r="Z13" s="109"/>
    </row>
    <row r="14" spans="1:28" s="14" customFormat="1" ht="15.75" customHeight="1" x14ac:dyDescent="0.2">
      <c r="A14" s="371"/>
      <c r="B14" s="371"/>
      <c r="C14" s="371"/>
      <c r="D14" s="371"/>
      <c r="E14" s="371"/>
      <c r="F14" s="371"/>
      <c r="G14" s="371"/>
      <c r="H14" s="371"/>
      <c r="I14" s="371"/>
      <c r="J14" s="371"/>
      <c r="K14" s="371"/>
      <c r="L14" s="371"/>
      <c r="M14" s="371"/>
      <c r="N14" s="371"/>
      <c r="O14" s="371"/>
      <c r="P14" s="110"/>
      <c r="Q14" s="110"/>
      <c r="R14" s="110"/>
      <c r="S14" s="110"/>
      <c r="T14" s="110"/>
      <c r="U14" s="110"/>
      <c r="V14" s="110"/>
      <c r="W14" s="110"/>
      <c r="X14" s="110"/>
      <c r="Y14" s="110"/>
      <c r="Z14" s="110"/>
    </row>
    <row r="15" spans="1:28" s="108" customFormat="1" ht="15.75" x14ac:dyDescent="0.2">
      <c r="A15"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9" t="s">
        <v>4</v>
      </c>
      <c r="B16" s="369"/>
      <c r="C16" s="369"/>
      <c r="D16" s="369"/>
      <c r="E16" s="369"/>
      <c r="F16" s="369"/>
      <c r="G16" s="369"/>
      <c r="H16" s="369"/>
      <c r="I16" s="369"/>
      <c r="J16" s="369"/>
      <c r="K16" s="369"/>
      <c r="L16" s="369"/>
      <c r="M16" s="369"/>
      <c r="N16" s="369"/>
      <c r="O16" s="369"/>
      <c r="P16" s="112"/>
      <c r="Q16" s="112"/>
      <c r="R16" s="112"/>
      <c r="S16" s="112"/>
      <c r="T16" s="112"/>
      <c r="U16" s="112"/>
      <c r="V16" s="112"/>
      <c r="W16" s="112"/>
      <c r="X16" s="112"/>
      <c r="Y16" s="112"/>
      <c r="Z16" s="112"/>
    </row>
    <row r="17" spans="1:26" s="108" customFormat="1" ht="15" customHeight="1" x14ac:dyDescent="0.2">
      <c r="A17" s="371"/>
      <c r="B17" s="371"/>
      <c r="C17" s="371"/>
      <c r="D17" s="371"/>
      <c r="E17" s="371"/>
      <c r="F17" s="371"/>
      <c r="G17" s="371"/>
      <c r="H17" s="371"/>
      <c r="I17" s="371"/>
      <c r="J17" s="371"/>
      <c r="K17" s="371"/>
      <c r="L17" s="371"/>
      <c r="M17" s="371"/>
      <c r="N17" s="371"/>
      <c r="O17" s="371"/>
      <c r="P17" s="110"/>
      <c r="Q17" s="110"/>
      <c r="R17" s="110"/>
      <c r="S17" s="110"/>
      <c r="T17" s="110"/>
      <c r="U17" s="110"/>
      <c r="V17" s="110"/>
      <c r="W17" s="110"/>
    </row>
    <row r="18" spans="1:26" s="108" customFormat="1" ht="91.5" customHeight="1" x14ac:dyDescent="0.2">
      <c r="A18" s="397" t="s">
        <v>390</v>
      </c>
      <c r="B18" s="397"/>
      <c r="C18" s="397"/>
      <c r="D18" s="397"/>
      <c r="E18" s="397"/>
      <c r="F18" s="397"/>
      <c r="G18" s="397"/>
      <c r="H18" s="397"/>
      <c r="I18" s="397"/>
      <c r="J18" s="397"/>
      <c r="K18" s="397"/>
      <c r="L18" s="397"/>
      <c r="M18" s="397"/>
      <c r="N18" s="397"/>
      <c r="O18" s="397"/>
      <c r="P18" s="113"/>
      <c r="Q18" s="113"/>
      <c r="R18" s="113"/>
      <c r="S18" s="113"/>
      <c r="T18" s="113"/>
      <c r="U18" s="113"/>
      <c r="V18" s="113"/>
      <c r="W18" s="113"/>
      <c r="X18" s="113"/>
      <c r="Y18" s="113"/>
      <c r="Z18" s="113"/>
    </row>
    <row r="19" spans="1:26" s="108"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0"/>
      <c r="Q19" s="110"/>
      <c r="R19" s="110"/>
      <c r="S19" s="110"/>
      <c r="T19" s="110"/>
      <c r="U19" s="110"/>
      <c r="V19" s="110"/>
      <c r="W19" s="110"/>
    </row>
    <row r="20" spans="1:26" s="108" customFormat="1" ht="51" customHeight="1" x14ac:dyDescent="0.2">
      <c r="A20" s="398"/>
      <c r="B20" s="398"/>
      <c r="C20" s="398"/>
      <c r="D20" s="398"/>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35" zoomScale="90" zoomScaleNormal="90" workbookViewId="0">
      <selection activeCell="A98" sqref="A98:XFD163"/>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7" t="str">
        <f>'1. паспорт местоположение'!A5:C5</f>
        <v>Год раскрытия информации: 2024 год</v>
      </c>
      <c r="B5" s="417"/>
      <c r="C5" s="417"/>
      <c r="D5" s="417"/>
      <c r="E5" s="417"/>
      <c r="F5" s="417"/>
      <c r="G5" s="417"/>
      <c r="H5" s="41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8" t="s">
        <v>7</v>
      </c>
      <c r="B7" s="418"/>
      <c r="C7" s="418"/>
      <c r="D7" s="418"/>
      <c r="E7" s="418"/>
      <c r="F7" s="418"/>
      <c r="G7" s="418"/>
      <c r="H7" s="41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9" t="str">
        <f>'1. паспорт местоположение'!A9:C10</f>
        <v xml:space="preserve">Акционерное общество "Западная энергетическая компания" </v>
      </c>
      <c r="B9" s="419"/>
      <c r="C9" s="419"/>
      <c r="D9" s="419"/>
      <c r="E9" s="419"/>
      <c r="F9" s="419"/>
      <c r="G9" s="419"/>
      <c r="H9" s="419"/>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20" t="s">
        <v>6</v>
      </c>
      <c r="B10" s="420"/>
      <c r="C10" s="420"/>
      <c r="D10" s="420"/>
      <c r="E10" s="420"/>
      <c r="F10" s="420"/>
      <c r="G10" s="420"/>
      <c r="H10" s="420"/>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9" t="str">
        <f>'1. паспорт местоположение'!A12:C12</f>
        <v>O_24-11</v>
      </c>
      <c r="B12" s="419"/>
      <c r="C12" s="419"/>
      <c r="D12" s="419"/>
      <c r="E12" s="419"/>
      <c r="F12" s="419"/>
      <c r="G12" s="419"/>
      <c r="H12" s="419"/>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20" t="s">
        <v>5</v>
      </c>
      <c r="B13" s="420"/>
      <c r="C13" s="420"/>
      <c r="D13" s="420"/>
      <c r="E13" s="420"/>
      <c r="F13" s="420"/>
      <c r="G13" s="420"/>
      <c r="H13" s="420"/>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1"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421"/>
      <c r="C15" s="421"/>
      <c r="D15" s="421"/>
      <c r="E15" s="421"/>
      <c r="F15" s="421"/>
      <c r="G15" s="421"/>
      <c r="H15" s="42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20" t="s">
        <v>4</v>
      </c>
      <c r="B16" s="420"/>
      <c r="C16" s="420"/>
      <c r="D16" s="420"/>
      <c r="E16" s="420"/>
      <c r="F16" s="420"/>
      <c r="G16" s="420"/>
      <c r="H16" s="420"/>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9" t="s">
        <v>391</v>
      </c>
      <c r="B18" s="419"/>
      <c r="C18" s="419"/>
      <c r="D18" s="419"/>
      <c r="E18" s="419"/>
      <c r="F18" s="419"/>
      <c r="G18" s="419"/>
      <c r="H18" s="419"/>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11853907.114650002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4" t="s">
        <v>285</v>
      </c>
      <c r="E28" s="405"/>
      <c r="F28" s="406"/>
      <c r="G28" s="415" t="str">
        <f>IF(SUM(B89:L89)=0,"не окупается",SUM(B89:L89))</f>
        <v>не окупается</v>
      </c>
      <c r="H28" s="416"/>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1.1853907114650002E-2</v>
      </c>
      <c r="C29" s="191"/>
      <c r="D29" s="404" t="s">
        <v>283</v>
      </c>
      <c r="E29" s="405"/>
      <c r="F29" s="406"/>
      <c r="G29" s="415" t="str">
        <f>IF(SUM(B90:L90)=0,"не окупается",SUM(B90:L90))</f>
        <v>не окупается</v>
      </c>
      <c r="H29" s="416"/>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4" t="s">
        <v>545</v>
      </c>
      <c r="E30" s="405"/>
      <c r="F30" s="406"/>
      <c r="G30" s="407">
        <f>L87</f>
        <v>-15477995.562966615</v>
      </c>
      <c r="H30" s="408"/>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09"/>
      <c r="E31" s="410"/>
      <c r="F31" s="411"/>
      <c r="G31" s="409"/>
      <c r="H31" s="411"/>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2"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2"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2"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2"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2"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2"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2"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2"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2"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2"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2"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2"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2"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2"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2"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193" customFormat="1" x14ac:dyDescent="0.2">
      <c r="A48" s="238" t="s">
        <v>269</v>
      </c>
      <c r="B48" s="239">
        <f>M136</f>
        <v>4.57995653007E-2</v>
      </c>
      <c r="C48" s="239">
        <f t="shared" ref="C48:M48" si="1">M136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ref="N48:AP48" si="2">X136</f>
        <v>4.57995653007E-2</v>
      </c>
      <c r="O48" s="239">
        <f t="shared" si="2"/>
        <v>4.57995653007E-2</v>
      </c>
      <c r="P48" s="239">
        <f t="shared" si="2"/>
        <v>4.57995653007E-2</v>
      </c>
      <c r="Q48" s="239">
        <f t="shared" si="2"/>
        <v>4.57995653007E-2</v>
      </c>
      <c r="R48" s="239">
        <f t="shared" si="2"/>
        <v>4.57995653007E-2</v>
      </c>
      <c r="S48" s="239">
        <f t="shared" si="2"/>
        <v>4.57995653007E-2</v>
      </c>
      <c r="T48" s="239">
        <f t="shared" si="2"/>
        <v>4.57995653007E-2</v>
      </c>
      <c r="U48" s="239">
        <f t="shared" si="2"/>
        <v>4.57995653007E-2</v>
      </c>
      <c r="V48" s="239">
        <f t="shared" si="2"/>
        <v>4.57995653007E-2</v>
      </c>
      <c r="W48" s="239">
        <f t="shared" si="2"/>
        <v>4.57995653007E-2</v>
      </c>
      <c r="X48" s="239">
        <f t="shared" si="2"/>
        <v>4.57995653007E-2</v>
      </c>
      <c r="Y48" s="239">
        <f t="shared" si="2"/>
        <v>4.57995653007E-2</v>
      </c>
      <c r="Z48" s="239">
        <f t="shared" si="2"/>
        <v>4.57995653007E-2</v>
      </c>
      <c r="AA48" s="239">
        <f t="shared" si="2"/>
        <v>4.57995653007E-2</v>
      </c>
      <c r="AB48" s="239">
        <f t="shared" si="2"/>
        <v>4.57995653007E-2</v>
      </c>
      <c r="AC48" s="239">
        <f t="shared" si="2"/>
        <v>4.57995653007E-2</v>
      </c>
      <c r="AD48" s="239">
        <f t="shared" si="2"/>
        <v>4.57995653007E-2</v>
      </c>
      <c r="AE48" s="239">
        <f t="shared" si="2"/>
        <v>4.57995653007E-2</v>
      </c>
      <c r="AF48" s="239">
        <f t="shared" si="2"/>
        <v>4.57995653007E-2</v>
      </c>
      <c r="AG48" s="239">
        <f t="shared" si="2"/>
        <v>4.57995653007E-2</v>
      </c>
      <c r="AH48" s="239">
        <f t="shared" si="2"/>
        <v>4.57995653007E-2</v>
      </c>
      <c r="AI48" s="239">
        <f t="shared" si="2"/>
        <v>4.57995653007E-2</v>
      </c>
      <c r="AJ48" s="239">
        <f t="shared" si="2"/>
        <v>4.57995653007E-2</v>
      </c>
      <c r="AK48" s="239">
        <f t="shared" si="2"/>
        <v>4.57995653007E-2</v>
      </c>
      <c r="AL48" s="239">
        <f t="shared" si="2"/>
        <v>4.57995653007E-2</v>
      </c>
      <c r="AM48" s="239">
        <f t="shared" si="2"/>
        <v>4.57995653007E-2</v>
      </c>
      <c r="AN48" s="239">
        <f t="shared" si="2"/>
        <v>4.57995653007E-2</v>
      </c>
      <c r="AO48" s="239">
        <f t="shared" si="2"/>
        <v>4.57995653007E-2</v>
      </c>
      <c r="AP48" s="239">
        <f t="shared" si="2"/>
        <v>0</v>
      </c>
    </row>
    <row r="49" spans="1:45" x14ac:dyDescent="0.2">
      <c r="A49" s="238" t="s">
        <v>268</v>
      </c>
      <c r="B49" s="239">
        <f>M137</f>
        <v>4.5799565300699951E-2</v>
      </c>
      <c r="C49" s="239">
        <f t="shared" ref="C49:M49" si="3">N137</f>
        <v>9.3696730783132898E-2</v>
      </c>
      <c r="D49" s="239">
        <f t="shared" si="3"/>
        <v>0.14378756562379702</v>
      </c>
      <c r="E49" s="239">
        <f t="shared" si="3"/>
        <v>0.19617253892571274</v>
      </c>
      <c r="F49" s="239">
        <f t="shared" si="3"/>
        <v>0.25095672123314494</v>
      </c>
      <c r="G49" s="239">
        <f t="shared" si="3"/>
        <v>0.30824999527561192</v>
      </c>
      <c r="H49" s="239">
        <f t="shared" si="3"/>
        <v>0.36816727636387769</v>
      </c>
      <c r="I49" s="239">
        <f t="shared" si="3"/>
        <v>0.43082874287998596</v>
      </c>
      <c r="J49" s="239">
        <f t="shared" si="3"/>
        <v>0.4963600773236363</v>
      </c>
      <c r="K49" s="239">
        <f t="shared" si="3"/>
        <v>0.56489271839838051</v>
      </c>
      <c r="L49" s="239">
        <f t="shared" si="3"/>
        <v>0.63656412464325696</v>
      </c>
      <c r="M49" s="239">
        <f t="shared" si="3"/>
        <v>0.71151805013863867</v>
      </c>
      <c r="N49" s="239">
        <f t="shared" ref="N49:AP49" si="4">X137</f>
        <v>0.71151805013863867</v>
      </c>
      <c r="O49" s="239">
        <f t="shared" si="4"/>
        <v>0.78990483283928992</v>
      </c>
      <c r="P49" s="239">
        <f t="shared" si="4"/>
        <v>0.87188169611295141</v>
      </c>
      <c r="Q49" s="239">
        <f t="shared" si="4"/>
        <v>0.9576130640892615</v>
      </c>
      <c r="R49" s="239">
        <f t="shared" si="4"/>
        <v>1.0472708914515207</v>
      </c>
      <c r="S49" s="239">
        <f t="shared" si="4"/>
        <v>1.1410350083327767</v>
      </c>
      <c r="T49" s="239">
        <f t="shared" si="4"/>
        <v>1.2390934810079983</v>
      </c>
      <c r="U49" s="239">
        <f t="shared" si="4"/>
        <v>1.3416429891057957</v>
      </c>
      <c r="V49" s="239">
        <f t="shared" si="4"/>
        <v>1.4488892200962726</v>
      </c>
      <c r="W49" s="239">
        <f t="shared" si="4"/>
        <v>1.561047281846252</v>
      </c>
      <c r="X49" s="239">
        <f t="shared" si="4"/>
        <v>1.6783421340693496</v>
      </c>
      <c r="Y49" s="239">
        <f t="shared" si="4"/>
        <v>1.8010090395362748</v>
      </c>
      <c r="Z49" s="239">
        <f t="shared" si="4"/>
        <v>1.9292940359503672</v>
      </c>
      <c r="AA49" s="239">
        <f t="shared" si="4"/>
        <v>2.0634544294348269</v>
      </c>
      <c r="AB49" s="239">
        <f t="shared" si="4"/>
        <v>2.2037593106214457</v>
      </c>
      <c r="AC49" s="239">
        <f t="shared" si="4"/>
        <v>2.3504900943759779</v>
      </c>
      <c r="AD49" s="239">
        <f t="shared" si="4"/>
        <v>2.5039410842426988</v>
      </c>
      <c r="AE49" s="239">
        <f t="shared" si="4"/>
        <v>2.6644200627402777</v>
      </c>
      <c r="AF49" s="239">
        <f t="shared" si="4"/>
        <v>2.8322489086929461</v>
      </c>
      <c r="AG49" s="239">
        <f t="shared" si="4"/>
        <v>3.0077642428351652</v>
      </c>
      <c r="AH49" s="239">
        <f t="shared" si="4"/>
        <v>3.1913181029847042</v>
      </c>
      <c r="AI49" s="239">
        <f t="shared" si="4"/>
        <v>3.383278650138358</v>
      </c>
      <c r="AJ49" s="239">
        <f t="shared" si="4"/>
        <v>3.5840309069065341</v>
      </c>
      <c r="AK49" s="239">
        <f t="shared" si="4"/>
        <v>3.7939775297678269</v>
      </c>
      <c r="AL49" s="239">
        <f t="shared" si="4"/>
        <v>4.0135396166925164</v>
      </c>
      <c r="AM49" s="239">
        <f t="shared" si="4"/>
        <v>4.2431575517548712</v>
      </c>
      <c r="AN49" s="239">
        <f t="shared" si="4"/>
        <v>4.4832918884283268</v>
      </c>
      <c r="AO49" s="239">
        <f t="shared" si="4"/>
        <v>4.7344242733351987</v>
      </c>
      <c r="AP49" s="239">
        <f t="shared" si="4"/>
        <v>0</v>
      </c>
      <c r="AQ49" s="193"/>
      <c r="AR49" s="193"/>
      <c r="AS49" s="193"/>
    </row>
    <row r="50" spans="1:45" ht="16.5" thickBot="1" x14ac:dyDescent="0.25">
      <c r="A50" s="240" t="s">
        <v>431</v>
      </c>
      <c r="B50" s="241">
        <f>IF($B$124="да",($B$126*0+'2. паспорт  ТП'!S22*1000000),0)</f>
        <v>0</v>
      </c>
      <c r="C50" s="241">
        <f>C108*(1+C49)</f>
        <v>0</v>
      </c>
      <c r="D50" s="241">
        <f>H108*(1+H49)</f>
        <v>0</v>
      </c>
      <c r="E50" s="241">
        <f t="shared" ref="E50:M50" si="5">I108*(1+E49)</f>
        <v>0</v>
      </c>
      <c r="F50" s="241">
        <f t="shared" si="5"/>
        <v>0</v>
      </c>
      <c r="G50" s="241">
        <f t="shared" si="5"/>
        <v>0</v>
      </c>
      <c r="H50" s="241">
        <f t="shared" si="5"/>
        <v>0</v>
      </c>
      <c r="I50" s="241">
        <f t="shared" si="5"/>
        <v>0</v>
      </c>
      <c r="J50" s="241">
        <f t="shared" si="5"/>
        <v>0</v>
      </c>
      <c r="K50" s="241">
        <f t="shared" si="5"/>
        <v>0</v>
      </c>
      <c r="L50" s="241">
        <f t="shared" si="5"/>
        <v>0</v>
      </c>
      <c r="M50" s="241">
        <f t="shared" si="5"/>
        <v>0</v>
      </c>
      <c r="N50" s="241">
        <f t="shared" ref="N50:AP50" si="6">N108*(1+N49)</f>
        <v>0</v>
      </c>
      <c r="O50" s="241">
        <f t="shared" si="6"/>
        <v>0</v>
      </c>
      <c r="P50" s="241">
        <f t="shared" si="6"/>
        <v>0</v>
      </c>
      <c r="Q50" s="241">
        <f t="shared" si="6"/>
        <v>0</v>
      </c>
      <c r="R50" s="241">
        <f t="shared" si="6"/>
        <v>0</v>
      </c>
      <c r="S50" s="241">
        <f t="shared" si="6"/>
        <v>0</v>
      </c>
      <c r="T50" s="241">
        <f t="shared" si="6"/>
        <v>0</v>
      </c>
      <c r="U50" s="241">
        <f t="shared" si="6"/>
        <v>0</v>
      </c>
      <c r="V50" s="241">
        <f t="shared" si="6"/>
        <v>0</v>
      </c>
      <c r="W50" s="241">
        <f t="shared" si="6"/>
        <v>0</v>
      </c>
      <c r="X50" s="241">
        <f t="shared" si="6"/>
        <v>0</v>
      </c>
      <c r="Y50" s="241">
        <f t="shared" si="6"/>
        <v>0</v>
      </c>
      <c r="Z50" s="241">
        <f t="shared" si="6"/>
        <v>0</v>
      </c>
      <c r="AA50" s="241">
        <f t="shared" si="6"/>
        <v>0</v>
      </c>
      <c r="AB50" s="241">
        <f t="shared" si="6"/>
        <v>0</v>
      </c>
      <c r="AC50" s="241">
        <f t="shared" si="6"/>
        <v>0</v>
      </c>
      <c r="AD50" s="241">
        <f t="shared" si="6"/>
        <v>0</v>
      </c>
      <c r="AE50" s="241">
        <f t="shared" si="6"/>
        <v>0</v>
      </c>
      <c r="AF50" s="241">
        <f t="shared" si="6"/>
        <v>0</v>
      </c>
      <c r="AG50" s="241">
        <f t="shared" si="6"/>
        <v>0</v>
      </c>
      <c r="AH50" s="241">
        <f t="shared" si="6"/>
        <v>0</v>
      </c>
      <c r="AI50" s="241">
        <f t="shared" si="6"/>
        <v>0</v>
      </c>
      <c r="AJ50" s="241">
        <f t="shared" si="6"/>
        <v>0</v>
      </c>
      <c r="AK50" s="241">
        <f t="shared" si="6"/>
        <v>0</v>
      </c>
      <c r="AL50" s="241">
        <f t="shared" si="6"/>
        <v>0</v>
      </c>
      <c r="AM50" s="241">
        <f t="shared" si="6"/>
        <v>0</v>
      </c>
      <c r="AN50" s="241">
        <f t="shared" si="6"/>
        <v>0</v>
      </c>
      <c r="AO50" s="241">
        <f t="shared" si="6"/>
        <v>0</v>
      </c>
      <c r="AP50" s="241">
        <f t="shared" si="6"/>
        <v>0</v>
      </c>
      <c r="AQ50" s="193"/>
      <c r="AR50" s="193"/>
      <c r="AS50" s="193"/>
    </row>
    <row r="51" spans="1:45" ht="16.5" thickBot="1" x14ac:dyDescent="0.25">
      <c r="B51" s="264">
        <v>2027</v>
      </c>
      <c r="C51" s="264">
        <f>B51+1</f>
        <v>2028</v>
      </c>
      <c r="D51" s="264">
        <f t="shared" ref="D51:M51" si="7">C51+1</f>
        <v>2029</v>
      </c>
      <c r="E51" s="264">
        <f t="shared" si="7"/>
        <v>2030</v>
      </c>
      <c r="F51" s="264">
        <f t="shared" si="7"/>
        <v>2031</v>
      </c>
      <c r="G51" s="264">
        <f t="shared" si="7"/>
        <v>2032</v>
      </c>
      <c r="H51" s="264">
        <f t="shared" si="7"/>
        <v>2033</v>
      </c>
      <c r="I51" s="264">
        <f t="shared" si="7"/>
        <v>2034</v>
      </c>
      <c r="J51" s="264">
        <f t="shared" si="7"/>
        <v>2035</v>
      </c>
      <c r="K51" s="264">
        <f t="shared" si="7"/>
        <v>2036</v>
      </c>
      <c r="L51" s="264">
        <f t="shared" si="7"/>
        <v>2037</v>
      </c>
      <c r="M51" s="264">
        <f t="shared" si="7"/>
        <v>2038</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c r="AQ51" s="193"/>
    </row>
    <row r="52" spans="1:45" x14ac:dyDescent="0.2">
      <c r="A52" s="242" t="s">
        <v>267</v>
      </c>
      <c r="B52" s="243">
        <f>B58</f>
        <v>1</v>
      </c>
      <c r="C52" s="243">
        <f t="shared" ref="C52:AO52" si="8">C58</f>
        <v>2</v>
      </c>
      <c r="D52" s="243">
        <f t="shared" si="8"/>
        <v>3</v>
      </c>
      <c r="E52" s="243">
        <f t="shared" si="8"/>
        <v>4</v>
      </c>
      <c r="F52" s="243">
        <f t="shared" si="8"/>
        <v>5</v>
      </c>
      <c r="G52" s="243">
        <f t="shared" si="8"/>
        <v>6</v>
      </c>
      <c r="H52" s="243">
        <f t="shared" si="8"/>
        <v>7</v>
      </c>
      <c r="I52" s="243">
        <f t="shared" si="8"/>
        <v>8</v>
      </c>
      <c r="J52" s="243">
        <f t="shared" si="8"/>
        <v>9</v>
      </c>
      <c r="K52" s="243">
        <f t="shared" si="8"/>
        <v>10</v>
      </c>
      <c r="L52" s="243">
        <f t="shared" si="8"/>
        <v>11</v>
      </c>
      <c r="M52" s="243">
        <f t="shared" si="8"/>
        <v>12</v>
      </c>
      <c r="N52" s="243">
        <f t="shared" si="8"/>
        <v>13</v>
      </c>
      <c r="O52" s="243">
        <f t="shared" si="8"/>
        <v>14</v>
      </c>
      <c r="P52" s="243">
        <f t="shared" si="8"/>
        <v>15</v>
      </c>
      <c r="Q52" s="243">
        <f t="shared" si="8"/>
        <v>16</v>
      </c>
      <c r="R52" s="243">
        <f t="shared" si="8"/>
        <v>17</v>
      </c>
      <c r="S52" s="243">
        <f t="shared" si="8"/>
        <v>18</v>
      </c>
      <c r="T52" s="243">
        <f t="shared" si="8"/>
        <v>19</v>
      </c>
      <c r="U52" s="243">
        <f t="shared" si="8"/>
        <v>20</v>
      </c>
      <c r="V52" s="243">
        <f t="shared" si="8"/>
        <v>21</v>
      </c>
      <c r="W52" s="243">
        <f t="shared" si="8"/>
        <v>22</v>
      </c>
      <c r="X52" s="243">
        <f t="shared" si="8"/>
        <v>23</v>
      </c>
      <c r="Y52" s="243">
        <f t="shared" si="8"/>
        <v>24</v>
      </c>
      <c r="Z52" s="243">
        <f t="shared" si="8"/>
        <v>25</v>
      </c>
      <c r="AA52" s="243">
        <f t="shared" si="8"/>
        <v>26</v>
      </c>
      <c r="AB52" s="243">
        <f t="shared" si="8"/>
        <v>27</v>
      </c>
      <c r="AC52" s="243">
        <f t="shared" si="8"/>
        <v>28</v>
      </c>
      <c r="AD52" s="243">
        <f t="shared" si="8"/>
        <v>29</v>
      </c>
      <c r="AE52" s="243">
        <f t="shared" si="8"/>
        <v>30</v>
      </c>
      <c r="AF52" s="243">
        <f t="shared" si="8"/>
        <v>31</v>
      </c>
      <c r="AG52" s="243">
        <f t="shared" si="8"/>
        <v>32</v>
      </c>
      <c r="AH52" s="243">
        <f t="shared" si="8"/>
        <v>33</v>
      </c>
      <c r="AI52" s="243">
        <f t="shared" si="8"/>
        <v>34</v>
      </c>
      <c r="AJ52" s="243">
        <f t="shared" si="8"/>
        <v>35</v>
      </c>
      <c r="AK52" s="243">
        <f t="shared" si="8"/>
        <v>36</v>
      </c>
      <c r="AL52" s="243">
        <f t="shared" si="8"/>
        <v>37</v>
      </c>
      <c r="AM52" s="243">
        <f t="shared" si="8"/>
        <v>38</v>
      </c>
      <c r="AN52" s="243">
        <f t="shared" si="8"/>
        <v>39</v>
      </c>
      <c r="AO52" s="243">
        <f t="shared" si="8"/>
        <v>40</v>
      </c>
      <c r="AP52" s="243">
        <f>AP58</f>
        <v>41</v>
      </c>
      <c r="AQ52" s="193"/>
    </row>
    <row r="53" spans="1:45" x14ac:dyDescent="0.2">
      <c r="A53" s="244" t="s">
        <v>266</v>
      </c>
      <c r="B53" s="245">
        <v>0</v>
      </c>
      <c r="C53" s="245">
        <f t="shared" ref="C53:AP53" si="9">B53+B54-B55</f>
        <v>0</v>
      </c>
      <c r="D53" s="245">
        <f t="shared" si="9"/>
        <v>0</v>
      </c>
      <c r="E53" s="245">
        <f t="shared" si="9"/>
        <v>0</v>
      </c>
      <c r="F53" s="245">
        <f t="shared" si="9"/>
        <v>0</v>
      </c>
      <c r="G53" s="245">
        <f t="shared" si="9"/>
        <v>0</v>
      </c>
      <c r="H53" s="245">
        <f t="shared" si="9"/>
        <v>0</v>
      </c>
      <c r="I53" s="245">
        <f t="shared" si="9"/>
        <v>0</v>
      </c>
      <c r="J53" s="245">
        <f t="shared" si="9"/>
        <v>0</v>
      </c>
      <c r="K53" s="245">
        <f t="shared" si="9"/>
        <v>0</v>
      </c>
      <c r="L53" s="245">
        <f t="shared" si="9"/>
        <v>0</v>
      </c>
      <c r="M53" s="245">
        <f t="shared" si="9"/>
        <v>0</v>
      </c>
      <c r="N53" s="245">
        <f t="shared" si="9"/>
        <v>0</v>
      </c>
      <c r="O53" s="245">
        <f t="shared" si="9"/>
        <v>0</v>
      </c>
      <c r="P53" s="245">
        <f t="shared" si="9"/>
        <v>0</v>
      </c>
      <c r="Q53" s="245">
        <f t="shared" si="9"/>
        <v>0</v>
      </c>
      <c r="R53" s="245">
        <f t="shared" si="9"/>
        <v>0</v>
      </c>
      <c r="S53" s="245">
        <f t="shared" si="9"/>
        <v>0</v>
      </c>
      <c r="T53" s="245">
        <f t="shared" si="9"/>
        <v>0</v>
      </c>
      <c r="U53" s="245">
        <f t="shared" si="9"/>
        <v>0</v>
      </c>
      <c r="V53" s="245">
        <f t="shared" si="9"/>
        <v>0</v>
      </c>
      <c r="W53" s="245">
        <f t="shared" si="9"/>
        <v>0</v>
      </c>
      <c r="X53" s="245">
        <f t="shared" si="9"/>
        <v>0</v>
      </c>
      <c r="Y53" s="245">
        <f t="shared" si="9"/>
        <v>0</v>
      </c>
      <c r="Z53" s="245">
        <f t="shared" si="9"/>
        <v>0</v>
      </c>
      <c r="AA53" s="245">
        <f t="shared" si="9"/>
        <v>0</v>
      </c>
      <c r="AB53" s="245">
        <f t="shared" si="9"/>
        <v>0</v>
      </c>
      <c r="AC53" s="245">
        <f t="shared" si="9"/>
        <v>0</v>
      </c>
      <c r="AD53" s="245">
        <f t="shared" si="9"/>
        <v>0</v>
      </c>
      <c r="AE53" s="245">
        <f t="shared" si="9"/>
        <v>0</v>
      </c>
      <c r="AF53" s="245">
        <f t="shared" si="9"/>
        <v>0</v>
      </c>
      <c r="AG53" s="245">
        <f t="shared" si="9"/>
        <v>0</v>
      </c>
      <c r="AH53" s="245">
        <f t="shared" si="9"/>
        <v>0</v>
      </c>
      <c r="AI53" s="245">
        <f t="shared" si="9"/>
        <v>0</v>
      </c>
      <c r="AJ53" s="245">
        <f t="shared" si="9"/>
        <v>0</v>
      </c>
      <c r="AK53" s="245">
        <f t="shared" si="9"/>
        <v>0</v>
      </c>
      <c r="AL53" s="245">
        <f t="shared" si="9"/>
        <v>0</v>
      </c>
      <c r="AM53" s="245">
        <f t="shared" si="9"/>
        <v>0</v>
      </c>
      <c r="AN53" s="245">
        <f t="shared" si="9"/>
        <v>0</v>
      </c>
      <c r="AO53" s="245">
        <f t="shared" si="9"/>
        <v>0</v>
      </c>
      <c r="AP53" s="245">
        <f t="shared" si="9"/>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10">IF(ROUND(C53,1)=0,0,B55+C54/$B$40)</f>
        <v>0</v>
      </c>
      <c r="D55" s="245">
        <f t="shared" si="10"/>
        <v>0</v>
      </c>
      <c r="E55" s="245">
        <f t="shared" si="10"/>
        <v>0</v>
      </c>
      <c r="F55" s="245">
        <f t="shared" si="10"/>
        <v>0</v>
      </c>
      <c r="G55" s="245">
        <f t="shared" si="10"/>
        <v>0</v>
      </c>
      <c r="H55" s="245">
        <f t="shared" si="10"/>
        <v>0</v>
      </c>
      <c r="I55" s="245">
        <f t="shared" si="10"/>
        <v>0</v>
      </c>
      <c r="J55" s="245">
        <f t="shared" si="10"/>
        <v>0</v>
      </c>
      <c r="K55" s="245">
        <f t="shared" si="10"/>
        <v>0</v>
      </c>
      <c r="L55" s="245">
        <f t="shared" si="10"/>
        <v>0</v>
      </c>
      <c r="M55" s="245">
        <f t="shared" si="10"/>
        <v>0</v>
      </c>
      <c r="N55" s="245">
        <f t="shared" si="10"/>
        <v>0</v>
      </c>
      <c r="O55" s="245">
        <f t="shared" si="10"/>
        <v>0</v>
      </c>
      <c r="P55" s="245">
        <f t="shared" si="10"/>
        <v>0</v>
      </c>
      <c r="Q55" s="245">
        <f t="shared" si="10"/>
        <v>0</v>
      </c>
      <c r="R55" s="245">
        <f t="shared" si="10"/>
        <v>0</v>
      </c>
      <c r="S55" s="245">
        <f t="shared" si="10"/>
        <v>0</v>
      </c>
      <c r="T55" s="245">
        <f t="shared" si="10"/>
        <v>0</v>
      </c>
      <c r="U55" s="245">
        <f t="shared" si="10"/>
        <v>0</v>
      </c>
      <c r="V55" s="245">
        <f t="shared" si="10"/>
        <v>0</v>
      </c>
      <c r="W55" s="245">
        <f t="shared" si="10"/>
        <v>0</v>
      </c>
      <c r="X55" s="245">
        <f t="shared" si="10"/>
        <v>0</v>
      </c>
      <c r="Y55" s="245">
        <f t="shared" si="10"/>
        <v>0</v>
      </c>
      <c r="Z55" s="245">
        <f t="shared" si="10"/>
        <v>0</v>
      </c>
      <c r="AA55" s="245">
        <f t="shared" si="10"/>
        <v>0</v>
      </c>
      <c r="AB55" s="245">
        <f t="shared" si="10"/>
        <v>0</v>
      </c>
      <c r="AC55" s="245">
        <f t="shared" si="10"/>
        <v>0</v>
      </c>
      <c r="AD55" s="245">
        <f t="shared" si="10"/>
        <v>0</v>
      </c>
      <c r="AE55" s="245">
        <f t="shared" si="10"/>
        <v>0</v>
      </c>
      <c r="AF55" s="245">
        <f t="shared" si="10"/>
        <v>0</v>
      </c>
      <c r="AG55" s="245">
        <f t="shared" si="10"/>
        <v>0</v>
      </c>
      <c r="AH55" s="245">
        <f t="shared" si="10"/>
        <v>0</v>
      </c>
      <c r="AI55" s="245">
        <f t="shared" si="10"/>
        <v>0</v>
      </c>
      <c r="AJ55" s="245">
        <f t="shared" si="10"/>
        <v>0</v>
      </c>
      <c r="AK55" s="245">
        <f t="shared" si="10"/>
        <v>0</v>
      </c>
      <c r="AL55" s="245">
        <f t="shared" si="10"/>
        <v>0</v>
      </c>
      <c r="AM55" s="245">
        <f t="shared" si="10"/>
        <v>0</v>
      </c>
      <c r="AN55" s="245">
        <f t="shared" si="10"/>
        <v>0</v>
      </c>
      <c r="AO55" s="245">
        <f t="shared" si="10"/>
        <v>0</v>
      </c>
      <c r="AP55" s="245">
        <f t="shared" si="10"/>
        <v>0</v>
      </c>
    </row>
    <row r="56" spans="1:45" ht="16.5" thickBot="1" x14ac:dyDescent="0.25">
      <c r="A56" s="246" t="s">
        <v>263</v>
      </c>
      <c r="B56" s="247">
        <f t="shared" ref="B56:AP56" si="11">AVERAGE(SUM(B53:B54),(SUM(B53:B54)-B55))*$B$42</f>
        <v>0</v>
      </c>
      <c r="C56" s="247">
        <f t="shared" si="11"/>
        <v>0</v>
      </c>
      <c r="D56" s="247">
        <f t="shared" si="11"/>
        <v>0</v>
      </c>
      <c r="E56" s="247">
        <f t="shared" si="11"/>
        <v>0</v>
      </c>
      <c r="F56" s="247">
        <f t="shared" si="11"/>
        <v>0</v>
      </c>
      <c r="G56" s="247">
        <f t="shared" si="11"/>
        <v>0</v>
      </c>
      <c r="H56" s="247">
        <f t="shared" si="11"/>
        <v>0</v>
      </c>
      <c r="I56" s="247">
        <f t="shared" si="11"/>
        <v>0</v>
      </c>
      <c r="J56" s="247">
        <f t="shared" si="11"/>
        <v>0</v>
      </c>
      <c r="K56" s="247">
        <f t="shared" si="11"/>
        <v>0</v>
      </c>
      <c r="L56" s="247">
        <f t="shared" si="11"/>
        <v>0</v>
      </c>
      <c r="M56" s="247">
        <f t="shared" si="11"/>
        <v>0</v>
      </c>
      <c r="N56" s="247">
        <f t="shared" si="11"/>
        <v>0</v>
      </c>
      <c r="O56" s="247">
        <f t="shared" si="11"/>
        <v>0</v>
      </c>
      <c r="P56" s="247">
        <f t="shared" si="11"/>
        <v>0</v>
      </c>
      <c r="Q56" s="247">
        <f t="shared" si="11"/>
        <v>0</v>
      </c>
      <c r="R56" s="247">
        <f t="shared" si="11"/>
        <v>0</v>
      </c>
      <c r="S56" s="247">
        <f t="shared" si="11"/>
        <v>0</v>
      </c>
      <c r="T56" s="247">
        <f t="shared" si="11"/>
        <v>0</v>
      </c>
      <c r="U56" s="247">
        <f t="shared" si="11"/>
        <v>0</v>
      </c>
      <c r="V56" s="247">
        <f t="shared" si="11"/>
        <v>0</v>
      </c>
      <c r="W56" s="247">
        <f t="shared" si="11"/>
        <v>0</v>
      </c>
      <c r="X56" s="247">
        <f t="shared" si="11"/>
        <v>0</v>
      </c>
      <c r="Y56" s="247">
        <f t="shared" si="11"/>
        <v>0</v>
      </c>
      <c r="Z56" s="247">
        <f t="shared" si="11"/>
        <v>0</v>
      </c>
      <c r="AA56" s="247">
        <f t="shared" si="11"/>
        <v>0</v>
      </c>
      <c r="AB56" s="247">
        <f t="shared" si="11"/>
        <v>0</v>
      </c>
      <c r="AC56" s="247">
        <f t="shared" si="11"/>
        <v>0</v>
      </c>
      <c r="AD56" s="247">
        <f t="shared" si="11"/>
        <v>0</v>
      </c>
      <c r="AE56" s="247">
        <f t="shared" si="11"/>
        <v>0</v>
      </c>
      <c r="AF56" s="247">
        <f t="shared" si="11"/>
        <v>0</v>
      </c>
      <c r="AG56" s="247">
        <f t="shared" si="11"/>
        <v>0</v>
      </c>
      <c r="AH56" s="247">
        <f t="shared" si="11"/>
        <v>0</v>
      </c>
      <c r="AI56" s="247">
        <f t="shared" si="11"/>
        <v>0</v>
      </c>
      <c r="AJ56" s="247">
        <f t="shared" si="11"/>
        <v>0</v>
      </c>
      <c r="AK56" s="247">
        <f t="shared" si="11"/>
        <v>0</v>
      </c>
      <c r="AL56" s="247">
        <f t="shared" si="11"/>
        <v>0</v>
      </c>
      <c r="AM56" s="247">
        <f t="shared" si="11"/>
        <v>0</v>
      </c>
      <c r="AN56" s="247">
        <f t="shared" si="11"/>
        <v>0</v>
      </c>
      <c r="AO56" s="247">
        <f t="shared" si="11"/>
        <v>0</v>
      </c>
      <c r="AP56" s="247">
        <f t="shared" si="11"/>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2">C58+1</f>
        <v>3</v>
      </c>
      <c r="E58" s="243">
        <f t="shared" si="12"/>
        <v>4</v>
      </c>
      <c r="F58" s="243">
        <f t="shared" si="12"/>
        <v>5</v>
      </c>
      <c r="G58" s="243">
        <f t="shared" si="12"/>
        <v>6</v>
      </c>
      <c r="H58" s="243">
        <f t="shared" si="12"/>
        <v>7</v>
      </c>
      <c r="I58" s="243">
        <f t="shared" si="12"/>
        <v>8</v>
      </c>
      <c r="J58" s="243">
        <f t="shared" si="12"/>
        <v>9</v>
      </c>
      <c r="K58" s="243">
        <f t="shared" si="12"/>
        <v>10</v>
      </c>
      <c r="L58" s="243">
        <f t="shared" si="12"/>
        <v>11</v>
      </c>
      <c r="M58" s="243">
        <f t="shared" si="12"/>
        <v>12</v>
      </c>
      <c r="N58" s="243">
        <f t="shared" si="12"/>
        <v>13</v>
      </c>
      <c r="O58" s="243">
        <f t="shared" si="12"/>
        <v>14</v>
      </c>
      <c r="P58" s="243">
        <f t="shared" si="12"/>
        <v>15</v>
      </c>
      <c r="Q58" s="243">
        <f t="shared" si="12"/>
        <v>16</v>
      </c>
      <c r="R58" s="243">
        <f t="shared" si="12"/>
        <v>17</v>
      </c>
      <c r="S58" s="243">
        <f t="shared" si="12"/>
        <v>18</v>
      </c>
      <c r="T58" s="243">
        <f t="shared" si="12"/>
        <v>19</v>
      </c>
      <c r="U58" s="243">
        <f t="shared" si="12"/>
        <v>20</v>
      </c>
      <c r="V58" s="243">
        <f t="shared" si="12"/>
        <v>21</v>
      </c>
      <c r="W58" s="243">
        <f t="shared" si="12"/>
        <v>22</v>
      </c>
      <c r="X58" s="243">
        <f t="shared" si="12"/>
        <v>23</v>
      </c>
      <c r="Y58" s="243">
        <f t="shared" si="12"/>
        <v>24</v>
      </c>
      <c r="Z58" s="243">
        <f t="shared" si="12"/>
        <v>25</v>
      </c>
      <c r="AA58" s="243">
        <f t="shared" si="12"/>
        <v>26</v>
      </c>
      <c r="AB58" s="243">
        <f t="shared" si="12"/>
        <v>27</v>
      </c>
      <c r="AC58" s="243">
        <f t="shared" si="12"/>
        <v>28</v>
      </c>
      <c r="AD58" s="243">
        <f t="shared" si="12"/>
        <v>29</v>
      </c>
      <c r="AE58" s="243">
        <f t="shared" si="12"/>
        <v>30</v>
      </c>
      <c r="AF58" s="243">
        <f t="shared" si="12"/>
        <v>31</v>
      </c>
      <c r="AG58" s="243">
        <f t="shared" si="12"/>
        <v>32</v>
      </c>
      <c r="AH58" s="243">
        <f t="shared" si="12"/>
        <v>33</v>
      </c>
      <c r="AI58" s="243">
        <f t="shared" si="12"/>
        <v>34</v>
      </c>
      <c r="AJ58" s="243">
        <f t="shared" si="12"/>
        <v>35</v>
      </c>
      <c r="AK58" s="243">
        <f t="shared" si="12"/>
        <v>36</v>
      </c>
      <c r="AL58" s="243">
        <f t="shared" si="12"/>
        <v>37</v>
      </c>
      <c r="AM58" s="243">
        <f t="shared" si="12"/>
        <v>38</v>
      </c>
      <c r="AN58" s="243">
        <f t="shared" si="12"/>
        <v>39</v>
      </c>
      <c r="AO58" s="243">
        <f t="shared" si="12"/>
        <v>40</v>
      </c>
      <c r="AP58" s="243">
        <f t="shared" si="12"/>
        <v>41</v>
      </c>
    </row>
    <row r="59" spans="1:45" ht="14.25" x14ac:dyDescent="0.2">
      <c r="A59" s="251" t="s">
        <v>262</v>
      </c>
      <c r="B59" s="252">
        <f>B50*$B$28</f>
        <v>0</v>
      </c>
      <c r="C59" s="252">
        <f>C50*$B$28</f>
        <v>0</v>
      </c>
      <c r="D59" s="252">
        <f t="shared" ref="D59:AP59" si="13">D50*$B$28</f>
        <v>0</v>
      </c>
      <c r="E59" s="252">
        <f t="shared" si="13"/>
        <v>0</v>
      </c>
      <c r="F59" s="252">
        <f t="shared" si="13"/>
        <v>0</v>
      </c>
      <c r="G59" s="252">
        <f>G50*$B$28</f>
        <v>0</v>
      </c>
      <c r="H59" s="252">
        <f t="shared" si="13"/>
        <v>0</v>
      </c>
      <c r="I59" s="252">
        <f t="shared" si="13"/>
        <v>0</v>
      </c>
      <c r="J59" s="252">
        <f t="shared" si="13"/>
        <v>0</v>
      </c>
      <c r="K59" s="252">
        <f t="shared" si="13"/>
        <v>0</v>
      </c>
      <c r="L59" s="252">
        <f t="shared" si="13"/>
        <v>0</v>
      </c>
      <c r="M59" s="252">
        <f t="shared" si="13"/>
        <v>0</v>
      </c>
      <c r="N59" s="252">
        <f t="shared" si="13"/>
        <v>0</v>
      </c>
      <c r="O59" s="252">
        <f t="shared" si="13"/>
        <v>0</v>
      </c>
      <c r="P59" s="252">
        <f t="shared" si="13"/>
        <v>0</v>
      </c>
      <c r="Q59" s="252">
        <f t="shared" si="13"/>
        <v>0</v>
      </c>
      <c r="R59" s="252">
        <f t="shared" si="13"/>
        <v>0</v>
      </c>
      <c r="S59" s="252">
        <f t="shared" si="13"/>
        <v>0</v>
      </c>
      <c r="T59" s="252">
        <f t="shared" si="13"/>
        <v>0</v>
      </c>
      <c r="U59" s="252">
        <f t="shared" si="13"/>
        <v>0</v>
      </c>
      <c r="V59" s="252">
        <f t="shared" si="13"/>
        <v>0</v>
      </c>
      <c r="W59" s="252">
        <f t="shared" si="13"/>
        <v>0</v>
      </c>
      <c r="X59" s="252">
        <f t="shared" si="13"/>
        <v>0</v>
      </c>
      <c r="Y59" s="252">
        <f t="shared" si="13"/>
        <v>0</v>
      </c>
      <c r="Z59" s="252">
        <f t="shared" si="13"/>
        <v>0</v>
      </c>
      <c r="AA59" s="252">
        <f t="shared" si="13"/>
        <v>0</v>
      </c>
      <c r="AB59" s="252">
        <f t="shared" si="13"/>
        <v>0</v>
      </c>
      <c r="AC59" s="252">
        <f t="shared" si="13"/>
        <v>0</v>
      </c>
      <c r="AD59" s="252">
        <f t="shared" si="13"/>
        <v>0</v>
      </c>
      <c r="AE59" s="252">
        <f t="shared" si="13"/>
        <v>0</v>
      </c>
      <c r="AF59" s="252">
        <f t="shared" si="13"/>
        <v>0</v>
      </c>
      <c r="AG59" s="252">
        <f t="shared" si="13"/>
        <v>0</v>
      </c>
      <c r="AH59" s="252">
        <f t="shared" si="13"/>
        <v>0</v>
      </c>
      <c r="AI59" s="252">
        <f t="shared" si="13"/>
        <v>0</v>
      </c>
      <c r="AJ59" s="252">
        <f t="shared" si="13"/>
        <v>0</v>
      </c>
      <c r="AK59" s="252">
        <f t="shared" si="13"/>
        <v>0</v>
      </c>
      <c r="AL59" s="252">
        <f t="shared" si="13"/>
        <v>0</v>
      </c>
      <c r="AM59" s="252">
        <f t="shared" si="13"/>
        <v>0</v>
      </c>
      <c r="AN59" s="252">
        <f t="shared" si="13"/>
        <v>0</v>
      </c>
      <c r="AO59" s="252">
        <f t="shared" si="13"/>
        <v>0</v>
      </c>
      <c r="AP59" s="252">
        <f t="shared" si="13"/>
        <v>0</v>
      </c>
    </row>
    <row r="60" spans="1:45" x14ac:dyDescent="0.2">
      <c r="A60" s="244" t="s">
        <v>261</v>
      </c>
      <c r="B60" s="245">
        <f t="shared" ref="B60:AP60" si="14">SUM(B61:B65)</f>
        <v>0</v>
      </c>
      <c r="C60" s="245">
        <f t="shared" si="14"/>
        <v>0</v>
      </c>
      <c r="D60" s="245">
        <f>SUM(D61:D65)</f>
        <v>0</v>
      </c>
      <c r="E60" s="245">
        <f>SUM(E61:E65)</f>
        <v>-1.4179318169520462E-2</v>
      </c>
      <c r="F60" s="245">
        <f t="shared" si="14"/>
        <v>-1.4828724777944816E-2</v>
      </c>
      <c r="G60" s="245">
        <f t="shared" si="14"/>
        <v>-1.5507873926738407E-2</v>
      </c>
      <c r="H60" s="245">
        <f t="shared" si="14"/>
        <v>-1.6218127811321086E-2</v>
      </c>
      <c r="I60" s="245">
        <f t="shared" si="14"/>
        <v>-1.6960911015070784E-2</v>
      </c>
      <c r="J60" s="245">
        <f t="shared" si="14"/>
        <v>-1.7737713366664878E-2</v>
      </c>
      <c r="K60" s="245">
        <f t="shared" si="14"/>
        <v>-1.8550092928286546E-2</v>
      </c>
      <c r="L60" s="245">
        <f t="shared" si="14"/>
        <v>-1.9399679120689656E-2</v>
      </c>
      <c r="M60" s="245">
        <f t="shared" si="14"/>
        <v>-2.0288175991390309E-2</v>
      </c>
      <c r="N60" s="245">
        <f t="shared" si="14"/>
        <v>-2.0288175991390309E-2</v>
      </c>
      <c r="O60" s="245">
        <f t="shared" si="14"/>
        <v>-2.1217365632540081E-2</v>
      </c>
      <c r="P60" s="245">
        <f t="shared" si="14"/>
        <v>-2.2189111755336426E-2</v>
      </c>
      <c r="Q60" s="245">
        <f t="shared" si="14"/>
        <v>-2.3205363428139485E-2</v>
      </c>
      <c r="R60" s="245">
        <f t="shared" si="14"/>
        <v>-2.4268158985793032E-2</v>
      </c>
      <c r="S60" s="245">
        <f t="shared" si="14"/>
        <v>-2.5379630117990628E-2</v>
      </c>
      <c r="T60" s="245">
        <f t="shared" si="14"/>
        <v>-2.6542006144887151E-2</v>
      </c>
      <c r="U60" s="245">
        <f t="shared" si="14"/>
        <v>-2.7757618488531487E-2</v>
      </c>
      <c r="V60" s="245">
        <f t="shared" si="14"/>
        <v>-2.9028905349088901E-2</v>
      </c>
      <c r="W60" s="245">
        <f t="shared" si="14"/>
        <v>-3.0358416595232335E-2</v>
      </c>
      <c r="X60" s="245">
        <f t="shared" si="14"/>
        <v>-3.1748818878511532E-2</v>
      </c>
      <c r="Y60" s="245">
        <f t="shared" si="14"/>
        <v>-3.3202900981958015E-2</v>
      </c>
      <c r="Z60" s="245">
        <f t="shared" si="14"/>
        <v>-3.4723579413653873E-2</v>
      </c>
      <c r="AA60" s="245">
        <f t="shared" si="14"/>
        <v>-3.6313904256483558E-2</v>
      </c>
      <c r="AB60" s="245">
        <f t="shared" si="14"/>
        <v>-3.7977065285801741E-2</v>
      </c>
      <c r="AC60" s="245">
        <f t="shared" si="14"/>
        <v>-3.9716398367287763E-2</v>
      </c>
      <c r="AD60" s="245">
        <f t="shared" si="14"/>
        <v>-4.153539214781897E-2</v>
      </c>
      <c r="AE60" s="245">
        <f t="shared" si="14"/>
        <v>-4.3437695052783186E-2</v>
      </c>
      <c r="AF60" s="245">
        <f t="shared" si="14"/>
        <v>-4.5427122603865021E-2</v>
      </c>
      <c r="AG60" s="245">
        <f t="shared" si="14"/>
        <v>-4.7507665071983639E-2</v>
      </c>
      <c r="AH60" s="245">
        <f t="shared" si="14"/>
        <v>-4.9683495480731733E-2</v>
      </c>
      <c r="AI60" s="245">
        <f t="shared" si="14"/>
        <v>-5.1958977976368538E-2</v>
      </c>
      <c r="AJ60" s="245">
        <f t="shared" si="14"/>
        <v>-5.4338676581154863E-2</v>
      </c>
      <c r="AK60" s="245">
        <f t="shared" si="14"/>
        <v>-5.6827364347587082E-2</v>
      </c>
      <c r="AL60" s="245">
        <f t="shared" si="14"/>
        <v>-5.9430032931891065E-2</v>
      </c>
      <c r="AM60" s="245">
        <f t="shared" si="14"/>
        <v>-6.215190260597795E-2</v>
      </c>
      <c r="AN60" s="245">
        <f t="shared" si="14"/>
        <v>-6.4998432727943187E-2</v>
      </c>
      <c r="AO60" s="245">
        <f t="shared" si="14"/>
        <v>-6.7975332692109772E-2</v>
      </c>
      <c r="AP60" s="245">
        <f t="shared" si="14"/>
        <v>-1.1853907114650002E-2</v>
      </c>
    </row>
    <row r="61" spans="1:45" x14ac:dyDescent="0.2">
      <c r="A61" s="253" t="s">
        <v>260</v>
      </c>
      <c r="B61" s="245"/>
      <c r="C61" s="245">
        <f>-IF(C$47&lt;=$B$30,0,$B$29*(1+C$49)*$B$28)</f>
        <v>0</v>
      </c>
      <c r="D61" s="245">
        <f>-IF(D$47&lt;=$B$30,0,$B$29*(1+D$49)*$B$28)</f>
        <v>0</v>
      </c>
      <c r="E61" s="245">
        <f>-IF(E$47&lt;=$B$30,0,$B$29*(1+E$49)*$B$28)</f>
        <v>-1.4179318169520462E-2</v>
      </c>
      <c r="F61" s="245">
        <f t="shared" ref="F61:AP61" si="15">-IF(F$47&lt;=$B$30,0,$B$29*(1+F$49)*$B$28)</f>
        <v>-1.4828724777944816E-2</v>
      </c>
      <c r="G61" s="245">
        <f t="shared" si="15"/>
        <v>-1.5507873926738407E-2</v>
      </c>
      <c r="H61" s="245">
        <f t="shared" si="15"/>
        <v>-1.6218127811321086E-2</v>
      </c>
      <c r="I61" s="245">
        <f t="shared" si="15"/>
        <v>-1.6960911015070784E-2</v>
      </c>
      <c r="J61" s="245">
        <f t="shared" si="15"/>
        <v>-1.7737713366664878E-2</v>
      </c>
      <c r="K61" s="245">
        <f t="shared" si="15"/>
        <v>-1.8550092928286546E-2</v>
      </c>
      <c r="L61" s="245">
        <f t="shared" si="15"/>
        <v>-1.9399679120689656E-2</v>
      </c>
      <c r="M61" s="245">
        <f t="shared" si="15"/>
        <v>-2.0288175991390309E-2</v>
      </c>
      <c r="N61" s="245">
        <f t="shared" si="15"/>
        <v>-2.0288175991390309E-2</v>
      </c>
      <c r="O61" s="245">
        <f t="shared" si="15"/>
        <v>-2.1217365632540081E-2</v>
      </c>
      <c r="P61" s="245">
        <f t="shared" si="15"/>
        <v>-2.2189111755336426E-2</v>
      </c>
      <c r="Q61" s="245">
        <f t="shared" si="15"/>
        <v>-2.3205363428139485E-2</v>
      </c>
      <c r="R61" s="245">
        <f t="shared" si="15"/>
        <v>-2.4268158985793032E-2</v>
      </c>
      <c r="S61" s="245">
        <f t="shared" si="15"/>
        <v>-2.5379630117990628E-2</v>
      </c>
      <c r="T61" s="245">
        <f t="shared" si="15"/>
        <v>-2.6542006144887151E-2</v>
      </c>
      <c r="U61" s="245">
        <f t="shared" si="15"/>
        <v>-2.7757618488531487E-2</v>
      </c>
      <c r="V61" s="245">
        <f t="shared" si="15"/>
        <v>-2.9028905349088901E-2</v>
      </c>
      <c r="W61" s="245">
        <f t="shared" si="15"/>
        <v>-3.0358416595232335E-2</v>
      </c>
      <c r="X61" s="245">
        <f t="shared" si="15"/>
        <v>-3.1748818878511532E-2</v>
      </c>
      <c r="Y61" s="245">
        <f t="shared" si="15"/>
        <v>-3.3202900981958015E-2</v>
      </c>
      <c r="Z61" s="245">
        <f t="shared" si="15"/>
        <v>-3.4723579413653873E-2</v>
      </c>
      <c r="AA61" s="245">
        <f t="shared" si="15"/>
        <v>-3.6313904256483558E-2</v>
      </c>
      <c r="AB61" s="245">
        <f t="shared" si="15"/>
        <v>-3.7977065285801741E-2</v>
      </c>
      <c r="AC61" s="245">
        <f t="shared" si="15"/>
        <v>-3.9716398367287763E-2</v>
      </c>
      <c r="AD61" s="245">
        <f t="shared" si="15"/>
        <v>-4.153539214781897E-2</v>
      </c>
      <c r="AE61" s="245">
        <f t="shared" si="15"/>
        <v>-4.3437695052783186E-2</v>
      </c>
      <c r="AF61" s="245">
        <f t="shared" si="15"/>
        <v>-4.5427122603865021E-2</v>
      </c>
      <c r="AG61" s="245">
        <f t="shared" si="15"/>
        <v>-4.7507665071983639E-2</v>
      </c>
      <c r="AH61" s="245">
        <f t="shared" si="15"/>
        <v>-4.9683495480731733E-2</v>
      </c>
      <c r="AI61" s="245">
        <f t="shared" si="15"/>
        <v>-5.1958977976368538E-2</v>
      </c>
      <c r="AJ61" s="245">
        <f t="shared" si="15"/>
        <v>-5.4338676581154863E-2</v>
      </c>
      <c r="AK61" s="245">
        <f t="shared" si="15"/>
        <v>-5.6827364347587082E-2</v>
      </c>
      <c r="AL61" s="245">
        <f t="shared" si="15"/>
        <v>-5.9430032931891065E-2</v>
      </c>
      <c r="AM61" s="245">
        <f t="shared" si="15"/>
        <v>-6.215190260597795E-2</v>
      </c>
      <c r="AN61" s="245">
        <f t="shared" si="15"/>
        <v>-6.4998432727943187E-2</v>
      </c>
      <c r="AO61" s="245">
        <f t="shared" si="15"/>
        <v>-6.7975332692109772E-2</v>
      </c>
      <c r="AP61" s="245">
        <f t="shared" si="15"/>
        <v>-1.1853907114650002E-2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6">B59+B60</f>
        <v>0</v>
      </c>
      <c r="C66" s="252">
        <f t="shared" si="16"/>
        <v>0</v>
      </c>
      <c r="D66" s="252">
        <f t="shared" si="16"/>
        <v>0</v>
      </c>
      <c r="E66" s="252">
        <f t="shared" si="16"/>
        <v>-1.4179318169520462E-2</v>
      </c>
      <c r="F66" s="252">
        <f t="shared" si="16"/>
        <v>-1.4828724777944816E-2</v>
      </c>
      <c r="G66" s="252">
        <f t="shared" si="16"/>
        <v>-1.5507873926738407E-2</v>
      </c>
      <c r="H66" s="252">
        <f t="shared" si="16"/>
        <v>-1.6218127811321086E-2</v>
      </c>
      <c r="I66" s="252">
        <f t="shared" si="16"/>
        <v>-1.6960911015070784E-2</v>
      </c>
      <c r="J66" s="252">
        <f t="shared" si="16"/>
        <v>-1.7737713366664878E-2</v>
      </c>
      <c r="K66" s="252">
        <f t="shared" si="16"/>
        <v>-1.8550092928286546E-2</v>
      </c>
      <c r="L66" s="252">
        <f t="shared" si="16"/>
        <v>-1.9399679120689656E-2</v>
      </c>
      <c r="M66" s="252">
        <f t="shared" si="16"/>
        <v>-2.0288175991390309E-2</v>
      </c>
      <c r="N66" s="252">
        <f t="shared" si="16"/>
        <v>-2.0288175991390309E-2</v>
      </c>
      <c r="O66" s="252">
        <f t="shared" si="16"/>
        <v>-2.1217365632540081E-2</v>
      </c>
      <c r="P66" s="252">
        <f t="shared" si="16"/>
        <v>-2.2189111755336426E-2</v>
      </c>
      <c r="Q66" s="252">
        <f t="shared" si="16"/>
        <v>-2.3205363428139485E-2</v>
      </c>
      <c r="R66" s="252">
        <f t="shared" si="16"/>
        <v>-2.4268158985793032E-2</v>
      </c>
      <c r="S66" s="252">
        <f t="shared" si="16"/>
        <v>-2.5379630117990628E-2</v>
      </c>
      <c r="T66" s="252">
        <f t="shared" si="16"/>
        <v>-2.6542006144887151E-2</v>
      </c>
      <c r="U66" s="252">
        <f t="shared" si="16"/>
        <v>-2.7757618488531487E-2</v>
      </c>
      <c r="V66" s="252">
        <f t="shared" si="16"/>
        <v>-2.9028905349088901E-2</v>
      </c>
      <c r="W66" s="252">
        <f t="shared" si="16"/>
        <v>-3.0358416595232335E-2</v>
      </c>
      <c r="X66" s="252">
        <f t="shared" si="16"/>
        <v>-3.1748818878511532E-2</v>
      </c>
      <c r="Y66" s="252">
        <f t="shared" si="16"/>
        <v>-3.3202900981958015E-2</v>
      </c>
      <c r="Z66" s="252">
        <f t="shared" si="16"/>
        <v>-3.4723579413653873E-2</v>
      </c>
      <c r="AA66" s="252">
        <f t="shared" si="16"/>
        <v>-3.6313904256483558E-2</v>
      </c>
      <c r="AB66" s="252">
        <f t="shared" si="16"/>
        <v>-3.7977065285801741E-2</v>
      </c>
      <c r="AC66" s="252">
        <f t="shared" si="16"/>
        <v>-3.9716398367287763E-2</v>
      </c>
      <c r="AD66" s="252">
        <f t="shared" si="16"/>
        <v>-4.153539214781897E-2</v>
      </c>
      <c r="AE66" s="252">
        <f t="shared" si="16"/>
        <v>-4.3437695052783186E-2</v>
      </c>
      <c r="AF66" s="252">
        <f t="shared" si="16"/>
        <v>-4.5427122603865021E-2</v>
      </c>
      <c r="AG66" s="252">
        <f t="shared" si="16"/>
        <v>-4.7507665071983639E-2</v>
      </c>
      <c r="AH66" s="252">
        <f t="shared" si="16"/>
        <v>-4.9683495480731733E-2</v>
      </c>
      <c r="AI66" s="252">
        <f t="shared" si="16"/>
        <v>-5.1958977976368538E-2</v>
      </c>
      <c r="AJ66" s="252">
        <f t="shared" si="16"/>
        <v>-5.4338676581154863E-2</v>
      </c>
      <c r="AK66" s="252">
        <f t="shared" si="16"/>
        <v>-5.6827364347587082E-2</v>
      </c>
      <c r="AL66" s="252">
        <f t="shared" si="16"/>
        <v>-5.9430032931891065E-2</v>
      </c>
      <c r="AM66" s="252">
        <f t="shared" si="16"/>
        <v>-6.215190260597795E-2</v>
      </c>
      <c r="AN66" s="252">
        <f t="shared" si="16"/>
        <v>-6.4998432727943187E-2</v>
      </c>
      <c r="AO66" s="252">
        <f t="shared" si="16"/>
        <v>-6.7975332692109772E-2</v>
      </c>
      <c r="AP66" s="252">
        <f>AP59+AP60</f>
        <v>-1.1853907114650002E-2</v>
      </c>
    </row>
    <row r="67" spans="1:45" x14ac:dyDescent="0.2">
      <c r="A67" s="253" t="s">
        <v>255</v>
      </c>
      <c r="B67" s="255"/>
      <c r="C67" s="334">
        <f>-($B$25)*$B$28/$B$27</f>
        <v>-395130.23715500004</v>
      </c>
      <c r="D67" s="334">
        <f>C67</f>
        <v>-395130.23715500004</v>
      </c>
      <c r="E67" s="334">
        <f t="shared" ref="E67:L67" si="17">D67</f>
        <v>-395130.23715500004</v>
      </c>
      <c r="F67" s="334">
        <f t="shared" si="17"/>
        <v>-395130.23715500004</v>
      </c>
      <c r="G67" s="334">
        <f t="shared" si="17"/>
        <v>-395130.23715500004</v>
      </c>
      <c r="H67" s="334">
        <f t="shared" si="17"/>
        <v>-395130.23715500004</v>
      </c>
      <c r="I67" s="334">
        <f t="shared" si="17"/>
        <v>-395130.23715500004</v>
      </c>
      <c r="J67" s="334">
        <f t="shared" si="17"/>
        <v>-395130.23715500004</v>
      </c>
      <c r="K67" s="334">
        <f t="shared" si="17"/>
        <v>-395130.23715500004</v>
      </c>
      <c r="L67" s="334">
        <f t="shared" si="17"/>
        <v>-395130.23715500004</v>
      </c>
      <c r="M67" s="245">
        <f t="shared" ref="M67:AP67" si="18">L67</f>
        <v>-395130.23715500004</v>
      </c>
      <c r="N67" s="245">
        <f t="shared" si="18"/>
        <v>-395130.23715500004</v>
      </c>
      <c r="O67" s="245">
        <f t="shared" si="18"/>
        <v>-395130.23715500004</v>
      </c>
      <c r="P67" s="245">
        <f t="shared" si="18"/>
        <v>-395130.23715500004</v>
      </c>
      <c r="Q67" s="245">
        <f t="shared" si="18"/>
        <v>-395130.23715500004</v>
      </c>
      <c r="R67" s="245">
        <f t="shared" si="18"/>
        <v>-395130.23715500004</v>
      </c>
      <c r="S67" s="245">
        <f t="shared" si="18"/>
        <v>-395130.23715500004</v>
      </c>
      <c r="T67" s="245">
        <f t="shared" si="18"/>
        <v>-395130.23715500004</v>
      </c>
      <c r="U67" s="245">
        <f t="shared" si="18"/>
        <v>-395130.23715500004</v>
      </c>
      <c r="V67" s="245">
        <f t="shared" si="18"/>
        <v>-395130.23715500004</v>
      </c>
      <c r="W67" s="245">
        <f t="shared" si="18"/>
        <v>-395130.23715500004</v>
      </c>
      <c r="X67" s="245">
        <f t="shared" si="18"/>
        <v>-395130.23715500004</v>
      </c>
      <c r="Y67" s="245">
        <f t="shared" si="18"/>
        <v>-395130.23715500004</v>
      </c>
      <c r="Z67" s="245">
        <f t="shared" si="18"/>
        <v>-395130.23715500004</v>
      </c>
      <c r="AA67" s="245">
        <f t="shared" si="18"/>
        <v>-395130.23715500004</v>
      </c>
      <c r="AB67" s="245">
        <f t="shared" si="18"/>
        <v>-395130.23715500004</v>
      </c>
      <c r="AC67" s="245">
        <f t="shared" si="18"/>
        <v>-395130.23715500004</v>
      </c>
      <c r="AD67" s="245">
        <f t="shared" si="18"/>
        <v>-395130.23715500004</v>
      </c>
      <c r="AE67" s="245">
        <f t="shared" si="18"/>
        <v>-395130.23715500004</v>
      </c>
      <c r="AF67" s="245">
        <f t="shared" si="18"/>
        <v>-395130.23715500004</v>
      </c>
      <c r="AG67" s="245">
        <f t="shared" si="18"/>
        <v>-395130.23715500004</v>
      </c>
      <c r="AH67" s="245">
        <f t="shared" si="18"/>
        <v>-395130.23715500004</v>
      </c>
      <c r="AI67" s="245">
        <f t="shared" si="18"/>
        <v>-395130.23715500004</v>
      </c>
      <c r="AJ67" s="245">
        <f t="shared" si="18"/>
        <v>-395130.23715500004</v>
      </c>
      <c r="AK67" s="245">
        <f t="shared" si="18"/>
        <v>-395130.23715500004</v>
      </c>
      <c r="AL67" s="245">
        <f t="shared" si="18"/>
        <v>-395130.23715500004</v>
      </c>
      <c r="AM67" s="245">
        <f t="shared" si="18"/>
        <v>-395130.23715500004</v>
      </c>
      <c r="AN67" s="245">
        <f t="shared" si="18"/>
        <v>-395130.23715500004</v>
      </c>
      <c r="AO67" s="245">
        <f t="shared" si="18"/>
        <v>-395130.23715500004</v>
      </c>
      <c r="AP67" s="245">
        <f t="shared" si="18"/>
        <v>-395130.23715500004</v>
      </c>
      <c r="AQ67" s="256"/>
      <c r="AR67" s="257"/>
      <c r="AS67" s="257"/>
    </row>
    <row r="68" spans="1:45" ht="28.5" x14ac:dyDescent="0.2">
      <c r="A68" s="254" t="s">
        <v>549</v>
      </c>
      <c r="B68" s="252">
        <f t="shared" ref="B68:J68" si="19">B66+B67</f>
        <v>0</v>
      </c>
      <c r="C68" s="252">
        <f>C66+C67</f>
        <v>-395130.23715500004</v>
      </c>
      <c r="D68" s="252">
        <f>D66+D67</f>
        <v>-395130.23715500004</v>
      </c>
      <c r="E68" s="252">
        <f t="shared" si="19"/>
        <v>-395130.25133431819</v>
      </c>
      <c r="F68" s="252">
        <f>F66+C67</f>
        <v>-395130.25198372483</v>
      </c>
      <c r="G68" s="252">
        <f t="shared" si="19"/>
        <v>-395130.25266287394</v>
      </c>
      <c r="H68" s="252">
        <f t="shared" si="19"/>
        <v>-395130.25337312784</v>
      </c>
      <c r="I68" s="252">
        <f t="shared" si="19"/>
        <v>-395130.25411591103</v>
      </c>
      <c r="J68" s="252">
        <f t="shared" si="19"/>
        <v>-395130.25489271339</v>
      </c>
      <c r="K68" s="252">
        <f>K66+K67</f>
        <v>-395130.25570509298</v>
      </c>
      <c r="L68" s="252">
        <f>L66+L67</f>
        <v>-395130.25655467919</v>
      </c>
      <c r="M68" s="252">
        <f t="shared" ref="M68:AO68" si="20">M66+M67</f>
        <v>-395130.25744317606</v>
      </c>
      <c r="N68" s="252">
        <f t="shared" si="20"/>
        <v>-395130.25744317606</v>
      </c>
      <c r="O68" s="252">
        <f t="shared" si="20"/>
        <v>-395130.25837236567</v>
      </c>
      <c r="P68" s="252">
        <f t="shared" si="20"/>
        <v>-395130.25934411178</v>
      </c>
      <c r="Q68" s="252">
        <f t="shared" si="20"/>
        <v>-395130.26036036346</v>
      </c>
      <c r="R68" s="252">
        <f t="shared" si="20"/>
        <v>-395130.26142315904</v>
      </c>
      <c r="S68" s="252">
        <f t="shared" si="20"/>
        <v>-395130.26253463014</v>
      </c>
      <c r="T68" s="252">
        <f t="shared" si="20"/>
        <v>-395130.26369700616</v>
      </c>
      <c r="U68" s="252">
        <f t="shared" si="20"/>
        <v>-395130.2649126185</v>
      </c>
      <c r="V68" s="252">
        <f t="shared" si="20"/>
        <v>-395130.26618390536</v>
      </c>
      <c r="W68" s="252">
        <f t="shared" si="20"/>
        <v>-395130.26751341665</v>
      </c>
      <c r="X68" s="252">
        <f t="shared" si="20"/>
        <v>-395130.26890381891</v>
      </c>
      <c r="Y68" s="252">
        <f t="shared" si="20"/>
        <v>-395130.270357901</v>
      </c>
      <c r="Z68" s="252">
        <f t="shared" si="20"/>
        <v>-395130.27187857946</v>
      </c>
      <c r="AA68" s="252">
        <f t="shared" si="20"/>
        <v>-395130.27346890431</v>
      </c>
      <c r="AB68" s="252">
        <f t="shared" si="20"/>
        <v>-395130.27513206535</v>
      </c>
      <c r="AC68" s="252">
        <f t="shared" si="20"/>
        <v>-395130.27687139838</v>
      </c>
      <c r="AD68" s="252">
        <f t="shared" si="20"/>
        <v>-395130.27869039221</v>
      </c>
      <c r="AE68" s="252">
        <f t="shared" si="20"/>
        <v>-395130.28059269511</v>
      </c>
      <c r="AF68" s="252">
        <f t="shared" si="20"/>
        <v>-395130.28258212266</v>
      </c>
      <c r="AG68" s="252">
        <f t="shared" si="20"/>
        <v>-395130.2846626651</v>
      </c>
      <c r="AH68" s="252">
        <f t="shared" si="20"/>
        <v>-395130.28683849552</v>
      </c>
      <c r="AI68" s="252">
        <f t="shared" si="20"/>
        <v>-395130.28911397804</v>
      </c>
      <c r="AJ68" s="252">
        <f t="shared" si="20"/>
        <v>-395130.2914936766</v>
      </c>
      <c r="AK68" s="252">
        <f t="shared" si="20"/>
        <v>-395130.29398236441</v>
      </c>
      <c r="AL68" s="252">
        <f t="shared" si="20"/>
        <v>-395130.29658503295</v>
      </c>
      <c r="AM68" s="252">
        <f t="shared" si="20"/>
        <v>-395130.29930690263</v>
      </c>
      <c r="AN68" s="252">
        <f t="shared" si="20"/>
        <v>-395130.30215343274</v>
      </c>
      <c r="AO68" s="252">
        <f t="shared" si="20"/>
        <v>-395130.30513033271</v>
      </c>
      <c r="AP68" s="252">
        <f>AP66+AP67</f>
        <v>-395130.24900890718</v>
      </c>
    </row>
    <row r="69" spans="1:45" x14ac:dyDescent="0.2">
      <c r="A69" s="253" t="s">
        <v>254</v>
      </c>
      <c r="B69" s="245">
        <f t="shared" ref="B69:AO69" si="21">-B56</f>
        <v>0</v>
      </c>
      <c r="C69" s="245">
        <f t="shared" si="21"/>
        <v>0</v>
      </c>
      <c r="D69" s="245">
        <f t="shared" si="21"/>
        <v>0</v>
      </c>
      <c r="E69" s="245">
        <f t="shared" si="21"/>
        <v>0</v>
      </c>
      <c r="F69" s="245">
        <f t="shared" si="21"/>
        <v>0</v>
      </c>
      <c r="G69" s="245">
        <f t="shared" si="21"/>
        <v>0</v>
      </c>
      <c r="H69" s="245">
        <f t="shared" si="21"/>
        <v>0</v>
      </c>
      <c r="I69" s="245">
        <f t="shared" si="21"/>
        <v>0</v>
      </c>
      <c r="J69" s="245">
        <f t="shared" si="21"/>
        <v>0</v>
      </c>
      <c r="K69" s="245">
        <f t="shared" si="21"/>
        <v>0</v>
      </c>
      <c r="L69" s="245">
        <f t="shared" si="21"/>
        <v>0</v>
      </c>
      <c r="M69" s="245">
        <f t="shared" si="21"/>
        <v>0</v>
      </c>
      <c r="N69" s="245">
        <f t="shared" si="21"/>
        <v>0</v>
      </c>
      <c r="O69" s="245">
        <f t="shared" si="21"/>
        <v>0</v>
      </c>
      <c r="P69" s="245">
        <f t="shared" si="21"/>
        <v>0</v>
      </c>
      <c r="Q69" s="245">
        <f t="shared" si="21"/>
        <v>0</v>
      </c>
      <c r="R69" s="245">
        <f t="shared" si="21"/>
        <v>0</v>
      </c>
      <c r="S69" s="245">
        <f t="shared" si="21"/>
        <v>0</v>
      </c>
      <c r="T69" s="245">
        <f t="shared" si="21"/>
        <v>0</v>
      </c>
      <c r="U69" s="245">
        <f t="shared" si="21"/>
        <v>0</v>
      </c>
      <c r="V69" s="245">
        <f t="shared" si="21"/>
        <v>0</v>
      </c>
      <c r="W69" s="245">
        <f t="shared" si="21"/>
        <v>0</v>
      </c>
      <c r="X69" s="245">
        <f t="shared" si="21"/>
        <v>0</v>
      </c>
      <c r="Y69" s="245">
        <f t="shared" si="21"/>
        <v>0</v>
      </c>
      <c r="Z69" s="245">
        <f t="shared" si="21"/>
        <v>0</v>
      </c>
      <c r="AA69" s="245">
        <f t="shared" si="21"/>
        <v>0</v>
      </c>
      <c r="AB69" s="245">
        <f t="shared" si="21"/>
        <v>0</v>
      </c>
      <c r="AC69" s="245">
        <f t="shared" si="21"/>
        <v>0</v>
      </c>
      <c r="AD69" s="245">
        <f t="shared" si="21"/>
        <v>0</v>
      </c>
      <c r="AE69" s="245">
        <f t="shared" si="21"/>
        <v>0</v>
      </c>
      <c r="AF69" s="245">
        <f t="shared" si="21"/>
        <v>0</v>
      </c>
      <c r="AG69" s="245">
        <f t="shared" si="21"/>
        <v>0</v>
      </c>
      <c r="AH69" s="245">
        <f t="shared" si="21"/>
        <v>0</v>
      </c>
      <c r="AI69" s="245">
        <f t="shared" si="21"/>
        <v>0</v>
      </c>
      <c r="AJ69" s="245">
        <f t="shared" si="21"/>
        <v>0</v>
      </c>
      <c r="AK69" s="245">
        <f t="shared" si="21"/>
        <v>0</v>
      </c>
      <c r="AL69" s="245">
        <f t="shared" si="21"/>
        <v>0</v>
      </c>
      <c r="AM69" s="245">
        <f t="shared" si="21"/>
        <v>0</v>
      </c>
      <c r="AN69" s="245">
        <f t="shared" si="21"/>
        <v>0</v>
      </c>
      <c r="AO69" s="245">
        <f t="shared" si="21"/>
        <v>0</v>
      </c>
      <c r="AP69" s="245">
        <f>-AP56</f>
        <v>0</v>
      </c>
    </row>
    <row r="70" spans="1:45" ht="14.25" x14ac:dyDescent="0.2">
      <c r="A70" s="254" t="s">
        <v>258</v>
      </c>
      <c r="B70" s="252">
        <f t="shared" ref="B70:AO70" si="22">B68+B69</f>
        <v>0</v>
      </c>
      <c r="C70" s="252">
        <f t="shared" si="22"/>
        <v>-395130.23715500004</v>
      </c>
      <c r="D70" s="252">
        <f t="shared" si="22"/>
        <v>-395130.23715500004</v>
      </c>
      <c r="E70" s="252">
        <f t="shared" si="22"/>
        <v>-395130.25133431819</v>
      </c>
      <c r="F70" s="252">
        <f t="shared" si="22"/>
        <v>-395130.25198372483</v>
      </c>
      <c r="G70" s="252">
        <f t="shared" si="22"/>
        <v>-395130.25266287394</v>
      </c>
      <c r="H70" s="252">
        <f t="shared" si="22"/>
        <v>-395130.25337312784</v>
      </c>
      <c r="I70" s="252">
        <f t="shared" si="22"/>
        <v>-395130.25411591103</v>
      </c>
      <c r="J70" s="252">
        <f t="shared" si="22"/>
        <v>-395130.25489271339</v>
      </c>
      <c r="K70" s="252">
        <f t="shared" si="22"/>
        <v>-395130.25570509298</v>
      </c>
      <c r="L70" s="252">
        <f t="shared" si="22"/>
        <v>-395130.25655467919</v>
      </c>
      <c r="M70" s="252">
        <f t="shared" si="22"/>
        <v>-395130.25744317606</v>
      </c>
      <c r="N70" s="252">
        <f t="shared" si="22"/>
        <v>-395130.25744317606</v>
      </c>
      <c r="O70" s="252">
        <f t="shared" si="22"/>
        <v>-395130.25837236567</v>
      </c>
      <c r="P70" s="252">
        <f t="shared" si="22"/>
        <v>-395130.25934411178</v>
      </c>
      <c r="Q70" s="252">
        <f t="shared" si="22"/>
        <v>-395130.26036036346</v>
      </c>
      <c r="R70" s="252">
        <f t="shared" si="22"/>
        <v>-395130.26142315904</v>
      </c>
      <c r="S70" s="252">
        <f t="shared" si="22"/>
        <v>-395130.26253463014</v>
      </c>
      <c r="T70" s="252">
        <f t="shared" si="22"/>
        <v>-395130.26369700616</v>
      </c>
      <c r="U70" s="252">
        <f t="shared" si="22"/>
        <v>-395130.2649126185</v>
      </c>
      <c r="V70" s="252">
        <f t="shared" si="22"/>
        <v>-395130.26618390536</v>
      </c>
      <c r="W70" s="252">
        <f t="shared" si="22"/>
        <v>-395130.26751341665</v>
      </c>
      <c r="X70" s="252">
        <f t="shared" si="22"/>
        <v>-395130.26890381891</v>
      </c>
      <c r="Y70" s="252">
        <f t="shared" si="22"/>
        <v>-395130.270357901</v>
      </c>
      <c r="Z70" s="252">
        <f t="shared" si="22"/>
        <v>-395130.27187857946</v>
      </c>
      <c r="AA70" s="252">
        <f t="shared" si="22"/>
        <v>-395130.27346890431</v>
      </c>
      <c r="AB70" s="252">
        <f t="shared" si="22"/>
        <v>-395130.27513206535</v>
      </c>
      <c r="AC70" s="252">
        <f t="shared" si="22"/>
        <v>-395130.27687139838</v>
      </c>
      <c r="AD70" s="252">
        <f t="shared" si="22"/>
        <v>-395130.27869039221</v>
      </c>
      <c r="AE70" s="252">
        <f t="shared" si="22"/>
        <v>-395130.28059269511</v>
      </c>
      <c r="AF70" s="252">
        <f t="shared" si="22"/>
        <v>-395130.28258212266</v>
      </c>
      <c r="AG70" s="252">
        <f t="shared" si="22"/>
        <v>-395130.2846626651</v>
      </c>
      <c r="AH70" s="252">
        <f t="shared" si="22"/>
        <v>-395130.28683849552</v>
      </c>
      <c r="AI70" s="252">
        <f t="shared" si="22"/>
        <v>-395130.28911397804</v>
      </c>
      <c r="AJ70" s="252">
        <f t="shared" si="22"/>
        <v>-395130.2914936766</v>
      </c>
      <c r="AK70" s="252">
        <f t="shared" si="22"/>
        <v>-395130.29398236441</v>
      </c>
      <c r="AL70" s="252">
        <f t="shared" si="22"/>
        <v>-395130.29658503295</v>
      </c>
      <c r="AM70" s="252">
        <f t="shared" si="22"/>
        <v>-395130.29930690263</v>
      </c>
      <c r="AN70" s="252">
        <f t="shared" si="22"/>
        <v>-395130.30215343274</v>
      </c>
      <c r="AO70" s="252">
        <f t="shared" si="22"/>
        <v>-395130.30513033271</v>
      </c>
      <c r="AP70" s="252">
        <f>AP68+AP69</f>
        <v>-395130.24900890718</v>
      </c>
    </row>
    <row r="71" spans="1:45" x14ac:dyDescent="0.2">
      <c r="A71" s="253" t="s">
        <v>253</v>
      </c>
      <c r="B71" s="245">
        <f t="shared" ref="B71:AP71" si="23">-B70*$B$36</f>
        <v>0</v>
      </c>
      <c r="C71" s="245">
        <f t="shared" si="23"/>
        <v>79026.047431000014</v>
      </c>
      <c r="D71" s="245">
        <f t="shared" si="23"/>
        <v>79026.047431000014</v>
      </c>
      <c r="E71" s="245">
        <f t="shared" si="23"/>
        <v>79026.050266863647</v>
      </c>
      <c r="F71" s="245">
        <f t="shared" si="23"/>
        <v>79026.050396744977</v>
      </c>
      <c r="G71" s="245">
        <f t="shared" si="23"/>
        <v>79026.050532574794</v>
      </c>
      <c r="H71" s="245">
        <f t="shared" si="23"/>
        <v>79026.050674625571</v>
      </c>
      <c r="I71" s="245">
        <f t="shared" si="23"/>
        <v>79026.050823182217</v>
      </c>
      <c r="J71" s="245">
        <f t="shared" si="23"/>
        <v>79026.050978542684</v>
      </c>
      <c r="K71" s="245">
        <f t="shared" si="23"/>
        <v>79026.051141018601</v>
      </c>
      <c r="L71" s="245">
        <f t="shared" si="23"/>
        <v>79026.051310935844</v>
      </c>
      <c r="M71" s="245">
        <f t="shared" si="23"/>
        <v>79026.051488635218</v>
      </c>
      <c r="N71" s="245">
        <f t="shared" si="23"/>
        <v>79026.051488635218</v>
      </c>
      <c r="O71" s="245">
        <f t="shared" si="23"/>
        <v>79026.051674473143</v>
      </c>
      <c r="P71" s="245">
        <f t="shared" si="23"/>
        <v>79026.051868822367</v>
      </c>
      <c r="Q71" s="245">
        <f t="shared" si="23"/>
        <v>79026.052072072693</v>
      </c>
      <c r="R71" s="245">
        <f t="shared" si="23"/>
        <v>79026.05228463182</v>
      </c>
      <c r="S71" s="245">
        <f t="shared" si="23"/>
        <v>79026.052506926033</v>
      </c>
      <c r="T71" s="245">
        <f t="shared" si="23"/>
        <v>79026.052739401232</v>
      </c>
      <c r="U71" s="245">
        <f t="shared" si="23"/>
        <v>79026.052982523703</v>
      </c>
      <c r="V71" s="245">
        <f t="shared" si="23"/>
        <v>79026.053236781081</v>
      </c>
      <c r="W71" s="245">
        <f t="shared" si="23"/>
        <v>79026.053502683339</v>
      </c>
      <c r="X71" s="245">
        <f t="shared" si="23"/>
        <v>79026.053780763788</v>
      </c>
      <c r="Y71" s="245">
        <f t="shared" si="23"/>
        <v>79026.054071580205</v>
      </c>
      <c r="Z71" s="245">
        <f t="shared" si="23"/>
        <v>79026.054375715903</v>
      </c>
      <c r="AA71" s="245">
        <f t="shared" si="23"/>
        <v>79026.054693780869</v>
      </c>
      <c r="AB71" s="245">
        <f t="shared" si="23"/>
        <v>79026.055026413072</v>
      </c>
      <c r="AC71" s="245">
        <f t="shared" si="23"/>
        <v>79026.055374279676</v>
      </c>
      <c r="AD71" s="245">
        <f t="shared" si="23"/>
        <v>79026.055738078445</v>
      </c>
      <c r="AE71" s="245">
        <f t="shared" si="23"/>
        <v>79026.056118539025</v>
      </c>
      <c r="AF71" s="245">
        <f t="shared" si="23"/>
        <v>79026.056516424534</v>
      </c>
      <c r="AG71" s="245">
        <f t="shared" si="23"/>
        <v>79026.056932533029</v>
      </c>
      <c r="AH71" s="245">
        <f t="shared" si="23"/>
        <v>79026.057367699104</v>
      </c>
      <c r="AI71" s="245">
        <f t="shared" si="23"/>
        <v>79026.057822795614</v>
      </c>
      <c r="AJ71" s="245">
        <f t="shared" si="23"/>
        <v>79026.058298735326</v>
      </c>
      <c r="AK71" s="245">
        <f t="shared" si="23"/>
        <v>79026.058796472891</v>
      </c>
      <c r="AL71" s="245">
        <f t="shared" si="23"/>
        <v>79026.059317006599</v>
      </c>
      <c r="AM71" s="245">
        <f t="shared" si="23"/>
        <v>79026.059861380534</v>
      </c>
      <c r="AN71" s="245">
        <f t="shared" si="23"/>
        <v>79026.060430686557</v>
      </c>
      <c r="AO71" s="245">
        <f t="shared" si="23"/>
        <v>79026.061026066542</v>
      </c>
      <c r="AP71" s="245">
        <f t="shared" si="23"/>
        <v>79026.049801781439</v>
      </c>
    </row>
    <row r="72" spans="1:45" ht="15" thickBot="1" x14ac:dyDescent="0.25">
      <c r="A72" s="258" t="s">
        <v>257</v>
      </c>
      <c r="B72" s="259">
        <f t="shared" ref="B72:AO72" si="24">B70+B71</f>
        <v>0</v>
      </c>
      <c r="C72" s="259">
        <f t="shared" si="24"/>
        <v>-316104.18972400005</v>
      </c>
      <c r="D72" s="259">
        <f t="shared" si="24"/>
        <v>-316104.18972400005</v>
      </c>
      <c r="E72" s="259">
        <f t="shared" si="24"/>
        <v>-316104.20106745453</v>
      </c>
      <c r="F72" s="259">
        <f t="shared" si="24"/>
        <v>-316104.20158697985</v>
      </c>
      <c r="G72" s="259">
        <f t="shared" si="24"/>
        <v>-316104.20213029918</v>
      </c>
      <c r="H72" s="259">
        <f t="shared" si="24"/>
        <v>-316104.20269850228</v>
      </c>
      <c r="I72" s="259">
        <f t="shared" si="24"/>
        <v>-316104.20329272881</v>
      </c>
      <c r="J72" s="259">
        <f t="shared" si="24"/>
        <v>-316104.20391417074</v>
      </c>
      <c r="K72" s="259">
        <f t="shared" si="24"/>
        <v>-316104.2045640744</v>
      </c>
      <c r="L72" s="259">
        <f t="shared" si="24"/>
        <v>-316104.20524374337</v>
      </c>
      <c r="M72" s="259">
        <f t="shared" si="24"/>
        <v>-316104.20595454087</v>
      </c>
      <c r="N72" s="259">
        <f t="shared" si="24"/>
        <v>-316104.20595454087</v>
      </c>
      <c r="O72" s="259">
        <f t="shared" si="24"/>
        <v>-316104.20669789251</v>
      </c>
      <c r="P72" s="259">
        <f t="shared" si="24"/>
        <v>-316104.20747528941</v>
      </c>
      <c r="Q72" s="259">
        <f t="shared" si="24"/>
        <v>-316104.20828829077</v>
      </c>
      <c r="R72" s="259">
        <f t="shared" si="24"/>
        <v>-316104.20913852722</v>
      </c>
      <c r="S72" s="259">
        <f t="shared" si="24"/>
        <v>-316104.21002770413</v>
      </c>
      <c r="T72" s="259">
        <f t="shared" si="24"/>
        <v>-316104.21095760493</v>
      </c>
      <c r="U72" s="259">
        <f t="shared" si="24"/>
        <v>-316104.21193009481</v>
      </c>
      <c r="V72" s="259">
        <f t="shared" si="24"/>
        <v>-316104.21294712427</v>
      </c>
      <c r="W72" s="259">
        <f t="shared" si="24"/>
        <v>-316104.2140107333</v>
      </c>
      <c r="X72" s="259">
        <f t="shared" si="24"/>
        <v>-316104.21512305515</v>
      </c>
      <c r="Y72" s="259">
        <f t="shared" si="24"/>
        <v>-316104.21628632082</v>
      </c>
      <c r="Z72" s="259">
        <f t="shared" si="24"/>
        <v>-316104.21750286355</v>
      </c>
      <c r="AA72" s="259">
        <f t="shared" si="24"/>
        <v>-316104.21877512347</v>
      </c>
      <c r="AB72" s="259">
        <f t="shared" si="24"/>
        <v>-316104.22010565229</v>
      </c>
      <c r="AC72" s="259">
        <f t="shared" si="24"/>
        <v>-316104.22149711871</v>
      </c>
      <c r="AD72" s="259">
        <f t="shared" si="24"/>
        <v>-316104.22295231378</v>
      </c>
      <c r="AE72" s="259">
        <f t="shared" si="24"/>
        <v>-316104.2244741561</v>
      </c>
      <c r="AF72" s="259">
        <f t="shared" si="24"/>
        <v>-316104.22606569814</v>
      </c>
      <c r="AG72" s="259">
        <f t="shared" si="24"/>
        <v>-316104.22773013206</v>
      </c>
      <c r="AH72" s="259">
        <f t="shared" si="24"/>
        <v>-316104.22947079642</v>
      </c>
      <c r="AI72" s="259">
        <f t="shared" si="24"/>
        <v>-316104.23129118246</v>
      </c>
      <c r="AJ72" s="259">
        <f t="shared" si="24"/>
        <v>-316104.23319494131</v>
      </c>
      <c r="AK72" s="259">
        <f t="shared" si="24"/>
        <v>-316104.23518589151</v>
      </c>
      <c r="AL72" s="259">
        <f t="shared" si="24"/>
        <v>-316104.23726802634</v>
      </c>
      <c r="AM72" s="259">
        <f t="shared" si="24"/>
        <v>-316104.23944552208</v>
      </c>
      <c r="AN72" s="259">
        <f t="shared" si="24"/>
        <v>-316104.24172274617</v>
      </c>
      <c r="AO72" s="259">
        <f t="shared" si="24"/>
        <v>-316104.24410426617</v>
      </c>
      <c r="AP72" s="259">
        <f>AP70+AP71</f>
        <v>-316104.19920712576</v>
      </c>
    </row>
    <row r="73" spans="1:45" s="353" customFormat="1" ht="16.5" thickBot="1" x14ac:dyDescent="0.25">
      <c r="A73" s="351"/>
      <c r="B73" s="352">
        <f>M141</f>
        <v>0.5</v>
      </c>
      <c r="C73" s="352">
        <f t="shared" ref="C73:AP73" si="25">N141</f>
        <v>1.5</v>
      </c>
      <c r="D73" s="352">
        <f t="shared" si="25"/>
        <v>2.5</v>
      </c>
      <c r="E73" s="352">
        <f t="shared" si="25"/>
        <v>3.5</v>
      </c>
      <c r="F73" s="352">
        <f t="shared" si="25"/>
        <v>4.5</v>
      </c>
      <c r="G73" s="352">
        <f t="shared" si="25"/>
        <v>5.5</v>
      </c>
      <c r="H73" s="352">
        <f t="shared" si="25"/>
        <v>6.5</v>
      </c>
      <c r="I73" s="352">
        <f t="shared" si="25"/>
        <v>7.5</v>
      </c>
      <c r="J73" s="352">
        <f t="shared" si="25"/>
        <v>8.5</v>
      </c>
      <c r="K73" s="352">
        <f t="shared" si="25"/>
        <v>9.5</v>
      </c>
      <c r="L73" s="352">
        <f t="shared" si="25"/>
        <v>10.5</v>
      </c>
      <c r="M73" s="352">
        <f t="shared" si="25"/>
        <v>11.5</v>
      </c>
      <c r="N73" s="352">
        <f t="shared" si="25"/>
        <v>12.5</v>
      </c>
      <c r="O73" s="352">
        <f t="shared" si="25"/>
        <v>13.5</v>
      </c>
      <c r="P73" s="352">
        <f t="shared" si="25"/>
        <v>14.5</v>
      </c>
      <c r="Q73" s="352">
        <f t="shared" si="25"/>
        <v>15.5</v>
      </c>
      <c r="R73" s="352">
        <f t="shared" si="25"/>
        <v>16.5</v>
      </c>
      <c r="S73" s="352">
        <f t="shared" si="25"/>
        <v>17.5</v>
      </c>
      <c r="T73" s="352">
        <f t="shared" si="25"/>
        <v>18.5</v>
      </c>
      <c r="U73" s="352">
        <f t="shared" si="25"/>
        <v>19.5</v>
      </c>
      <c r="V73" s="352">
        <f t="shared" si="25"/>
        <v>20.5</v>
      </c>
      <c r="W73" s="352">
        <f t="shared" si="25"/>
        <v>21.5</v>
      </c>
      <c r="X73" s="352">
        <f t="shared" si="25"/>
        <v>22.5</v>
      </c>
      <c r="Y73" s="352">
        <f t="shared" si="25"/>
        <v>23.5</v>
      </c>
      <c r="Z73" s="352">
        <f t="shared" si="25"/>
        <v>24.5</v>
      </c>
      <c r="AA73" s="352">
        <f t="shared" si="25"/>
        <v>25.5</v>
      </c>
      <c r="AB73" s="352">
        <f t="shared" si="25"/>
        <v>26.5</v>
      </c>
      <c r="AC73" s="352">
        <f t="shared" si="25"/>
        <v>27.5</v>
      </c>
      <c r="AD73" s="352">
        <f t="shared" si="25"/>
        <v>28.5</v>
      </c>
      <c r="AE73" s="352">
        <f t="shared" si="25"/>
        <v>29.5</v>
      </c>
      <c r="AF73" s="352">
        <f t="shared" si="25"/>
        <v>30.5</v>
      </c>
      <c r="AG73" s="352">
        <f t="shared" si="25"/>
        <v>31.5</v>
      </c>
      <c r="AH73" s="352">
        <f t="shared" si="25"/>
        <v>32.5</v>
      </c>
      <c r="AI73" s="352">
        <f t="shared" si="25"/>
        <v>33.5</v>
      </c>
      <c r="AJ73" s="352">
        <f t="shared" si="25"/>
        <v>34.5</v>
      </c>
      <c r="AK73" s="352">
        <f t="shared" si="25"/>
        <v>35.5</v>
      </c>
      <c r="AL73" s="352">
        <f t="shared" si="25"/>
        <v>36.5</v>
      </c>
      <c r="AM73" s="352">
        <f t="shared" si="25"/>
        <v>37.5</v>
      </c>
      <c r="AN73" s="352">
        <f t="shared" si="25"/>
        <v>38.5</v>
      </c>
      <c r="AO73" s="352">
        <f t="shared" si="25"/>
        <v>0</v>
      </c>
      <c r="AP73" s="352">
        <f t="shared" si="25"/>
        <v>0</v>
      </c>
    </row>
    <row r="74" spans="1:45" x14ac:dyDescent="0.2">
      <c r="A74" s="242" t="s">
        <v>256</v>
      </c>
      <c r="B74" s="243">
        <f t="shared" ref="B74:AO74" si="26">B58</f>
        <v>1</v>
      </c>
      <c r="C74" s="243">
        <f t="shared" si="26"/>
        <v>2</v>
      </c>
      <c r="D74" s="243">
        <f t="shared" si="26"/>
        <v>3</v>
      </c>
      <c r="E74" s="243">
        <f t="shared" si="26"/>
        <v>4</v>
      </c>
      <c r="F74" s="243">
        <f t="shared" si="26"/>
        <v>5</v>
      </c>
      <c r="G74" s="243">
        <f t="shared" si="26"/>
        <v>6</v>
      </c>
      <c r="H74" s="243">
        <f t="shared" si="26"/>
        <v>7</v>
      </c>
      <c r="I74" s="243">
        <f t="shared" si="26"/>
        <v>8</v>
      </c>
      <c r="J74" s="243">
        <f t="shared" si="26"/>
        <v>9</v>
      </c>
      <c r="K74" s="243">
        <f t="shared" si="26"/>
        <v>10</v>
      </c>
      <c r="L74" s="243">
        <f t="shared" si="26"/>
        <v>11</v>
      </c>
      <c r="M74" s="243">
        <f t="shared" si="26"/>
        <v>12</v>
      </c>
      <c r="N74" s="243">
        <f t="shared" si="26"/>
        <v>13</v>
      </c>
      <c r="O74" s="243">
        <f t="shared" si="26"/>
        <v>14</v>
      </c>
      <c r="P74" s="243">
        <f t="shared" si="26"/>
        <v>15</v>
      </c>
      <c r="Q74" s="243">
        <f t="shared" si="26"/>
        <v>16</v>
      </c>
      <c r="R74" s="243">
        <f t="shared" si="26"/>
        <v>17</v>
      </c>
      <c r="S74" s="243">
        <f t="shared" si="26"/>
        <v>18</v>
      </c>
      <c r="T74" s="243">
        <f t="shared" si="26"/>
        <v>19</v>
      </c>
      <c r="U74" s="243">
        <f t="shared" si="26"/>
        <v>20</v>
      </c>
      <c r="V74" s="243">
        <f t="shared" si="26"/>
        <v>21</v>
      </c>
      <c r="W74" s="243">
        <f t="shared" si="26"/>
        <v>22</v>
      </c>
      <c r="X74" s="243">
        <f t="shared" si="26"/>
        <v>23</v>
      </c>
      <c r="Y74" s="243">
        <f t="shared" si="26"/>
        <v>24</v>
      </c>
      <c r="Z74" s="243">
        <f t="shared" si="26"/>
        <v>25</v>
      </c>
      <c r="AA74" s="243">
        <f t="shared" si="26"/>
        <v>26</v>
      </c>
      <c r="AB74" s="243">
        <f t="shared" si="26"/>
        <v>27</v>
      </c>
      <c r="AC74" s="243">
        <f t="shared" si="26"/>
        <v>28</v>
      </c>
      <c r="AD74" s="243">
        <f t="shared" si="26"/>
        <v>29</v>
      </c>
      <c r="AE74" s="243">
        <f t="shared" si="26"/>
        <v>30</v>
      </c>
      <c r="AF74" s="243">
        <f t="shared" si="26"/>
        <v>31</v>
      </c>
      <c r="AG74" s="243">
        <f t="shared" si="26"/>
        <v>32</v>
      </c>
      <c r="AH74" s="243">
        <f t="shared" si="26"/>
        <v>33</v>
      </c>
      <c r="AI74" s="243">
        <f t="shared" si="26"/>
        <v>34</v>
      </c>
      <c r="AJ74" s="243">
        <f t="shared" si="26"/>
        <v>35</v>
      </c>
      <c r="AK74" s="243">
        <f t="shared" si="26"/>
        <v>36</v>
      </c>
      <c r="AL74" s="243">
        <f t="shared" si="26"/>
        <v>37</v>
      </c>
      <c r="AM74" s="243">
        <f t="shared" si="26"/>
        <v>38</v>
      </c>
      <c r="AN74" s="243">
        <f t="shared" si="26"/>
        <v>39</v>
      </c>
      <c r="AO74" s="243">
        <f t="shared" si="26"/>
        <v>40</v>
      </c>
      <c r="AP74" s="243">
        <f>AP58</f>
        <v>41</v>
      </c>
    </row>
    <row r="75" spans="1:45" ht="28.5" x14ac:dyDescent="0.2">
      <c r="A75" s="251" t="s">
        <v>549</v>
      </c>
      <c r="B75" s="252">
        <f t="shared" ref="B75:AO75" si="27">B68</f>
        <v>0</v>
      </c>
      <c r="C75" s="252">
        <f t="shared" si="27"/>
        <v>-395130.23715500004</v>
      </c>
      <c r="D75" s="252">
        <f>D68</f>
        <v>-395130.23715500004</v>
      </c>
      <c r="E75" s="252">
        <f t="shared" si="27"/>
        <v>-395130.25133431819</v>
      </c>
      <c r="F75" s="252">
        <f t="shared" si="27"/>
        <v>-395130.25198372483</v>
      </c>
      <c r="G75" s="252">
        <f t="shared" si="27"/>
        <v>-395130.25266287394</v>
      </c>
      <c r="H75" s="252">
        <f t="shared" si="27"/>
        <v>-395130.25337312784</v>
      </c>
      <c r="I75" s="252">
        <f t="shared" si="27"/>
        <v>-395130.25411591103</v>
      </c>
      <c r="J75" s="252">
        <f t="shared" si="27"/>
        <v>-395130.25489271339</v>
      </c>
      <c r="K75" s="252">
        <f t="shared" si="27"/>
        <v>-395130.25570509298</v>
      </c>
      <c r="L75" s="252">
        <f t="shared" si="27"/>
        <v>-395130.25655467919</v>
      </c>
      <c r="M75" s="252">
        <f t="shared" si="27"/>
        <v>-395130.25744317606</v>
      </c>
      <c r="N75" s="252">
        <f t="shared" si="27"/>
        <v>-395130.25744317606</v>
      </c>
      <c r="O75" s="252">
        <f t="shared" si="27"/>
        <v>-395130.25837236567</v>
      </c>
      <c r="P75" s="252">
        <f t="shared" si="27"/>
        <v>-395130.25934411178</v>
      </c>
      <c r="Q75" s="252">
        <f t="shared" si="27"/>
        <v>-395130.26036036346</v>
      </c>
      <c r="R75" s="252">
        <f t="shared" si="27"/>
        <v>-395130.26142315904</v>
      </c>
      <c r="S75" s="252">
        <f t="shared" si="27"/>
        <v>-395130.26253463014</v>
      </c>
      <c r="T75" s="252">
        <f t="shared" si="27"/>
        <v>-395130.26369700616</v>
      </c>
      <c r="U75" s="252">
        <f t="shared" si="27"/>
        <v>-395130.2649126185</v>
      </c>
      <c r="V75" s="252">
        <f t="shared" si="27"/>
        <v>-395130.26618390536</v>
      </c>
      <c r="W75" s="252">
        <f t="shared" si="27"/>
        <v>-395130.26751341665</v>
      </c>
      <c r="X75" s="252">
        <f t="shared" si="27"/>
        <v>-395130.26890381891</v>
      </c>
      <c r="Y75" s="252">
        <f t="shared" si="27"/>
        <v>-395130.270357901</v>
      </c>
      <c r="Z75" s="252">
        <f t="shared" si="27"/>
        <v>-395130.27187857946</v>
      </c>
      <c r="AA75" s="252">
        <f t="shared" si="27"/>
        <v>-395130.27346890431</v>
      </c>
      <c r="AB75" s="252">
        <f t="shared" si="27"/>
        <v>-395130.27513206535</v>
      </c>
      <c r="AC75" s="252">
        <f t="shared" si="27"/>
        <v>-395130.27687139838</v>
      </c>
      <c r="AD75" s="252">
        <f t="shared" si="27"/>
        <v>-395130.27869039221</v>
      </c>
      <c r="AE75" s="252">
        <f t="shared" si="27"/>
        <v>-395130.28059269511</v>
      </c>
      <c r="AF75" s="252">
        <f t="shared" si="27"/>
        <v>-395130.28258212266</v>
      </c>
      <c r="AG75" s="252">
        <f t="shared" si="27"/>
        <v>-395130.2846626651</v>
      </c>
      <c r="AH75" s="252">
        <f t="shared" si="27"/>
        <v>-395130.28683849552</v>
      </c>
      <c r="AI75" s="252">
        <f t="shared" si="27"/>
        <v>-395130.28911397804</v>
      </c>
      <c r="AJ75" s="252">
        <f t="shared" si="27"/>
        <v>-395130.2914936766</v>
      </c>
      <c r="AK75" s="252">
        <f t="shared" si="27"/>
        <v>-395130.29398236441</v>
      </c>
      <c r="AL75" s="252">
        <f t="shared" si="27"/>
        <v>-395130.29658503295</v>
      </c>
      <c r="AM75" s="252">
        <f t="shared" si="27"/>
        <v>-395130.29930690263</v>
      </c>
      <c r="AN75" s="252">
        <f t="shared" si="27"/>
        <v>-395130.30215343274</v>
      </c>
      <c r="AO75" s="252">
        <f t="shared" si="27"/>
        <v>-395130.30513033271</v>
      </c>
      <c r="AP75" s="252">
        <f>AP68</f>
        <v>-395130.24900890718</v>
      </c>
    </row>
    <row r="76" spans="1:45" x14ac:dyDescent="0.2">
      <c r="A76" s="253" t="s">
        <v>255</v>
      </c>
      <c r="B76" s="245">
        <f t="shared" ref="B76:AO76" si="28">-B67</f>
        <v>0</v>
      </c>
      <c r="C76" s="245">
        <f>-C67</f>
        <v>395130.23715500004</v>
      </c>
      <c r="D76" s="245">
        <f t="shared" si="28"/>
        <v>395130.23715500004</v>
      </c>
      <c r="E76" s="245">
        <f t="shared" si="28"/>
        <v>395130.23715500004</v>
      </c>
      <c r="F76" s="245">
        <f>-C67</f>
        <v>395130.23715500004</v>
      </c>
      <c r="G76" s="245">
        <f t="shared" si="28"/>
        <v>395130.23715500004</v>
      </c>
      <c r="H76" s="245">
        <f t="shared" si="28"/>
        <v>395130.23715500004</v>
      </c>
      <c r="I76" s="245">
        <f t="shared" si="28"/>
        <v>395130.23715500004</v>
      </c>
      <c r="J76" s="245">
        <f t="shared" si="28"/>
        <v>395130.23715500004</v>
      </c>
      <c r="K76" s="245">
        <f t="shared" si="28"/>
        <v>395130.23715500004</v>
      </c>
      <c r="L76" s="245">
        <f>-L67</f>
        <v>395130.23715500004</v>
      </c>
      <c r="M76" s="245">
        <f>-M67</f>
        <v>395130.23715500004</v>
      </c>
      <c r="N76" s="245">
        <f t="shared" si="28"/>
        <v>395130.23715500004</v>
      </c>
      <c r="O76" s="245">
        <f t="shared" si="28"/>
        <v>395130.23715500004</v>
      </c>
      <c r="P76" s="245">
        <f t="shared" si="28"/>
        <v>395130.23715500004</v>
      </c>
      <c r="Q76" s="245">
        <f t="shared" si="28"/>
        <v>395130.23715500004</v>
      </c>
      <c r="R76" s="245">
        <f t="shared" si="28"/>
        <v>395130.23715500004</v>
      </c>
      <c r="S76" s="245">
        <f t="shared" si="28"/>
        <v>395130.23715500004</v>
      </c>
      <c r="T76" s="245">
        <f t="shared" si="28"/>
        <v>395130.23715500004</v>
      </c>
      <c r="U76" s="245">
        <f t="shared" si="28"/>
        <v>395130.23715500004</v>
      </c>
      <c r="V76" s="245">
        <f t="shared" si="28"/>
        <v>395130.23715500004</v>
      </c>
      <c r="W76" s="245">
        <f t="shared" si="28"/>
        <v>395130.23715500004</v>
      </c>
      <c r="X76" s="245">
        <f t="shared" si="28"/>
        <v>395130.23715500004</v>
      </c>
      <c r="Y76" s="245">
        <f t="shared" si="28"/>
        <v>395130.23715500004</v>
      </c>
      <c r="Z76" s="245">
        <f t="shared" si="28"/>
        <v>395130.23715500004</v>
      </c>
      <c r="AA76" s="245">
        <f t="shared" si="28"/>
        <v>395130.23715500004</v>
      </c>
      <c r="AB76" s="245">
        <f t="shared" si="28"/>
        <v>395130.23715500004</v>
      </c>
      <c r="AC76" s="245">
        <f t="shared" si="28"/>
        <v>395130.23715500004</v>
      </c>
      <c r="AD76" s="245">
        <f t="shared" si="28"/>
        <v>395130.23715500004</v>
      </c>
      <c r="AE76" s="245">
        <f t="shared" si="28"/>
        <v>395130.23715500004</v>
      </c>
      <c r="AF76" s="245">
        <f t="shared" si="28"/>
        <v>395130.23715500004</v>
      </c>
      <c r="AG76" s="245">
        <f t="shared" si="28"/>
        <v>395130.23715500004</v>
      </c>
      <c r="AH76" s="245">
        <f t="shared" si="28"/>
        <v>395130.23715500004</v>
      </c>
      <c r="AI76" s="245">
        <f t="shared" si="28"/>
        <v>395130.23715500004</v>
      </c>
      <c r="AJ76" s="245">
        <f t="shared" si="28"/>
        <v>395130.23715500004</v>
      </c>
      <c r="AK76" s="245">
        <f t="shared" si="28"/>
        <v>395130.23715500004</v>
      </c>
      <c r="AL76" s="245">
        <f t="shared" si="28"/>
        <v>395130.23715500004</v>
      </c>
      <c r="AM76" s="245">
        <f t="shared" si="28"/>
        <v>395130.23715500004</v>
      </c>
      <c r="AN76" s="245">
        <f t="shared" si="28"/>
        <v>395130.23715500004</v>
      </c>
      <c r="AO76" s="245">
        <f t="shared" si="28"/>
        <v>395130.23715500004</v>
      </c>
      <c r="AP76" s="245">
        <f>-AP67</f>
        <v>395130.23715500004</v>
      </c>
    </row>
    <row r="77" spans="1:45" x14ac:dyDescent="0.2">
      <c r="A77" s="253" t="s">
        <v>254</v>
      </c>
      <c r="B77" s="245">
        <f t="shared" ref="B77:AO77" si="29">B69</f>
        <v>0</v>
      </c>
      <c r="C77" s="245">
        <f t="shared" si="29"/>
        <v>0</v>
      </c>
      <c r="D77" s="245">
        <f t="shared" si="29"/>
        <v>0</v>
      </c>
      <c r="E77" s="245">
        <f t="shared" si="29"/>
        <v>0</v>
      </c>
      <c r="F77" s="245">
        <f t="shared" si="29"/>
        <v>0</v>
      </c>
      <c r="G77" s="245">
        <f t="shared" si="29"/>
        <v>0</v>
      </c>
      <c r="H77" s="245">
        <f t="shared" si="29"/>
        <v>0</v>
      </c>
      <c r="I77" s="245">
        <f t="shared" si="29"/>
        <v>0</v>
      </c>
      <c r="J77" s="245">
        <f t="shared" si="29"/>
        <v>0</v>
      </c>
      <c r="K77" s="245">
        <f t="shared" si="29"/>
        <v>0</v>
      </c>
      <c r="L77" s="245">
        <f t="shared" si="29"/>
        <v>0</v>
      </c>
      <c r="M77" s="245">
        <f t="shared" si="29"/>
        <v>0</v>
      </c>
      <c r="N77" s="245">
        <f t="shared" si="29"/>
        <v>0</v>
      </c>
      <c r="O77" s="245">
        <f t="shared" si="29"/>
        <v>0</v>
      </c>
      <c r="P77" s="245">
        <f t="shared" si="29"/>
        <v>0</v>
      </c>
      <c r="Q77" s="245">
        <f t="shared" si="29"/>
        <v>0</v>
      </c>
      <c r="R77" s="245">
        <f t="shared" si="29"/>
        <v>0</v>
      </c>
      <c r="S77" s="245">
        <f t="shared" si="29"/>
        <v>0</v>
      </c>
      <c r="T77" s="245">
        <f t="shared" si="29"/>
        <v>0</v>
      </c>
      <c r="U77" s="245">
        <f t="shared" si="29"/>
        <v>0</v>
      </c>
      <c r="V77" s="245">
        <f t="shared" si="29"/>
        <v>0</v>
      </c>
      <c r="W77" s="245">
        <f t="shared" si="29"/>
        <v>0</v>
      </c>
      <c r="X77" s="245">
        <f t="shared" si="29"/>
        <v>0</v>
      </c>
      <c r="Y77" s="245">
        <f t="shared" si="29"/>
        <v>0</v>
      </c>
      <c r="Z77" s="245">
        <f t="shared" si="29"/>
        <v>0</v>
      </c>
      <c r="AA77" s="245">
        <f t="shared" si="29"/>
        <v>0</v>
      </c>
      <c r="AB77" s="245">
        <f t="shared" si="29"/>
        <v>0</v>
      </c>
      <c r="AC77" s="245">
        <f t="shared" si="29"/>
        <v>0</v>
      </c>
      <c r="AD77" s="245">
        <f t="shared" si="29"/>
        <v>0</v>
      </c>
      <c r="AE77" s="245">
        <f t="shared" si="29"/>
        <v>0</v>
      </c>
      <c r="AF77" s="245">
        <f t="shared" si="29"/>
        <v>0</v>
      </c>
      <c r="AG77" s="245">
        <f t="shared" si="29"/>
        <v>0</v>
      </c>
      <c r="AH77" s="245">
        <f t="shared" si="29"/>
        <v>0</v>
      </c>
      <c r="AI77" s="245">
        <f t="shared" si="29"/>
        <v>0</v>
      </c>
      <c r="AJ77" s="245">
        <f t="shared" si="29"/>
        <v>0</v>
      </c>
      <c r="AK77" s="245">
        <f t="shared" si="29"/>
        <v>0</v>
      </c>
      <c r="AL77" s="245">
        <f t="shared" si="29"/>
        <v>0</v>
      </c>
      <c r="AM77" s="245">
        <f t="shared" si="29"/>
        <v>0</v>
      </c>
      <c r="AN77" s="245">
        <f t="shared" si="29"/>
        <v>0</v>
      </c>
      <c r="AO77" s="245">
        <f t="shared" si="29"/>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-2844937.7075160001</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-2.8358637355268002E-3</v>
      </c>
      <c r="F79" s="245">
        <f>IF(((SUM($B$59:F59)+SUM($B$61:F64))+SUM($B$81:F81))&lt;0,((SUM($B$59:F59)+SUM($B$61:F64))+SUM($B$81:F81))*0.2-SUM($A$79:E79),IF(SUM($B$79:E79)&lt;0,0-SUM($B$79:E79),0))</f>
        <v>-2.9657445847988129E-3</v>
      </c>
      <c r="G79" s="245">
        <f>IF(((SUM($B$59:G59)+SUM($B$61:G64))+SUM($B$81:G81))&lt;0,((SUM($B$59:G59)+SUM($B$61:G64))+SUM($B$81:G81))*0.18-SUM($A$79:F79),IF(SUM($B$79:F79)&lt;0,0-SUM($B$79:F79),0))</f>
        <v>284493.76854034327</v>
      </c>
      <c r="H79" s="245">
        <f>IF(((SUM($B$59:H59)+SUM($B$61:H64))+SUM($B$81:H81))&lt;0,((SUM($B$59:H59)+SUM($B$61:H64))+SUM($B$81:H81))*0.18-SUM($A$79:G79),IF(SUM($B$79:G79)&lt;0,0-SUM($B$79:G79),0))</f>
        <v>-2.9192627407610416E-3</v>
      </c>
      <c r="I79" s="245">
        <f>IF(((SUM($B$59:I59)+SUM($B$61:I64))+SUM($B$81:I81))&lt;0,((SUM($B$59:I59)+SUM($B$61:I64))+SUM($B$81:I81))*0.18-SUM($A$79:H79),IF(SUM($B$79:H79)&lt;0,0-SUM($B$79:H79),0))</f>
        <v>-3.0529643408954144E-3</v>
      </c>
      <c r="J79" s="245">
        <f>IF(((SUM($B$59:J59)+SUM($B$61:J64))+SUM($B$81:J81))&lt;0,((SUM($B$59:J59)+SUM($B$61:J64))+SUM($B$81:J81))*0.18-SUM($A$79:I79),IF(SUM($B$79:I79)&lt;0,0-SUM($B$79:I79),0))</f>
        <v>-3.1927879899740219E-3</v>
      </c>
      <c r="K79" s="245">
        <f>IF(((SUM($B$59:K59)+SUM($B$61:K64))+SUM($B$81:K81))&lt;0,((SUM($B$59:K59)+SUM($B$61:K64))+SUM($B$81:K81))*0.18-SUM($A$79:J79),IF(SUM($B$79:J79)&lt;0,0-SUM($B$79:J79),0))</f>
        <v>-3.3390168100595474E-3</v>
      </c>
      <c r="L79" s="245">
        <f>IF(((SUM($B$59:L59)+SUM($B$61:L64))+SUM($B$81:L81))&lt;0,((SUM($B$59:L59)+SUM($B$61:L64))+SUM($B$81:L81))*0.18-SUM($A$79:K79),IF(SUM($B$79:K79)&lt;0,0-SUM($B$79:K79),0))</f>
        <v>-3.4919423051178455E-3</v>
      </c>
      <c r="M79" s="245">
        <f>IF(((SUM($B$59:M59)+SUM($B$61:M64))+SUM($B$81:M81))&lt;0,((SUM($B$59:M59)+SUM($B$61:M64))+SUM($B$81:M81))*0.18-SUM($A$79:L79),IF(SUM($B$79:L79)&lt;0,0-SUM($B$79:L79),0))</f>
        <v>-3.651871345937252E-3</v>
      </c>
      <c r="N79" s="245">
        <f>IF(((SUM($B$59:N59)+SUM($B$61:N64))+SUM($B$81:N81))&lt;0,((SUM($B$59:N59)+SUM($B$61:N64))+SUM($B$81:N81))*0.18-SUM($A$79:M79),IF(SUM($B$79:M79)&lt;0,0-SUM($B$79:M79),0))</f>
        <v>-3.6518718115985394E-3</v>
      </c>
      <c r="O79" s="245">
        <f>IF(((SUM($B$59:O59)+SUM($B$61:O64))+SUM($B$81:O81))&lt;0,((SUM($B$59:O59)+SUM($B$61:O64))+SUM($B$81:O81))*0.18-SUM($A$79:N79),IF(SUM($B$79:N79)&lt;0,0-SUM($B$79:N79),0))</f>
        <v>-3.8191257044672966E-3</v>
      </c>
      <c r="P79" s="245">
        <f>IF(((SUM($B$59:P59)+SUM($B$61:P64))+SUM($B$81:P81))&lt;0,((SUM($B$59:P59)+SUM($B$61:P64))+SUM($B$81:P81))*0.18-SUM($A$79:O79),IF(SUM($B$79:O79)&lt;0,0-SUM($B$79:O79),0))</f>
        <v>-3.9940401911735535E-3</v>
      </c>
      <c r="Q79" s="245">
        <f>IF(((SUM($B$59:Q59)+SUM($B$61:Q64))+SUM($B$81:Q81))&lt;0,((SUM($B$59:Q59)+SUM($B$61:Q64))+SUM($B$81:Q81))*0.18-SUM($A$79:P79),IF(SUM($B$79:P79)&lt;0,0-SUM($B$79:P79),0))</f>
        <v>-4.1769659146666527E-3</v>
      </c>
      <c r="R79" s="245">
        <f>IF(((SUM($B$59:R59)+SUM($B$61:R64))+SUM($B$81:R81))&lt;0,((SUM($B$59:R59)+SUM($B$61:R64))+SUM($B$81:R81))*0.18-SUM($A$79:Q79),IF(SUM($B$79:Q79)&lt;0,0-SUM($B$79:Q79),0))</f>
        <v>-4.3682684190571308E-3</v>
      </c>
      <c r="S79" s="245">
        <f>IF(((SUM($B$59:S59)+SUM($B$61:S64))+SUM($B$81:S81))&lt;0,((SUM($B$59:S59)+SUM($B$61:S64))+SUM($B$81:S81))*0.18-SUM($A$79:R79),IF(SUM($B$79:R79)&lt;0,0-SUM($B$79:R79),0))</f>
        <v>-4.5683332718908787E-3</v>
      </c>
      <c r="T79" s="245">
        <f>IF(((SUM($B$59:T59)+SUM($B$61:T64))+SUM($B$81:T81))&lt;0,((SUM($B$59:T59)+SUM($B$61:T64))+SUM($B$81:T81))*0.18-SUM($A$79:S79),IF(SUM($B$79:S79)&lt;0,0-SUM($B$79:S79),0))</f>
        <v>-4.7775609418749809E-3</v>
      </c>
      <c r="U79" s="245">
        <f>IF(((SUM($B$59:U59)+SUM($B$61:U64))+SUM($B$81:U81))&lt;0,((SUM($B$59:U59)+SUM($B$61:U64))+SUM($B$81:U81))*0.18-SUM($A$79:T79),IF(SUM($B$79:T79)&lt;0,0-SUM($B$79:T79),0))</f>
        <v>-4.9963714554905891E-3</v>
      </c>
      <c r="V79" s="245">
        <f>IF(((SUM($B$59:V59)+SUM($B$61:V64))+SUM($B$81:V81))&lt;0,((SUM($B$59:V59)+SUM($B$61:V64))+SUM($B$81:V81))*0.18-SUM($A$79:U79),IF(SUM($B$79:U79)&lt;0,0-SUM($B$79:U79),0))</f>
        <v>-5.2252030000090599E-3</v>
      </c>
      <c r="W79" s="245">
        <f>IF(((SUM($B$59:W59)+SUM($B$61:W64))+SUM($B$81:W81))&lt;0,((SUM($B$59:W59)+SUM($B$61:W64))+SUM($B$81:W81))*0.18-SUM($A$79:V79),IF(SUM($B$79:V79)&lt;0,0-SUM($B$79:V79),0))</f>
        <v>-5.464515183120966E-3</v>
      </c>
      <c r="X79" s="245">
        <f>IF(((SUM($B$59:X59)+SUM($B$61:X64))+SUM($B$81:X81))&lt;0,((SUM($B$59:X59)+SUM($B$61:X64))+SUM($B$81:X81))*0.18-SUM($A$79:W79),IF(SUM($B$79:W79)&lt;0,0-SUM($B$79:W79),0))</f>
        <v>-5.714787170290947E-3</v>
      </c>
      <c r="Y79" s="245">
        <f>IF(((SUM($B$59:Y59)+SUM($B$61:Y64))+SUM($B$81:Y81))&lt;0,((SUM($B$59:Y59)+SUM($B$61:Y64))+SUM($B$81:Y81))*0.18-SUM($A$79:X79),IF(SUM($B$79:X79)&lt;0,0-SUM($B$79:X79),0))</f>
        <v>-5.9765223413705826E-3</v>
      </c>
      <c r="Z79" s="245">
        <f>IF(((SUM($B$59:Z59)+SUM($B$61:Z64))+SUM($B$81:Z81))&lt;0,((SUM($B$59:Z59)+SUM($B$61:Z64))+SUM($B$81:Z81))*0.18-SUM($A$79:Y79),IF(SUM($B$79:Y79)&lt;0,0-SUM($B$79:Y79),0))</f>
        <v>-6.2502440996468067E-3</v>
      </c>
      <c r="AA79" s="245">
        <f>IF(((SUM($B$59:AA59)+SUM($B$61:AA64))+SUM($B$81:AA81))&lt;0,((SUM($B$59:AA59)+SUM($B$61:AA64))+SUM($B$81:AA81))*0.18-SUM($A$79:Z79),IF(SUM($B$79:Z79)&lt;0,0-SUM($B$79:Z79),0))</f>
        <v>-6.5365028567612171E-3</v>
      </c>
      <c r="AB79" s="245">
        <f>IF(((SUM($B$59:AB59)+SUM($B$61:AB64))+SUM($B$81:AB81))&lt;0,((SUM($B$59:AB59)+SUM($B$61:AB64))+SUM($B$81:AB81))*0.18-SUM($A$79:AA79),IF(SUM($B$79:AA79)&lt;0,0-SUM($B$79:AA79),0))</f>
        <v>-6.8358718417584896E-3</v>
      </c>
      <c r="AC79" s="245">
        <f>IF(((SUM($B$59:AC59)+SUM($B$61:AC64))+SUM($B$81:AC81))&lt;0,((SUM($B$59:AC59)+SUM($B$61:AC64))+SUM($B$81:AC81))*0.18-SUM($A$79:AB79),IF(SUM($B$79:AB79)&lt;0,0-SUM($B$79:AB79),0))</f>
        <v>-7.1489517576992512E-3</v>
      </c>
      <c r="AD79" s="245">
        <f>IF(((SUM($B$59:AD59)+SUM($B$61:AD64))+SUM($B$81:AD81))&lt;0,((SUM($B$59:AD59)+SUM($B$61:AD64))+SUM($B$81:AD81))*0.18-SUM($A$79:AC79),IF(SUM($B$79:AC79)&lt;0,0-SUM($B$79:AC79),0))</f>
        <v>-7.4763703159987926E-3</v>
      </c>
      <c r="AE79" s="245">
        <f>IF(((SUM($B$59:AE59)+SUM($B$61:AE64))+SUM($B$81:AE81))&lt;0,((SUM($B$59:AE59)+SUM($B$61:AE64))+SUM($B$81:AE81))*0.18-SUM($A$79:AD79),IF(SUM($B$79:AD79)&lt;0,0-SUM($B$79:AD79),0))</f>
        <v>-7.8187850303947926E-3</v>
      </c>
      <c r="AF79" s="245">
        <f>IF(((SUM($B$59:AF59)+SUM($B$61:AF64))+SUM($B$81:AF81))&lt;0,((SUM($B$59:AF59)+SUM($B$61:AF64))+SUM($B$81:AF81))*0.18-SUM($A$79:AE79),IF(SUM($B$79:AE79)&lt;0,0-SUM($B$79:AE79),0))</f>
        <v>-8.1768822856247425E-3</v>
      </c>
      <c r="AG79" s="245">
        <f>IF(((SUM($B$59:AG59)+SUM($B$61:AG64))+SUM($B$81:AG81))&lt;0,((SUM($B$59:AG59)+SUM($B$61:AG64))+SUM($B$81:AG81))*0.18-SUM($A$79:AF79),IF(SUM($B$79:AF79)&lt;0,0-SUM($B$79:AF79),0))</f>
        <v>-8.5513796657323837E-3</v>
      </c>
      <c r="AH79" s="245">
        <f>IF(((SUM($B$59:AH59)+SUM($B$61:AH64))+SUM($B$81:AH81))&lt;0,((SUM($B$59:AH59)+SUM($B$61:AH64))+SUM($B$81:AH81))*0.18-SUM($A$79:AG79),IF(SUM($B$79:AG79)&lt;0,0-SUM($B$79:AG79),0))</f>
        <v>-8.9430292136967182E-3</v>
      </c>
      <c r="AI79" s="245">
        <f>IF(((SUM($B$59:AI59)+SUM($B$61:AI64))+SUM($B$81:AI81))&lt;0,((SUM($B$59:AI59)+SUM($B$61:AI64))+SUM($B$81:AI81))*0.18-SUM($A$79:AH79),IF(SUM($B$79:AH79)&lt;0,0-SUM($B$79:AH79),0))</f>
        <v>-9.3526160344481468E-3</v>
      </c>
      <c r="AJ79" s="245">
        <f>IF(((SUM($B$59:AJ59)+SUM($B$61:AJ64))+SUM($B$81:AJ81))&lt;0,((SUM($B$59:AJ59)+SUM($B$61:AJ64))+SUM($B$81:AJ81))*0.18-SUM($A$79:AI79),IF(SUM($B$79:AI79)&lt;0,0-SUM($B$79:AI79),0))</f>
        <v>-9.7809620201587677E-3</v>
      </c>
      <c r="AK79" s="245">
        <f>IF(((SUM($B$59:AK59)+SUM($B$61:AK64))+SUM($B$81:AK81))&lt;0,((SUM($B$59:AK59)+SUM($B$61:AK64))+SUM($B$81:AK81))*0.18-SUM($A$79:AJ79),IF(SUM($B$79:AJ79)&lt;0,0-SUM($B$79:AJ79),0))</f>
        <v>-1.0228925384581089E-2</v>
      </c>
      <c r="AL79" s="245">
        <f>IF(((SUM($B$59:AL59)+SUM($B$61:AL64))+SUM($B$81:AL81))&lt;0,((SUM($B$59:AL59)+SUM($B$61:AL64))+SUM($B$81:AL81))*0.18-SUM($A$79:AK79),IF(SUM($B$79:AK79)&lt;0,0-SUM($B$79:AK79),0))</f>
        <v>-1.0697405785322189E-2</v>
      </c>
      <c r="AM79" s="245">
        <f>IF(((SUM($B$59:AM59)+SUM($B$61:AM64))+SUM($B$81:AM81))&lt;0,((SUM($B$59:AM59)+SUM($B$61:AM64))+SUM($B$81:AM81))*0.18-SUM($A$79:AL79),IF(SUM($B$79:AL79)&lt;0,0-SUM($B$79:AL79),0))</f>
        <v>-1.1187342461198568E-2</v>
      </c>
      <c r="AN79" s="245">
        <f>IF(((SUM($B$59:AN59)+SUM($B$61:AN64))+SUM($B$81:AN81))&lt;0,((SUM($B$59:AN59)+SUM($B$61:AN64))+SUM($B$81:AN81))*0.18-SUM($A$79:AM79),IF(SUM($B$79:AM79)&lt;0,0-SUM($B$79:AM79),0))</f>
        <v>-1.1699717957526445E-2</v>
      </c>
      <c r="AO79" s="245">
        <f>IF(((SUM($B$59:AO59)+SUM($B$61:AO64))+SUM($B$81:AO81))&lt;0,((SUM($B$59:AO59)+SUM($B$61:AO64))+SUM($B$81:AO81))*0.18-SUM($A$79:AN79),IF(SUM($B$79:AN79)&lt;0,0-SUM($B$79:AN79),0))</f>
        <v>-1.2235559988766909E-2</v>
      </c>
      <c r="AP79" s="245">
        <f>IF(((SUM($B$59:AP59)+SUM($B$61:AP64))+SUM($B$81:AP81))&lt;0,((SUM($B$59:AP59)+SUM($B$61:AP64))+SUM($B$81:AP81))*0.18-SUM($A$79:AO79),IF(SUM($B$79:AO79)&lt;0,0-SUM($B$79:AO79),0))</f>
        <v>-2.1337033249437809E-3</v>
      </c>
    </row>
    <row r="80" spans="1:45" x14ac:dyDescent="0.2">
      <c r="A80" s="253" t="s">
        <v>251</v>
      </c>
      <c r="B80" s="245">
        <f>-B59*(B39)</f>
        <v>0</v>
      </c>
      <c r="C80" s="245">
        <f t="shared" ref="C80:AP80" si="30">-(C59-B59)*$B$39</f>
        <v>0</v>
      </c>
      <c r="D80" s="245">
        <f t="shared" si="30"/>
        <v>0</v>
      </c>
      <c r="E80" s="245">
        <f t="shared" si="30"/>
        <v>0</v>
      </c>
      <c r="F80" s="245">
        <f t="shared" si="30"/>
        <v>0</v>
      </c>
      <c r="G80" s="245">
        <f t="shared" si="30"/>
        <v>0</v>
      </c>
      <c r="H80" s="245">
        <f t="shared" si="30"/>
        <v>0</v>
      </c>
      <c r="I80" s="245">
        <f t="shared" si="30"/>
        <v>0</v>
      </c>
      <c r="J80" s="245">
        <f t="shared" si="30"/>
        <v>0</v>
      </c>
      <c r="K80" s="245">
        <f t="shared" si="30"/>
        <v>0</v>
      </c>
      <c r="L80" s="245">
        <f t="shared" si="30"/>
        <v>0</v>
      </c>
      <c r="M80" s="245">
        <f t="shared" si="30"/>
        <v>0</v>
      </c>
      <c r="N80" s="245">
        <f t="shared" si="30"/>
        <v>0</v>
      </c>
      <c r="O80" s="245">
        <f t="shared" si="30"/>
        <v>0</v>
      </c>
      <c r="P80" s="245">
        <f t="shared" si="30"/>
        <v>0</v>
      </c>
      <c r="Q80" s="245">
        <f t="shared" si="30"/>
        <v>0</v>
      </c>
      <c r="R80" s="245">
        <f t="shared" si="30"/>
        <v>0</v>
      </c>
      <c r="S80" s="245">
        <f t="shared" si="30"/>
        <v>0</v>
      </c>
      <c r="T80" s="245">
        <f t="shared" si="30"/>
        <v>0</v>
      </c>
      <c r="U80" s="245">
        <f t="shared" si="30"/>
        <v>0</v>
      </c>
      <c r="V80" s="245">
        <f t="shared" si="30"/>
        <v>0</v>
      </c>
      <c r="W80" s="245">
        <f t="shared" si="30"/>
        <v>0</v>
      </c>
      <c r="X80" s="245">
        <f t="shared" si="30"/>
        <v>0</v>
      </c>
      <c r="Y80" s="245">
        <f t="shared" si="30"/>
        <v>0</v>
      </c>
      <c r="Z80" s="245">
        <f t="shared" si="30"/>
        <v>0</v>
      </c>
      <c r="AA80" s="245">
        <f t="shared" si="30"/>
        <v>0</v>
      </c>
      <c r="AB80" s="245">
        <f t="shared" si="30"/>
        <v>0</v>
      </c>
      <c r="AC80" s="245">
        <f t="shared" si="30"/>
        <v>0</v>
      </c>
      <c r="AD80" s="245">
        <f t="shared" si="30"/>
        <v>0</v>
      </c>
      <c r="AE80" s="245">
        <f t="shared" si="30"/>
        <v>0</v>
      </c>
      <c r="AF80" s="245">
        <f t="shared" si="30"/>
        <v>0</v>
      </c>
      <c r="AG80" s="245">
        <f t="shared" si="30"/>
        <v>0</v>
      </c>
      <c r="AH80" s="245">
        <f t="shared" si="30"/>
        <v>0</v>
      </c>
      <c r="AI80" s="245">
        <f t="shared" si="30"/>
        <v>0</v>
      </c>
      <c r="AJ80" s="245">
        <f t="shared" si="30"/>
        <v>0</v>
      </c>
      <c r="AK80" s="245">
        <f t="shared" si="30"/>
        <v>0</v>
      </c>
      <c r="AL80" s="245">
        <f t="shared" si="30"/>
        <v>0</v>
      </c>
      <c r="AM80" s="245">
        <f t="shared" si="30"/>
        <v>0</v>
      </c>
      <c r="AN80" s="245">
        <f t="shared" si="30"/>
        <v>0</v>
      </c>
      <c r="AO80" s="245">
        <f t="shared" si="30"/>
        <v>0</v>
      </c>
      <c r="AP80" s="245">
        <f t="shared" si="30"/>
        <v>0</v>
      </c>
    </row>
    <row r="81" spans="1:44" x14ac:dyDescent="0.2">
      <c r="A81" s="253" t="s">
        <v>433</v>
      </c>
      <c r="B81" s="245">
        <f>-$C$126</f>
        <v>-14224688.53758</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-14224688.53758</v>
      </c>
      <c r="AR81" s="257"/>
    </row>
    <row r="82" spans="1:44" x14ac:dyDescent="0.2">
      <c r="A82" s="253" t="s">
        <v>250</v>
      </c>
      <c r="B82" s="245">
        <f t="shared" ref="B82:AO82" si="31">B54-B55</f>
        <v>0</v>
      </c>
      <c r="C82" s="245">
        <f t="shared" si="31"/>
        <v>0</v>
      </c>
      <c r="D82" s="245">
        <f t="shared" si="31"/>
        <v>0</v>
      </c>
      <c r="E82" s="245">
        <f t="shared" si="31"/>
        <v>0</v>
      </c>
      <c r="F82" s="245">
        <f t="shared" si="31"/>
        <v>0</v>
      </c>
      <c r="G82" s="245">
        <f t="shared" si="31"/>
        <v>0</v>
      </c>
      <c r="H82" s="245">
        <f t="shared" si="31"/>
        <v>0</v>
      </c>
      <c r="I82" s="245">
        <f t="shared" si="31"/>
        <v>0</v>
      </c>
      <c r="J82" s="245">
        <f t="shared" si="31"/>
        <v>0</v>
      </c>
      <c r="K82" s="245">
        <f t="shared" si="31"/>
        <v>0</v>
      </c>
      <c r="L82" s="245">
        <f t="shared" si="31"/>
        <v>0</v>
      </c>
      <c r="M82" s="245">
        <f t="shared" si="31"/>
        <v>0</v>
      </c>
      <c r="N82" s="245">
        <f t="shared" si="31"/>
        <v>0</v>
      </c>
      <c r="O82" s="245">
        <f t="shared" si="31"/>
        <v>0</v>
      </c>
      <c r="P82" s="245">
        <f t="shared" si="31"/>
        <v>0</v>
      </c>
      <c r="Q82" s="245">
        <f t="shared" si="31"/>
        <v>0</v>
      </c>
      <c r="R82" s="245">
        <f t="shared" si="31"/>
        <v>0</v>
      </c>
      <c r="S82" s="245">
        <f t="shared" si="31"/>
        <v>0</v>
      </c>
      <c r="T82" s="245">
        <f t="shared" si="31"/>
        <v>0</v>
      </c>
      <c r="U82" s="245">
        <f t="shared" si="31"/>
        <v>0</v>
      </c>
      <c r="V82" s="245">
        <f t="shared" si="31"/>
        <v>0</v>
      </c>
      <c r="W82" s="245">
        <f t="shared" si="31"/>
        <v>0</v>
      </c>
      <c r="X82" s="245">
        <f t="shared" si="31"/>
        <v>0</v>
      </c>
      <c r="Y82" s="245">
        <f t="shared" si="31"/>
        <v>0</v>
      </c>
      <c r="Z82" s="245">
        <f t="shared" si="31"/>
        <v>0</v>
      </c>
      <c r="AA82" s="245">
        <f t="shared" si="31"/>
        <v>0</v>
      </c>
      <c r="AB82" s="245">
        <f t="shared" si="31"/>
        <v>0</v>
      </c>
      <c r="AC82" s="245">
        <f t="shared" si="31"/>
        <v>0</v>
      </c>
      <c r="AD82" s="245">
        <f t="shared" si="31"/>
        <v>0</v>
      </c>
      <c r="AE82" s="245">
        <f t="shared" si="31"/>
        <v>0</v>
      </c>
      <c r="AF82" s="245">
        <f t="shared" si="31"/>
        <v>0</v>
      </c>
      <c r="AG82" s="245">
        <f t="shared" si="31"/>
        <v>0</v>
      </c>
      <c r="AH82" s="245">
        <f t="shared" si="31"/>
        <v>0</v>
      </c>
      <c r="AI82" s="245">
        <f t="shared" si="31"/>
        <v>0</v>
      </c>
      <c r="AJ82" s="245">
        <f t="shared" si="31"/>
        <v>0</v>
      </c>
      <c r="AK82" s="245">
        <f t="shared" si="31"/>
        <v>0</v>
      </c>
      <c r="AL82" s="245">
        <f t="shared" si="31"/>
        <v>0</v>
      </c>
      <c r="AM82" s="245">
        <f t="shared" si="31"/>
        <v>0</v>
      </c>
      <c r="AN82" s="245">
        <f t="shared" si="31"/>
        <v>0</v>
      </c>
      <c r="AO82" s="245">
        <f t="shared" si="31"/>
        <v>0</v>
      </c>
      <c r="AP82" s="245">
        <f>AP54-AP55</f>
        <v>0</v>
      </c>
    </row>
    <row r="83" spans="1:44" ht="14.25" x14ac:dyDescent="0.2">
      <c r="A83" s="254" t="s">
        <v>249</v>
      </c>
      <c r="B83" s="252">
        <f>SUM(B75:B82)</f>
        <v>-17069626.245096002</v>
      </c>
      <c r="C83" s="252">
        <f t="shared" ref="C83:V83" si="32">SUM(C75:C82)</f>
        <v>0</v>
      </c>
      <c r="D83" s="252">
        <f t="shared" si="32"/>
        <v>0</v>
      </c>
      <c r="E83" s="252">
        <f t="shared" si="32"/>
        <v>-1.7015181889291853E-2</v>
      </c>
      <c r="F83" s="252">
        <f t="shared" si="32"/>
        <v>-1.7794469371438026E-2</v>
      </c>
      <c r="G83" s="252">
        <f t="shared" si="32"/>
        <v>284493.75303246937</v>
      </c>
      <c r="H83" s="252">
        <f t="shared" si="32"/>
        <v>-1.9137390539981425E-2</v>
      </c>
      <c r="I83" s="252">
        <f t="shared" si="32"/>
        <v>-2.001387532800436E-2</v>
      </c>
      <c r="J83" s="252">
        <f t="shared" si="32"/>
        <v>-2.0930501341354102E-2</v>
      </c>
      <c r="K83" s="252">
        <f t="shared" si="32"/>
        <v>-2.1889109746553004E-2</v>
      </c>
      <c r="L83" s="252">
        <f t="shared" si="32"/>
        <v>-2.2891621454618871E-2</v>
      </c>
      <c r="M83" s="252">
        <f t="shared" si="32"/>
        <v>-2.3940047365613282E-2</v>
      </c>
      <c r="N83" s="252">
        <f t="shared" si="32"/>
        <v>-2.3940047831274569E-2</v>
      </c>
      <c r="O83" s="252">
        <f t="shared" si="32"/>
        <v>-2.5036491337232292E-2</v>
      </c>
      <c r="P83" s="252">
        <f t="shared" si="32"/>
        <v>-2.6183151931036264E-2</v>
      </c>
      <c r="Q83" s="252">
        <f t="shared" si="32"/>
        <v>-2.7382329339161515E-2</v>
      </c>
      <c r="R83" s="252">
        <f t="shared" si="32"/>
        <v>-2.8636427421588451E-2</v>
      </c>
      <c r="S83" s="252">
        <f t="shared" si="32"/>
        <v>-2.9947963368613273E-2</v>
      </c>
      <c r="T83" s="252">
        <f t="shared" si="32"/>
        <v>-3.1319567060563713E-2</v>
      </c>
      <c r="U83" s="252">
        <f t="shared" si="32"/>
        <v>-3.2753989915363491E-2</v>
      </c>
      <c r="V83" s="252">
        <f t="shared" si="32"/>
        <v>-3.4254108322784305E-2</v>
      </c>
      <c r="W83" s="252">
        <f>SUM(W75:W82)</f>
        <v>-3.5822931793518364E-2</v>
      </c>
      <c r="X83" s="252">
        <f>SUM(X75:X82)</f>
        <v>-3.7463606044184417E-2</v>
      </c>
      <c r="Y83" s="252">
        <f>SUM(Y75:Y82)</f>
        <v>-3.9179423300083727E-2</v>
      </c>
      <c r="Z83" s="252">
        <f>SUM(Z75:Z82)</f>
        <v>-4.0973823517560959E-2</v>
      </c>
      <c r="AA83" s="252">
        <f t="shared" ref="AA83:AP83" si="33">SUM(AA75:AA82)</f>
        <v>-4.2850407131481916E-2</v>
      </c>
      <c r="AB83" s="252">
        <f t="shared" si="33"/>
        <v>-4.4812937150709331E-2</v>
      </c>
      <c r="AC83" s="252">
        <f t="shared" si="33"/>
        <v>-4.6865350101143122E-2</v>
      </c>
      <c r="AD83" s="252">
        <f t="shared" si="33"/>
        <v>-4.9011762486770749E-2</v>
      </c>
      <c r="AE83" s="252">
        <f t="shared" si="33"/>
        <v>-5.1256480102892965E-2</v>
      </c>
      <c r="AF83" s="252">
        <f t="shared" si="33"/>
        <v>-5.36040049046278E-2</v>
      </c>
      <c r="AG83" s="252">
        <f t="shared" si="33"/>
        <v>-5.6059044727589935E-2</v>
      </c>
      <c r="AH83" s="252">
        <f t="shared" si="33"/>
        <v>-5.8626524696592242E-2</v>
      </c>
      <c r="AI83" s="252">
        <f t="shared" si="33"/>
        <v>-6.1311594035942107E-2</v>
      </c>
      <c r="AJ83" s="252">
        <f t="shared" si="33"/>
        <v>-6.4119638584088534E-2</v>
      </c>
      <c r="AK83" s="252">
        <f t="shared" si="33"/>
        <v>-6.7056289757601917E-2</v>
      </c>
      <c r="AL83" s="252">
        <f t="shared" si="33"/>
        <v>-7.0127438695635647E-2</v>
      </c>
      <c r="AM83" s="252">
        <f t="shared" si="33"/>
        <v>-7.3339245049282908E-2</v>
      </c>
      <c r="AN83" s="252">
        <f t="shared" si="33"/>
        <v>-7.6698150660376996E-2</v>
      </c>
      <c r="AO83" s="252">
        <f t="shared" si="33"/>
        <v>-8.0210892658215016E-2</v>
      </c>
      <c r="AP83" s="252">
        <f t="shared" si="33"/>
        <v>-1.3987610465846956E-2</v>
      </c>
    </row>
    <row r="84" spans="1:44" ht="14.25" x14ac:dyDescent="0.2">
      <c r="A84" s="254" t="s">
        <v>550</v>
      </c>
      <c r="B84" s="252">
        <f>SUM($B$83:B83)</f>
        <v>-17069626.245096002</v>
      </c>
      <c r="C84" s="252">
        <f>SUM($B$83:C83)</f>
        <v>-17069626.245096002</v>
      </c>
      <c r="D84" s="252">
        <f>SUM($B$83:D83)</f>
        <v>-17069626.245096002</v>
      </c>
      <c r="E84" s="252">
        <f>SUM($B$83:E83)</f>
        <v>-17069626.262111183</v>
      </c>
      <c r="F84" s="252">
        <f>SUM($B$83:F83)</f>
        <v>-17069626.279905654</v>
      </c>
      <c r="G84" s="252">
        <f>SUM($B$83:G83)</f>
        <v>-16785132.526873186</v>
      </c>
      <c r="H84" s="252">
        <f>SUM($B$83:H83)</f>
        <v>-16785132.546010576</v>
      </c>
      <c r="I84" s="252">
        <f>SUM($B$83:I83)</f>
        <v>-16785132.566024452</v>
      </c>
      <c r="J84" s="252">
        <f>SUM($B$83:J83)</f>
        <v>-16785132.586954955</v>
      </c>
      <c r="K84" s="252">
        <f>SUM($B$83:K83)</f>
        <v>-16785132.608844064</v>
      </c>
      <c r="L84" s="252">
        <f>SUM($B$83:L83)</f>
        <v>-16785132.631735686</v>
      </c>
      <c r="M84" s="252">
        <f>SUM($B$83:M83)</f>
        <v>-16785132.655675735</v>
      </c>
      <c r="N84" s="252">
        <f>SUM($B$83:N83)</f>
        <v>-16785132.679615784</v>
      </c>
      <c r="O84" s="252">
        <f>SUM($B$83:O83)</f>
        <v>-16785132.704652276</v>
      </c>
      <c r="P84" s="252">
        <f>SUM($B$83:P83)</f>
        <v>-16785132.730835427</v>
      </c>
      <c r="Q84" s="252">
        <f>SUM($B$83:Q83)</f>
        <v>-16785132.758217756</v>
      </c>
      <c r="R84" s="252">
        <f>SUM($B$83:R83)</f>
        <v>-16785132.786854181</v>
      </c>
      <c r="S84" s="252">
        <f>SUM($B$83:S83)</f>
        <v>-16785132.816802144</v>
      </c>
      <c r="T84" s="252">
        <f>SUM($B$83:T83)</f>
        <v>-16785132.84812171</v>
      </c>
      <c r="U84" s="252">
        <f>SUM($B$83:U83)</f>
        <v>-16785132.880875699</v>
      </c>
      <c r="V84" s="252">
        <f>SUM($B$83:V83)</f>
        <v>-16785132.915129807</v>
      </c>
      <c r="W84" s="252">
        <f>SUM($B$83:W83)</f>
        <v>-16785132.950952739</v>
      </c>
      <c r="X84" s="252">
        <f>SUM($B$83:X83)</f>
        <v>-16785132.988416344</v>
      </c>
      <c r="Y84" s="252">
        <f>SUM($B$83:Y83)</f>
        <v>-16785133.027595766</v>
      </c>
      <c r="Z84" s="252">
        <f>SUM($B$83:Z83)</f>
        <v>-16785133.068569589</v>
      </c>
      <c r="AA84" s="252">
        <f>SUM($B$83:AA83)</f>
        <v>-16785133.111419998</v>
      </c>
      <c r="AB84" s="252">
        <f>SUM($B$83:AB83)</f>
        <v>-16785133.156232934</v>
      </c>
      <c r="AC84" s="252">
        <f>SUM($B$83:AC83)</f>
        <v>-16785133.203098286</v>
      </c>
      <c r="AD84" s="252">
        <f>SUM($B$83:AD83)</f>
        <v>-16785133.252110049</v>
      </c>
      <c r="AE84" s="252">
        <f>SUM($B$83:AE83)</f>
        <v>-16785133.303366531</v>
      </c>
      <c r="AF84" s="252">
        <f>SUM($B$83:AF83)</f>
        <v>-16785133.356970534</v>
      </c>
      <c r="AG84" s="252">
        <f>SUM($B$83:AG83)</f>
        <v>-16785133.413029578</v>
      </c>
      <c r="AH84" s="252">
        <f>SUM($B$83:AH83)</f>
        <v>-16785133.471656103</v>
      </c>
      <c r="AI84" s="252">
        <f>SUM($B$83:AI83)</f>
        <v>-16785133.532967698</v>
      </c>
      <c r="AJ84" s="252">
        <f>SUM($B$83:AJ83)</f>
        <v>-16785133.597087335</v>
      </c>
      <c r="AK84" s="252">
        <f>SUM($B$83:AK83)</f>
        <v>-16785133.664143626</v>
      </c>
      <c r="AL84" s="252">
        <f>SUM($B$83:AL83)</f>
        <v>-16785133.734271064</v>
      </c>
      <c r="AM84" s="252">
        <f>SUM($B$83:AM83)</f>
        <v>-16785133.807610311</v>
      </c>
      <c r="AN84" s="252">
        <f>SUM($B$83:AN83)</f>
        <v>-16785133.884308461</v>
      </c>
      <c r="AO84" s="252">
        <f>SUM($B$83:AO83)</f>
        <v>-16785133.964519355</v>
      </c>
      <c r="AP84" s="252">
        <f>SUM($B$83:AP83)</f>
        <v>-16785133.978506967</v>
      </c>
    </row>
    <row r="85" spans="1:44" x14ac:dyDescent="0.2">
      <c r="A85" s="253" t="s">
        <v>434</v>
      </c>
      <c r="B85" s="335">
        <f>1/POWER((1+$B$44),B73)</f>
        <v>0.9128709291752769</v>
      </c>
      <c r="C85" s="335">
        <f t="shared" ref="C85:AP85" si="34">1/POWER((1+$B$44),C73)</f>
        <v>0.7607257743127307</v>
      </c>
      <c r="D85" s="335">
        <f t="shared" si="34"/>
        <v>0.63393814526060899</v>
      </c>
      <c r="E85" s="335">
        <f t="shared" si="34"/>
        <v>0.52828178771717416</v>
      </c>
      <c r="F85" s="335">
        <f t="shared" si="34"/>
        <v>0.44023482309764517</v>
      </c>
      <c r="G85" s="335">
        <f t="shared" si="34"/>
        <v>0.36686235258137107</v>
      </c>
      <c r="H85" s="335">
        <f t="shared" si="34"/>
        <v>0.30571862715114251</v>
      </c>
      <c r="I85" s="335">
        <f t="shared" si="34"/>
        <v>0.25476552262595203</v>
      </c>
      <c r="J85" s="335">
        <f t="shared" si="34"/>
        <v>0.21230460218829345</v>
      </c>
      <c r="K85" s="335">
        <f t="shared" si="34"/>
        <v>0.17692050182357785</v>
      </c>
      <c r="L85" s="335">
        <f t="shared" si="34"/>
        <v>0.14743375151964822</v>
      </c>
      <c r="M85" s="335">
        <f t="shared" si="34"/>
        <v>0.12286145959970685</v>
      </c>
      <c r="N85" s="335">
        <f t="shared" si="34"/>
        <v>0.10238454966642239</v>
      </c>
      <c r="O85" s="335">
        <f t="shared" si="34"/>
        <v>8.5320458055351975E-2</v>
      </c>
      <c r="P85" s="335">
        <f t="shared" si="34"/>
        <v>7.1100381712793329E-2</v>
      </c>
      <c r="Q85" s="335">
        <f t="shared" si="34"/>
        <v>5.9250318093994447E-2</v>
      </c>
      <c r="R85" s="335">
        <f t="shared" si="34"/>
        <v>4.9375265078328692E-2</v>
      </c>
      <c r="S85" s="335">
        <f t="shared" si="34"/>
        <v>4.1146054231940586E-2</v>
      </c>
      <c r="T85" s="335">
        <f t="shared" si="34"/>
        <v>3.4288378526617161E-2</v>
      </c>
      <c r="U85" s="335">
        <f t="shared" si="34"/>
        <v>2.8573648772180955E-2</v>
      </c>
      <c r="V85" s="335">
        <f t="shared" si="34"/>
        <v>2.3811373976817471E-2</v>
      </c>
      <c r="W85" s="335">
        <f t="shared" si="34"/>
        <v>1.9842811647347896E-2</v>
      </c>
      <c r="X85" s="335">
        <f t="shared" si="34"/>
        <v>1.6535676372789913E-2</v>
      </c>
      <c r="Y85" s="335">
        <f t="shared" si="34"/>
        <v>1.377973031065826E-2</v>
      </c>
      <c r="Z85" s="335">
        <f t="shared" si="34"/>
        <v>1.1483108592215211E-2</v>
      </c>
      <c r="AA85" s="335">
        <f t="shared" si="34"/>
        <v>9.5692571601793501E-3</v>
      </c>
      <c r="AB85" s="335">
        <f t="shared" si="34"/>
        <v>7.9743809668161216E-3</v>
      </c>
      <c r="AC85" s="335">
        <f t="shared" si="34"/>
        <v>6.6453174723467663E-3</v>
      </c>
      <c r="AD85" s="335">
        <f t="shared" si="34"/>
        <v>5.5377645602889755E-3</v>
      </c>
      <c r="AE85" s="335">
        <f t="shared" si="34"/>
        <v>4.6148038002408118E-3</v>
      </c>
      <c r="AF85" s="335">
        <f t="shared" si="34"/>
        <v>3.8456698335340087E-3</v>
      </c>
      <c r="AG85" s="335">
        <f t="shared" si="34"/>
        <v>3.2047248612783424E-3</v>
      </c>
      <c r="AH85" s="335">
        <f t="shared" si="34"/>
        <v>2.6706040510652848E-3</v>
      </c>
      <c r="AI85" s="335">
        <f t="shared" si="34"/>
        <v>2.2255033758877387E-3</v>
      </c>
      <c r="AJ85" s="335">
        <f t="shared" si="34"/>
        <v>1.8545861465731151E-3</v>
      </c>
      <c r="AK85" s="335">
        <f t="shared" si="34"/>
        <v>1.5454884554775956E-3</v>
      </c>
      <c r="AL85" s="335">
        <f t="shared" si="34"/>
        <v>1.2879070462313304E-3</v>
      </c>
      <c r="AM85" s="335">
        <f t="shared" si="34"/>
        <v>1.0732558718594418E-3</v>
      </c>
      <c r="AN85" s="335">
        <f t="shared" si="34"/>
        <v>8.9437989321620114E-4</v>
      </c>
      <c r="AO85" s="335">
        <f t="shared" si="34"/>
        <v>1</v>
      </c>
      <c r="AP85" s="335">
        <f t="shared" si="34"/>
        <v>1</v>
      </c>
    </row>
    <row r="86" spans="1:44" ht="28.5" x14ac:dyDescent="0.2">
      <c r="A86" s="251" t="s">
        <v>551</v>
      </c>
      <c r="B86" s="252">
        <f>B83*B85</f>
        <v>-15582365.57103548</v>
      </c>
      <c r="C86" s="252">
        <f>C83*C85</f>
        <v>0</v>
      </c>
      <c r="D86" s="252">
        <f t="shared" ref="D86:AO86" si="35">D83*D85</f>
        <v>0</v>
      </c>
      <c r="E86" s="252">
        <f t="shared" si="35"/>
        <v>-8.9888107068079853E-3</v>
      </c>
      <c r="F86" s="252">
        <f t="shared" si="35"/>
        <v>-7.8337450758514844E-3</v>
      </c>
      <c r="G86" s="252">
        <f t="shared" si="35"/>
        <v>104370.04753219528</v>
      </c>
      <c r="H86" s="252">
        <f t="shared" si="35"/>
        <v>-5.8506567631383833E-3</v>
      </c>
      <c r="I86" s="252">
        <f t="shared" si="35"/>
        <v>-5.0988454077096779E-3</v>
      </c>
      <c r="J86" s="252">
        <f t="shared" si="35"/>
        <v>-4.4436417608777253E-3</v>
      </c>
      <c r="K86" s="252">
        <f t="shared" si="35"/>
        <v>-3.8726322808315264E-3</v>
      </c>
      <c r="L86" s="252">
        <f t="shared" si="35"/>
        <v>-3.3749976294221266E-3</v>
      </c>
      <c r="M86" s="252">
        <f t="shared" si="35"/>
        <v>-2.9413091622253647E-3</v>
      </c>
      <c r="N86" s="252">
        <f t="shared" si="35"/>
        <v>-2.451091016197659E-3</v>
      </c>
      <c r="O86" s="252">
        <f t="shared" si="35"/>
        <v>-2.1361249089915106E-3</v>
      </c>
      <c r="P86" s="252">
        <f t="shared" si="35"/>
        <v>-1.86163209674074E-3</v>
      </c>
      <c r="Q86" s="252">
        <f t="shared" si="35"/>
        <v>-1.6224117234998365E-3</v>
      </c>
      <c r="R86" s="252">
        <f t="shared" si="35"/>
        <v>-1.4139311948372503E-3</v>
      </c>
      <c r="S86" s="252">
        <f t="shared" si="35"/>
        <v>-1.2322405249011318E-3</v>
      </c>
      <c r="T86" s="252">
        <f t="shared" si="35"/>
        <v>-1.0738971706623791E-3</v>
      </c>
      <c r="U86" s="252">
        <f t="shared" si="35"/>
        <v>-9.3590100372915332E-4</v>
      </c>
      <c r="V86" s="252">
        <f t="shared" si="35"/>
        <v>-8.156373835162329E-4</v>
      </c>
      <c r="W86" s="252">
        <f t="shared" si="35"/>
        <v>-7.1082768823457548E-4</v>
      </c>
      <c r="X86" s="252">
        <f t="shared" si="35"/>
        <v>-6.1948606530432958E-4</v>
      </c>
      <c r="Y86" s="252">
        <f t="shared" si="35"/>
        <v>-5.3988188680227417E-4</v>
      </c>
      <c r="Z86" s="252">
        <f t="shared" si="35"/>
        <v>-4.7050686489041394E-4</v>
      </c>
      <c r="AA86" s="252">
        <f t="shared" si="35"/>
        <v>-4.1004656525953358E-4</v>
      </c>
      <c r="AB86" s="252">
        <f t="shared" si="35"/>
        <v>-3.5735543308174355E-4</v>
      </c>
      <c r="AC86" s="252">
        <f t="shared" si="35"/>
        <v>-3.1143512987477466E-4</v>
      </c>
      <c r="AD86" s="252">
        <f t="shared" si="35"/>
        <v>-2.714156013365397E-4</v>
      </c>
      <c r="AE86" s="252">
        <f t="shared" si="35"/>
        <v>-2.3653859916579801E-4</v>
      </c>
      <c r="AF86" s="252">
        <f t="shared" si="35"/>
        <v>-2.0614330461833617E-4</v>
      </c>
      <c r="AG86" s="252">
        <f t="shared" si="35"/>
        <v>-1.7965381433802206E-4</v>
      </c>
      <c r="AH86" s="252">
        <f t="shared" si="35"/>
        <v>-1.5656823435459822E-4</v>
      </c>
      <c r="AI86" s="252">
        <f t="shared" si="35"/>
        <v>-1.3644915950804771E-4</v>
      </c>
      <c r="AJ86" s="252">
        <f t="shared" si="35"/>
        <v>-1.1891539344132558E-4</v>
      </c>
      <c r="AK86" s="252">
        <f t="shared" si="35"/>
        <v>-1.036347216875343E-4</v>
      </c>
      <c r="AL86" s="252">
        <f t="shared" si="35"/>
        <v>-9.031762243026481E-5</v>
      </c>
      <c r="AM86" s="252">
        <f t="shared" si="35"/>
        <v>-7.8711775386881383E-5</v>
      </c>
      <c r="AN86" s="252">
        <f t="shared" si="35"/>
        <v>-6.8597283797508084E-5</v>
      </c>
      <c r="AO86" s="252">
        <f t="shared" si="35"/>
        <v>-8.0210892658215016E-2</v>
      </c>
      <c r="AP86" s="252">
        <f>AP83*AP85</f>
        <v>-1.3987610465846956E-2</v>
      </c>
    </row>
    <row r="87" spans="1:44" ht="14.25" x14ac:dyDescent="0.2">
      <c r="A87" s="251" t="s">
        <v>552</v>
      </c>
      <c r="B87" s="252">
        <f>SUM($B$86:B86)</f>
        <v>-15582365.57103548</v>
      </c>
      <c r="C87" s="252">
        <f>SUM($B$86:C86)</f>
        <v>-15582365.57103548</v>
      </c>
      <c r="D87" s="252">
        <f>SUM($B$86:D86)</f>
        <v>-15582365.57103548</v>
      </c>
      <c r="E87" s="252">
        <f>SUM($B$86:E86)</f>
        <v>-15582365.580024291</v>
      </c>
      <c r="F87" s="252">
        <f>SUM($B$86:F86)</f>
        <v>-15582365.587858036</v>
      </c>
      <c r="G87" s="252">
        <f>SUM($B$86:G86)</f>
        <v>-15477995.540325841</v>
      </c>
      <c r="H87" s="252">
        <f>SUM($B$86:H86)</f>
        <v>-15477995.546176497</v>
      </c>
      <c r="I87" s="252">
        <f>SUM($B$86:I86)</f>
        <v>-15477995.551275343</v>
      </c>
      <c r="J87" s="252">
        <f>SUM($B$86:J86)</f>
        <v>-15477995.555718984</v>
      </c>
      <c r="K87" s="252">
        <f>SUM($B$86:K86)</f>
        <v>-15477995.559591617</v>
      </c>
      <c r="L87" s="252">
        <f>SUM($B$86:L86)</f>
        <v>-15477995.562966615</v>
      </c>
      <c r="M87" s="252">
        <f>SUM($B$86:M86)</f>
        <v>-15477995.565907924</v>
      </c>
      <c r="N87" s="252">
        <f>SUM($B$86:N86)</f>
        <v>-15477995.568359014</v>
      </c>
      <c r="O87" s="252">
        <f>SUM($B$86:O86)</f>
        <v>-15477995.570495138</v>
      </c>
      <c r="P87" s="252">
        <f>SUM($B$86:P86)</f>
        <v>-15477995.57235677</v>
      </c>
      <c r="Q87" s="252">
        <f>SUM($B$86:Q86)</f>
        <v>-15477995.573979182</v>
      </c>
      <c r="R87" s="252">
        <f>SUM($B$86:R86)</f>
        <v>-15477995.575393114</v>
      </c>
      <c r="S87" s="252">
        <f>SUM($B$86:S86)</f>
        <v>-15477995.576625355</v>
      </c>
      <c r="T87" s="252">
        <f>SUM($B$86:T86)</f>
        <v>-15477995.577699251</v>
      </c>
      <c r="U87" s="252">
        <f>SUM($B$86:U86)</f>
        <v>-15477995.578635152</v>
      </c>
      <c r="V87" s="252">
        <f>SUM($B$86:V86)</f>
        <v>-15477995.57945079</v>
      </c>
      <c r="W87" s="252">
        <f>SUM($B$86:W86)</f>
        <v>-15477995.580161618</v>
      </c>
      <c r="X87" s="252">
        <f>SUM($B$86:X86)</f>
        <v>-15477995.580781104</v>
      </c>
      <c r="Y87" s="252">
        <f>SUM($B$86:Y86)</f>
        <v>-15477995.581320986</v>
      </c>
      <c r="Z87" s="252">
        <f>SUM($B$86:Z86)</f>
        <v>-15477995.581791492</v>
      </c>
      <c r="AA87" s="252">
        <f>SUM($B$86:AA86)</f>
        <v>-15477995.582201539</v>
      </c>
      <c r="AB87" s="252">
        <f>SUM($B$86:AB86)</f>
        <v>-15477995.582558895</v>
      </c>
      <c r="AC87" s="252">
        <f>SUM($B$86:AC86)</f>
        <v>-15477995.582870329</v>
      </c>
      <c r="AD87" s="252">
        <f>SUM($B$86:AD86)</f>
        <v>-15477995.583141744</v>
      </c>
      <c r="AE87" s="252">
        <f>SUM($B$86:AE86)</f>
        <v>-15477995.583378283</v>
      </c>
      <c r="AF87" s="252">
        <f>SUM($B$86:AF86)</f>
        <v>-15477995.583584426</v>
      </c>
      <c r="AG87" s="252">
        <f>SUM($B$86:AG86)</f>
        <v>-15477995.58376408</v>
      </c>
      <c r="AH87" s="252">
        <f>SUM($B$86:AH86)</f>
        <v>-15477995.583920648</v>
      </c>
      <c r="AI87" s="252">
        <f>SUM($B$86:AI86)</f>
        <v>-15477995.584057098</v>
      </c>
      <c r="AJ87" s="252">
        <f>SUM($B$86:AJ86)</f>
        <v>-15477995.584176013</v>
      </c>
      <c r="AK87" s="252">
        <f>SUM($B$86:AK86)</f>
        <v>-15477995.584279647</v>
      </c>
      <c r="AL87" s="252">
        <f>SUM($B$86:AL86)</f>
        <v>-15477995.584369965</v>
      </c>
      <c r="AM87" s="252">
        <f>SUM($B$86:AM86)</f>
        <v>-15477995.584448677</v>
      </c>
      <c r="AN87" s="252">
        <f>SUM($B$86:AN86)</f>
        <v>-15477995.584517274</v>
      </c>
      <c r="AO87" s="252">
        <f>SUM($B$86:AO86)</f>
        <v>-15477995.664728167</v>
      </c>
      <c r="AP87" s="252">
        <f>SUM($B$86:AP86)</f>
        <v>-15477995.678715777</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6">IF(AND(C84&gt;0,B84&lt;0),(C74-(C84/(C84-B84))),0)</f>
        <v>0</v>
      </c>
      <c r="D89" s="261">
        <f>IF(AND(D84&gt;0,C84&lt;0),(D74-(D84/(D84-C84))),0)</f>
        <v>0</v>
      </c>
      <c r="E89" s="261">
        <f t="shared" si="36"/>
        <v>0</v>
      </c>
      <c r="F89" s="261">
        <f t="shared" si="36"/>
        <v>0</v>
      </c>
      <c r="G89" s="261">
        <f t="shared" si="36"/>
        <v>0</v>
      </c>
      <c r="H89" s="261">
        <f>IF(AND(H84&gt;0,G84&lt;0),(H74-(H84/(H84-G84))),0)</f>
        <v>0</v>
      </c>
      <c r="I89" s="261">
        <f t="shared" si="36"/>
        <v>0</v>
      </c>
      <c r="J89" s="261">
        <f t="shared" si="36"/>
        <v>0</v>
      </c>
      <c r="K89" s="261">
        <f t="shared" si="36"/>
        <v>0</v>
      </c>
      <c r="L89" s="261">
        <f t="shared" si="36"/>
        <v>0</v>
      </c>
      <c r="M89" s="261">
        <f t="shared" si="36"/>
        <v>0</v>
      </c>
      <c r="N89" s="261">
        <f t="shared" si="36"/>
        <v>0</v>
      </c>
      <c r="O89" s="261">
        <f t="shared" si="36"/>
        <v>0</v>
      </c>
      <c r="P89" s="261">
        <f t="shared" si="36"/>
        <v>0</v>
      </c>
      <c r="Q89" s="261">
        <f t="shared" si="36"/>
        <v>0</v>
      </c>
      <c r="R89" s="261">
        <f t="shared" si="36"/>
        <v>0</v>
      </c>
      <c r="S89" s="261">
        <f t="shared" si="36"/>
        <v>0</v>
      </c>
      <c r="T89" s="261">
        <f t="shared" si="36"/>
        <v>0</v>
      </c>
      <c r="U89" s="261">
        <f t="shared" si="36"/>
        <v>0</v>
      </c>
      <c r="V89" s="261">
        <f t="shared" si="36"/>
        <v>0</v>
      </c>
      <c r="W89" s="261">
        <f t="shared" si="36"/>
        <v>0</v>
      </c>
      <c r="X89" s="261">
        <f t="shared" si="36"/>
        <v>0</v>
      </c>
      <c r="Y89" s="261">
        <f t="shared" si="36"/>
        <v>0</v>
      </c>
      <c r="Z89" s="261">
        <f t="shared" si="36"/>
        <v>0</v>
      </c>
      <c r="AA89" s="261">
        <f t="shared" si="36"/>
        <v>0</v>
      </c>
      <c r="AB89" s="261">
        <f t="shared" si="36"/>
        <v>0</v>
      </c>
      <c r="AC89" s="261">
        <f t="shared" si="36"/>
        <v>0</v>
      </c>
      <c r="AD89" s="261">
        <f t="shared" si="36"/>
        <v>0</v>
      </c>
      <c r="AE89" s="261">
        <f t="shared" si="36"/>
        <v>0</v>
      </c>
      <c r="AF89" s="261">
        <f t="shared" si="36"/>
        <v>0</v>
      </c>
      <c r="AG89" s="261">
        <f t="shared" si="36"/>
        <v>0</v>
      </c>
      <c r="AH89" s="261">
        <f t="shared" si="36"/>
        <v>0</v>
      </c>
      <c r="AI89" s="261">
        <f t="shared" si="36"/>
        <v>0</v>
      </c>
      <c r="AJ89" s="261">
        <f t="shared" si="36"/>
        <v>0</v>
      </c>
      <c r="AK89" s="261">
        <f t="shared" si="36"/>
        <v>0</v>
      </c>
      <c r="AL89" s="261">
        <f t="shared" si="36"/>
        <v>0</v>
      </c>
      <c r="AM89" s="261">
        <f t="shared" si="36"/>
        <v>0</v>
      </c>
      <c r="AN89" s="261">
        <f t="shared" si="36"/>
        <v>0</v>
      </c>
      <c r="AO89" s="261">
        <f t="shared" si="36"/>
        <v>0</v>
      </c>
      <c r="AP89" s="261">
        <f t="shared" si="36"/>
        <v>0</v>
      </c>
    </row>
    <row r="90" spans="1:44" ht="15" thickBot="1" x14ac:dyDescent="0.25">
      <c r="A90" s="262" t="s">
        <v>555</v>
      </c>
      <c r="B90" s="263">
        <f t="shared" ref="B90:AP90" si="37">IF(AND(B87&gt;0,A87&lt;0),(B74-(B87/(B87-A87))),0)</f>
        <v>0</v>
      </c>
      <c r="C90" s="263">
        <f t="shared" si="37"/>
        <v>0</v>
      </c>
      <c r="D90" s="263">
        <f t="shared" si="37"/>
        <v>0</v>
      </c>
      <c r="E90" s="263">
        <f t="shared" si="37"/>
        <v>0</v>
      </c>
      <c r="F90" s="263">
        <f t="shared" si="37"/>
        <v>0</v>
      </c>
      <c r="G90" s="263">
        <f t="shared" si="37"/>
        <v>0</v>
      </c>
      <c r="H90" s="263">
        <f t="shared" si="37"/>
        <v>0</v>
      </c>
      <c r="I90" s="263">
        <f t="shared" si="37"/>
        <v>0</v>
      </c>
      <c r="J90" s="263">
        <f t="shared" si="37"/>
        <v>0</v>
      </c>
      <c r="K90" s="263">
        <f t="shared" si="37"/>
        <v>0</v>
      </c>
      <c r="L90" s="263">
        <f t="shared" si="37"/>
        <v>0</v>
      </c>
      <c r="M90" s="263">
        <f t="shared" si="37"/>
        <v>0</v>
      </c>
      <c r="N90" s="263">
        <f t="shared" si="37"/>
        <v>0</v>
      </c>
      <c r="O90" s="263">
        <f t="shared" si="37"/>
        <v>0</v>
      </c>
      <c r="P90" s="263">
        <f t="shared" si="37"/>
        <v>0</v>
      </c>
      <c r="Q90" s="263">
        <f t="shared" si="37"/>
        <v>0</v>
      </c>
      <c r="R90" s="263">
        <f t="shared" si="37"/>
        <v>0</v>
      </c>
      <c r="S90" s="263">
        <f t="shared" si="37"/>
        <v>0</v>
      </c>
      <c r="T90" s="263">
        <f t="shared" si="37"/>
        <v>0</v>
      </c>
      <c r="U90" s="263">
        <f t="shared" si="37"/>
        <v>0</v>
      </c>
      <c r="V90" s="263">
        <f t="shared" si="37"/>
        <v>0</v>
      </c>
      <c r="W90" s="263">
        <f t="shared" si="37"/>
        <v>0</v>
      </c>
      <c r="X90" s="263">
        <f t="shared" si="37"/>
        <v>0</v>
      </c>
      <c r="Y90" s="263">
        <f t="shared" si="37"/>
        <v>0</v>
      </c>
      <c r="Z90" s="263">
        <f t="shared" si="37"/>
        <v>0</v>
      </c>
      <c r="AA90" s="263">
        <f t="shared" si="37"/>
        <v>0</v>
      </c>
      <c r="AB90" s="263">
        <f t="shared" si="37"/>
        <v>0</v>
      </c>
      <c r="AC90" s="263">
        <f t="shared" si="37"/>
        <v>0</v>
      </c>
      <c r="AD90" s="263">
        <f t="shared" si="37"/>
        <v>0</v>
      </c>
      <c r="AE90" s="263">
        <f t="shared" si="37"/>
        <v>0</v>
      </c>
      <c r="AF90" s="263">
        <f t="shared" si="37"/>
        <v>0</v>
      </c>
      <c r="AG90" s="263">
        <f t="shared" si="37"/>
        <v>0</v>
      </c>
      <c r="AH90" s="263">
        <f t="shared" si="37"/>
        <v>0</v>
      </c>
      <c r="AI90" s="263">
        <f t="shared" si="37"/>
        <v>0</v>
      </c>
      <c r="AJ90" s="263">
        <f t="shared" si="37"/>
        <v>0</v>
      </c>
      <c r="AK90" s="263">
        <f t="shared" si="37"/>
        <v>0</v>
      </c>
      <c r="AL90" s="263">
        <f t="shared" si="37"/>
        <v>0</v>
      </c>
      <c r="AM90" s="263">
        <f t="shared" si="37"/>
        <v>0</v>
      </c>
      <c r="AN90" s="263">
        <f t="shared" si="37"/>
        <v>0</v>
      </c>
      <c r="AO90" s="263">
        <f t="shared" si="37"/>
        <v>0</v>
      </c>
      <c r="AP90" s="263">
        <f t="shared" si="37"/>
        <v>0</v>
      </c>
    </row>
    <row r="91" spans="1:44" x14ac:dyDescent="0.2">
      <c r="B91" s="264">
        <v>2027</v>
      </c>
      <c r="C91" s="264">
        <f>B91+1</f>
        <v>2028</v>
      </c>
      <c r="D91" s="191">
        <f t="shared" ref="D91:AP92" si="38">C91+1</f>
        <v>2029</v>
      </c>
      <c r="E91" s="191">
        <f t="shared" si="38"/>
        <v>2030</v>
      </c>
      <c r="F91" s="191">
        <f t="shared" si="38"/>
        <v>2031</v>
      </c>
      <c r="G91" s="191">
        <f t="shared" si="38"/>
        <v>2032</v>
      </c>
      <c r="H91" s="191">
        <f t="shared" si="38"/>
        <v>2033</v>
      </c>
      <c r="I91" s="191">
        <f t="shared" si="38"/>
        <v>2034</v>
      </c>
      <c r="J91" s="191">
        <f t="shared" si="38"/>
        <v>2035</v>
      </c>
      <c r="K91" s="191">
        <f t="shared" si="38"/>
        <v>2036</v>
      </c>
      <c r="L91" s="191">
        <f t="shared" si="38"/>
        <v>2037</v>
      </c>
      <c r="M91" s="191">
        <f t="shared" si="38"/>
        <v>2038</v>
      </c>
      <c r="N91" s="191">
        <f t="shared" si="38"/>
        <v>2039</v>
      </c>
      <c r="O91" s="191">
        <f t="shared" si="38"/>
        <v>2040</v>
      </c>
      <c r="P91" s="191">
        <f t="shared" si="38"/>
        <v>2041</v>
      </c>
      <c r="Q91" s="191">
        <f t="shared" si="38"/>
        <v>2042</v>
      </c>
      <c r="R91" s="191">
        <f t="shared" si="38"/>
        <v>2043</v>
      </c>
      <c r="S91" s="191">
        <f t="shared" si="38"/>
        <v>2044</v>
      </c>
      <c r="T91" s="191">
        <f t="shared" si="38"/>
        <v>2045</v>
      </c>
      <c r="U91" s="191">
        <f t="shared" si="38"/>
        <v>2046</v>
      </c>
      <c r="V91" s="191">
        <f t="shared" si="38"/>
        <v>2047</v>
      </c>
      <c r="W91" s="191">
        <f t="shared" si="38"/>
        <v>2048</v>
      </c>
      <c r="X91" s="191">
        <f t="shared" si="38"/>
        <v>2049</v>
      </c>
      <c r="Y91" s="191">
        <f t="shared" si="38"/>
        <v>2050</v>
      </c>
      <c r="Z91" s="191">
        <f t="shared" si="38"/>
        <v>2051</v>
      </c>
      <c r="AA91" s="191">
        <f t="shared" si="38"/>
        <v>2052</v>
      </c>
      <c r="AB91" s="191">
        <f t="shared" si="38"/>
        <v>2053</v>
      </c>
      <c r="AC91" s="191">
        <f t="shared" si="38"/>
        <v>2054</v>
      </c>
      <c r="AD91" s="191">
        <f t="shared" si="38"/>
        <v>2055</v>
      </c>
      <c r="AE91" s="191">
        <f t="shared" si="38"/>
        <v>2056</v>
      </c>
      <c r="AF91" s="191">
        <f t="shared" si="38"/>
        <v>2057</v>
      </c>
      <c r="AG91" s="191">
        <f t="shared" si="38"/>
        <v>2058</v>
      </c>
      <c r="AH91" s="191">
        <f t="shared" si="38"/>
        <v>2059</v>
      </c>
      <c r="AI91" s="191">
        <f t="shared" si="38"/>
        <v>2060</v>
      </c>
      <c r="AJ91" s="191">
        <f t="shared" si="38"/>
        <v>2061</v>
      </c>
      <c r="AK91" s="191">
        <f t="shared" si="38"/>
        <v>2062</v>
      </c>
      <c r="AL91" s="191">
        <f t="shared" si="38"/>
        <v>2063</v>
      </c>
      <c r="AM91" s="191">
        <f t="shared" si="38"/>
        <v>2064</v>
      </c>
      <c r="AN91" s="191">
        <f t="shared" si="38"/>
        <v>2065</v>
      </c>
      <c r="AO91" s="191">
        <f t="shared" si="38"/>
        <v>2066</v>
      </c>
      <c r="AP91" s="191">
        <f t="shared" si="38"/>
        <v>2067</v>
      </c>
    </row>
    <row r="92" spans="1:44" ht="12.75" x14ac:dyDescent="0.2">
      <c r="A92" s="265" t="s">
        <v>556</v>
      </c>
      <c r="B92" s="266">
        <v>1</v>
      </c>
      <c r="C92" s="266">
        <f>B92+1</f>
        <v>2</v>
      </c>
      <c r="D92" s="266">
        <f t="shared" si="38"/>
        <v>3</v>
      </c>
      <c r="E92" s="266">
        <f t="shared" si="38"/>
        <v>4</v>
      </c>
      <c r="F92" s="266">
        <f t="shared" si="38"/>
        <v>5</v>
      </c>
      <c r="G92" s="266">
        <f t="shared" si="38"/>
        <v>6</v>
      </c>
      <c r="H92" s="266">
        <f t="shared" si="38"/>
        <v>7</v>
      </c>
      <c r="I92" s="266">
        <f t="shared" si="38"/>
        <v>8</v>
      </c>
      <c r="J92" s="266">
        <f t="shared" si="38"/>
        <v>9</v>
      </c>
      <c r="K92" s="266">
        <f t="shared" si="38"/>
        <v>10</v>
      </c>
      <c r="L92" s="266">
        <f t="shared" si="38"/>
        <v>11</v>
      </c>
      <c r="M92" s="266">
        <f t="shared" si="38"/>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2" t="s">
        <v>561</v>
      </c>
      <c r="B97" s="412"/>
      <c r="C97" s="412"/>
      <c r="D97" s="412"/>
      <c r="E97" s="412"/>
      <c r="F97" s="412"/>
      <c r="G97" s="412"/>
      <c r="H97" s="412"/>
      <c r="I97" s="412"/>
      <c r="J97" s="412"/>
      <c r="K97" s="412"/>
      <c r="L97" s="412"/>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-12985304.642529566</v>
      </c>
      <c r="C99" s="271">
        <f>C81*C85</f>
        <v>0</v>
      </c>
      <c r="D99" s="271">
        <f t="shared" ref="D99:AP99" si="39">D81*D85</f>
        <v>0</v>
      </c>
      <c r="E99" s="271">
        <f t="shared" si="39"/>
        <v>0</v>
      </c>
      <c r="F99" s="271">
        <f t="shared" si="39"/>
        <v>0</v>
      </c>
      <c r="G99" s="271">
        <f t="shared" si="39"/>
        <v>0</v>
      </c>
      <c r="H99" s="271">
        <f t="shared" si="39"/>
        <v>0</v>
      </c>
      <c r="I99" s="271">
        <f t="shared" si="39"/>
        <v>0</v>
      </c>
      <c r="J99" s="271">
        <f>J81*J85</f>
        <v>0</v>
      </c>
      <c r="K99" s="271">
        <f t="shared" si="39"/>
        <v>0</v>
      </c>
      <c r="L99" s="271">
        <f>L81*L85</f>
        <v>0</v>
      </c>
      <c r="M99" s="271">
        <f t="shared" si="39"/>
        <v>0</v>
      </c>
      <c r="N99" s="271">
        <f t="shared" si="39"/>
        <v>0</v>
      </c>
      <c r="O99" s="271">
        <f t="shared" si="39"/>
        <v>0</v>
      </c>
      <c r="P99" s="271">
        <f t="shared" si="39"/>
        <v>0</v>
      </c>
      <c r="Q99" s="271">
        <f t="shared" si="39"/>
        <v>0</v>
      </c>
      <c r="R99" s="271">
        <f t="shared" si="39"/>
        <v>0</v>
      </c>
      <c r="S99" s="271">
        <f t="shared" si="39"/>
        <v>0</v>
      </c>
      <c r="T99" s="271">
        <f t="shared" si="39"/>
        <v>0</v>
      </c>
      <c r="U99" s="271">
        <f t="shared" si="39"/>
        <v>0</v>
      </c>
      <c r="V99" s="271">
        <f t="shared" si="39"/>
        <v>0</v>
      </c>
      <c r="W99" s="271">
        <f t="shared" si="39"/>
        <v>0</v>
      </c>
      <c r="X99" s="271">
        <f t="shared" si="39"/>
        <v>0</v>
      </c>
      <c r="Y99" s="271">
        <f t="shared" si="39"/>
        <v>0</v>
      </c>
      <c r="Z99" s="271">
        <f t="shared" si="39"/>
        <v>0</v>
      </c>
      <c r="AA99" s="271">
        <f t="shared" si="39"/>
        <v>0</v>
      </c>
      <c r="AB99" s="271">
        <f t="shared" si="39"/>
        <v>0</v>
      </c>
      <c r="AC99" s="271">
        <f t="shared" si="39"/>
        <v>0</v>
      </c>
      <c r="AD99" s="271">
        <f t="shared" si="39"/>
        <v>0</v>
      </c>
      <c r="AE99" s="271">
        <f t="shared" si="39"/>
        <v>0</v>
      </c>
      <c r="AF99" s="271">
        <f t="shared" si="39"/>
        <v>0</v>
      </c>
      <c r="AG99" s="271">
        <f t="shared" si="39"/>
        <v>0</v>
      </c>
      <c r="AH99" s="271">
        <f t="shared" si="39"/>
        <v>0</v>
      </c>
      <c r="AI99" s="271">
        <f t="shared" si="39"/>
        <v>0</v>
      </c>
      <c r="AJ99" s="271">
        <f t="shared" si="39"/>
        <v>0</v>
      </c>
      <c r="AK99" s="271">
        <f t="shared" si="39"/>
        <v>0</v>
      </c>
      <c r="AL99" s="271">
        <f t="shared" si="39"/>
        <v>0</v>
      </c>
      <c r="AM99" s="271">
        <f t="shared" si="39"/>
        <v>0</v>
      </c>
      <c r="AN99" s="271">
        <f t="shared" si="39"/>
        <v>0</v>
      </c>
      <c r="AO99" s="271">
        <f t="shared" si="39"/>
        <v>0</v>
      </c>
      <c r="AP99" s="271">
        <f t="shared" si="39"/>
        <v>0</v>
      </c>
      <c r="AQ99" s="272">
        <f>SUM(B99:AP99)</f>
        <v>-12985304.642529566</v>
      </c>
      <c r="AR99" s="273"/>
      <c r="AS99" s="273"/>
    </row>
    <row r="100" spans="1:71" s="277" customFormat="1" hidden="1" x14ac:dyDescent="0.2">
      <c r="A100" s="275">
        <f>AQ99</f>
        <v>-12985304.642529566</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-15477995.678715777</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-0.19196246101320802</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-15.477995562966615</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40">C107+1</f>
        <v>2018</v>
      </c>
      <c r="E107" s="289">
        <f t="shared" si="40"/>
        <v>2019</v>
      </c>
      <c r="F107" s="289">
        <f t="shared" si="40"/>
        <v>2020</v>
      </c>
      <c r="G107" s="289">
        <f t="shared" si="40"/>
        <v>2021</v>
      </c>
      <c r="H107" s="289">
        <f t="shared" si="40"/>
        <v>2022</v>
      </c>
      <c r="I107" s="289">
        <f t="shared" si="40"/>
        <v>2023</v>
      </c>
      <c r="J107" s="289">
        <f t="shared" si="40"/>
        <v>2024</v>
      </c>
      <c r="K107" s="289">
        <f t="shared" si="40"/>
        <v>2025</v>
      </c>
      <c r="L107" s="289">
        <f t="shared" si="40"/>
        <v>2026</v>
      </c>
      <c r="M107" s="289">
        <f t="shared" si="40"/>
        <v>2027</v>
      </c>
      <c r="N107" s="289">
        <f t="shared" si="40"/>
        <v>2028</v>
      </c>
      <c r="O107" s="289">
        <f t="shared" si="40"/>
        <v>2029</v>
      </c>
      <c r="P107" s="289">
        <f t="shared" si="40"/>
        <v>2030</v>
      </c>
      <c r="Q107" s="289">
        <f t="shared" si="40"/>
        <v>2031</v>
      </c>
      <c r="R107" s="289">
        <f t="shared" si="40"/>
        <v>2032</v>
      </c>
      <c r="S107" s="289">
        <f t="shared" si="40"/>
        <v>2033</v>
      </c>
      <c r="T107" s="289">
        <f t="shared" si="40"/>
        <v>2034</v>
      </c>
      <c r="U107" s="289">
        <f t="shared" si="40"/>
        <v>2035</v>
      </c>
      <c r="V107" s="289">
        <f t="shared" si="40"/>
        <v>2036</v>
      </c>
      <c r="W107" s="289">
        <f t="shared" si="40"/>
        <v>2037</v>
      </c>
      <c r="X107" s="289">
        <f t="shared" si="40"/>
        <v>2038</v>
      </c>
      <c r="Y107" s="289">
        <f t="shared" si="40"/>
        <v>2039</v>
      </c>
      <c r="Z107" s="289">
        <f t="shared" si="40"/>
        <v>2040</v>
      </c>
      <c r="AA107" s="289">
        <f t="shared" si="40"/>
        <v>2041</v>
      </c>
      <c r="AB107" s="289">
        <f t="shared" si="40"/>
        <v>2042</v>
      </c>
      <c r="AC107" s="289">
        <f t="shared" si="40"/>
        <v>2043</v>
      </c>
      <c r="AD107" s="289">
        <f t="shared" si="40"/>
        <v>2044</v>
      </c>
      <c r="AE107" s="289">
        <f t="shared" si="40"/>
        <v>2045</v>
      </c>
      <c r="AF107" s="289">
        <f t="shared" si="40"/>
        <v>2046</v>
      </c>
      <c r="AG107" s="289">
        <f t="shared" si="40"/>
        <v>2047</v>
      </c>
      <c r="AH107" s="289">
        <f t="shared" si="40"/>
        <v>2048</v>
      </c>
      <c r="AI107" s="289">
        <f t="shared" si="40"/>
        <v>2049</v>
      </c>
      <c r="AJ107" s="289">
        <f t="shared" si="40"/>
        <v>2050</v>
      </c>
      <c r="AK107" s="289">
        <f t="shared" si="40"/>
        <v>2051</v>
      </c>
      <c r="AL107" s="289">
        <f t="shared" si="40"/>
        <v>2052</v>
      </c>
      <c r="AM107" s="289">
        <f t="shared" si="40"/>
        <v>2053</v>
      </c>
      <c r="AN107" s="289">
        <f t="shared" si="40"/>
        <v>2054</v>
      </c>
      <c r="AO107" s="289">
        <f t="shared" si="40"/>
        <v>2055</v>
      </c>
      <c r="AP107" s="289">
        <f t="shared" si="40"/>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41">A109*$B$111*$B$112*1000</f>
        <v>#VALUE!</v>
      </c>
      <c r="B108" s="291">
        <f t="shared" si="41"/>
        <v>0</v>
      </c>
      <c r="C108" s="291">
        <f t="shared" si="41"/>
        <v>0</v>
      </c>
      <c r="D108" s="291">
        <f t="shared" si="41"/>
        <v>0</v>
      </c>
      <c r="E108" s="291">
        <f t="shared" si="41"/>
        <v>0</v>
      </c>
      <c r="F108" s="291">
        <f t="shared" si="41"/>
        <v>0</v>
      </c>
      <c r="G108" s="291">
        <f>G109*$B$111*$B$112*1000</f>
        <v>0</v>
      </c>
      <c r="H108" s="291">
        <f>H109*$B$111*$B$112*1000</f>
        <v>0</v>
      </c>
      <c r="I108" s="291">
        <f t="shared" ref="I108:AP108" si="42">I109*$B$111*$B$112*1000</f>
        <v>0</v>
      </c>
      <c r="J108" s="291">
        <f t="shared" si="42"/>
        <v>0</v>
      </c>
      <c r="K108" s="291">
        <f t="shared" si="42"/>
        <v>0</v>
      </c>
      <c r="L108" s="291">
        <f t="shared" si="42"/>
        <v>0</v>
      </c>
      <c r="M108" s="291">
        <f t="shared" si="42"/>
        <v>0</v>
      </c>
      <c r="N108" s="291">
        <f t="shared" si="42"/>
        <v>0</v>
      </c>
      <c r="O108" s="291">
        <f t="shared" si="42"/>
        <v>0</v>
      </c>
      <c r="P108" s="291">
        <f t="shared" si="42"/>
        <v>0</v>
      </c>
      <c r="Q108" s="291">
        <f t="shared" si="42"/>
        <v>0</v>
      </c>
      <c r="R108" s="291">
        <f t="shared" si="42"/>
        <v>0</v>
      </c>
      <c r="S108" s="291">
        <f t="shared" si="42"/>
        <v>0</v>
      </c>
      <c r="T108" s="291">
        <f t="shared" si="42"/>
        <v>0</v>
      </c>
      <c r="U108" s="291">
        <f t="shared" si="42"/>
        <v>0</v>
      </c>
      <c r="V108" s="291">
        <f t="shared" si="42"/>
        <v>0</v>
      </c>
      <c r="W108" s="291">
        <f t="shared" si="42"/>
        <v>0</v>
      </c>
      <c r="X108" s="291">
        <f t="shared" si="42"/>
        <v>0</v>
      </c>
      <c r="Y108" s="291">
        <f t="shared" si="42"/>
        <v>0</v>
      </c>
      <c r="Z108" s="291">
        <f t="shared" si="42"/>
        <v>0</v>
      </c>
      <c r="AA108" s="291">
        <f t="shared" si="42"/>
        <v>0</v>
      </c>
      <c r="AB108" s="291">
        <f t="shared" si="42"/>
        <v>0</v>
      </c>
      <c r="AC108" s="291">
        <f t="shared" si="42"/>
        <v>0</v>
      </c>
      <c r="AD108" s="291">
        <f t="shared" si="42"/>
        <v>0</v>
      </c>
      <c r="AE108" s="291">
        <f t="shared" si="42"/>
        <v>0</v>
      </c>
      <c r="AF108" s="291">
        <f t="shared" si="42"/>
        <v>0</v>
      </c>
      <c r="AG108" s="291">
        <f t="shared" si="42"/>
        <v>0</v>
      </c>
      <c r="AH108" s="291">
        <f t="shared" si="42"/>
        <v>0</v>
      </c>
      <c r="AI108" s="291">
        <f t="shared" si="42"/>
        <v>0</v>
      </c>
      <c r="AJ108" s="291">
        <f t="shared" si="42"/>
        <v>0</v>
      </c>
      <c r="AK108" s="291">
        <f t="shared" si="42"/>
        <v>0</v>
      </c>
      <c r="AL108" s="291">
        <f t="shared" si="42"/>
        <v>0</v>
      </c>
      <c r="AM108" s="291">
        <f t="shared" si="42"/>
        <v>0</v>
      </c>
      <c r="AN108" s="291">
        <f t="shared" si="42"/>
        <v>0</v>
      </c>
      <c r="AO108" s="291">
        <f t="shared" si="42"/>
        <v>0</v>
      </c>
      <c r="AP108" s="291">
        <f t="shared" si="42"/>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3">E109+$I$120*F113</f>
        <v>0</v>
      </c>
      <c r="G109" s="289">
        <f>F109+$I$120*G113</f>
        <v>0</v>
      </c>
      <c r="H109" s="289">
        <f>G109+$I$120*H113</f>
        <v>0</v>
      </c>
      <c r="I109" s="289">
        <f t="shared" si="43"/>
        <v>0</v>
      </c>
      <c r="J109" s="289">
        <f t="shared" si="43"/>
        <v>0</v>
      </c>
      <c r="K109" s="289">
        <f t="shared" si="43"/>
        <v>0</v>
      </c>
      <c r="L109" s="289">
        <f t="shared" si="43"/>
        <v>0</v>
      </c>
      <c r="M109" s="289">
        <f t="shared" si="43"/>
        <v>0</v>
      </c>
      <c r="N109" s="289">
        <f t="shared" si="43"/>
        <v>0</v>
      </c>
      <c r="O109" s="289">
        <f t="shared" si="43"/>
        <v>0</v>
      </c>
      <c r="P109" s="289">
        <f t="shared" si="43"/>
        <v>0</v>
      </c>
      <c r="Q109" s="289">
        <f t="shared" si="43"/>
        <v>0</v>
      </c>
      <c r="R109" s="289">
        <f t="shared" si="43"/>
        <v>0</v>
      </c>
      <c r="S109" s="289">
        <f t="shared" si="43"/>
        <v>0</v>
      </c>
      <c r="T109" s="289">
        <f t="shared" si="43"/>
        <v>0</v>
      </c>
      <c r="U109" s="289">
        <f t="shared" si="43"/>
        <v>0</v>
      </c>
      <c r="V109" s="289">
        <f t="shared" si="43"/>
        <v>0</v>
      </c>
      <c r="W109" s="289">
        <f t="shared" si="43"/>
        <v>0</v>
      </c>
      <c r="X109" s="289">
        <f t="shared" si="43"/>
        <v>0</v>
      </c>
      <c r="Y109" s="289">
        <f t="shared" si="43"/>
        <v>0</v>
      </c>
      <c r="Z109" s="289">
        <f t="shared" si="43"/>
        <v>0</v>
      </c>
      <c r="AA109" s="289">
        <f t="shared" si="43"/>
        <v>0</v>
      </c>
      <c r="AB109" s="289">
        <f t="shared" si="43"/>
        <v>0</v>
      </c>
      <c r="AC109" s="289">
        <f t="shared" si="43"/>
        <v>0</v>
      </c>
      <c r="AD109" s="289">
        <f t="shared" si="43"/>
        <v>0</v>
      </c>
      <c r="AE109" s="289">
        <f t="shared" si="43"/>
        <v>0</v>
      </c>
      <c r="AF109" s="289">
        <f t="shared" si="43"/>
        <v>0</v>
      </c>
      <c r="AG109" s="289">
        <f t="shared" si="43"/>
        <v>0</v>
      </c>
      <c r="AH109" s="289">
        <f t="shared" si="43"/>
        <v>0</v>
      </c>
      <c r="AI109" s="289">
        <f t="shared" si="43"/>
        <v>0</v>
      </c>
      <c r="AJ109" s="289">
        <f t="shared" si="43"/>
        <v>0</v>
      </c>
      <c r="AK109" s="289">
        <f t="shared" si="43"/>
        <v>0</v>
      </c>
      <c r="AL109" s="289">
        <f t="shared" si="43"/>
        <v>0</v>
      </c>
      <c r="AM109" s="289">
        <f t="shared" si="43"/>
        <v>0</v>
      </c>
      <c r="AN109" s="289">
        <f t="shared" si="43"/>
        <v>0</v>
      </c>
      <c r="AO109" s="289">
        <f t="shared" si="43"/>
        <v>0</v>
      </c>
      <c r="AP109" s="289">
        <f t="shared" si="43"/>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3" t="s">
        <v>574</v>
      </c>
      <c r="C116" s="414"/>
      <c r="D116" s="413" t="s">
        <v>575</v>
      </c>
      <c r="E116" s="414"/>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14.224688537580001</v>
      </c>
      <c r="C122" s="193"/>
      <c r="D122" s="402" t="s">
        <v>284</v>
      </c>
      <c r="E122" s="302" t="s">
        <v>582</v>
      </c>
      <c r="F122" s="303">
        <v>35</v>
      </c>
      <c r="G122" s="40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2"/>
      <c r="E123" s="302" t="s">
        <v>583</v>
      </c>
      <c r="F123" s="303">
        <v>30</v>
      </c>
      <c r="G123" s="40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02"/>
      <c r="E124" s="302" t="s">
        <v>586</v>
      </c>
      <c r="F124" s="303">
        <v>30</v>
      </c>
      <c r="G124" s="40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2"/>
      <c r="E125" s="302" t="s">
        <v>587</v>
      </c>
      <c r="F125" s="303">
        <v>30</v>
      </c>
      <c r="G125" s="40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14.224688537580001</v>
      </c>
      <c r="C126" s="308">
        <f>'6.2. Паспорт фин осв ввод'!C24*1000000</f>
        <v>14224688.53758</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630</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4">C135+1</f>
        <v>2018</v>
      </c>
      <c r="E135" s="315">
        <f t="shared" si="44"/>
        <v>2019</v>
      </c>
      <c r="F135" s="315">
        <f t="shared" si="44"/>
        <v>2020</v>
      </c>
      <c r="G135" s="315">
        <f t="shared" si="44"/>
        <v>2021</v>
      </c>
      <c r="H135" s="315">
        <f t="shared" si="44"/>
        <v>2022</v>
      </c>
      <c r="I135" s="315">
        <f t="shared" si="44"/>
        <v>2023</v>
      </c>
      <c r="J135" s="315">
        <f t="shared" si="44"/>
        <v>2024</v>
      </c>
      <c r="K135" s="315">
        <f t="shared" si="44"/>
        <v>2025</v>
      </c>
      <c r="L135" s="315">
        <f t="shared" si="44"/>
        <v>2026</v>
      </c>
      <c r="M135" s="315">
        <f t="shared" si="44"/>
        <v>2027</v>
      </c>
      <c r="N135" s="315">
        <f t="shared" si="44"/>
        <v>2028</v>
      </c>
      <c r="O135" s="315">
        <f t="shared" si="44"/>
        <v>2029</v>
      </c>
      <c r="P135" s="315">
        <f t="shared" si="44"/>
        <v>2030</v>
      </c>
      <c r="Q135" s="315">
        <f t="shared" si="44"/>
        <v>2031</v>
      </c>
      <c r="R135" s="315">
        <f t="shared" si="44"/>
        <v>2032</v>
      </c>
      <c r="S135" s="315">
        <f t="shared" si="44"/>
        <v>2033</v>
      </c>
      <c r="T135" s="315">
        <f t="shared" si="44"/>
        <v>2034</v>
      </c>
      <c r="U135" s="315">
        <f t="shared" si="44"/>
        <v>2035</v>
      </c>
      <c r="V135" s="315">
        <f t="shared" si="44"/>
        <v>2036</v>
      </c>
      <c r="W135" s="315">
        <f t="shared" si="44"/>
        <v>2037</v>
      </c>
      <c r="X135" s="315">
        <f t="shared" si="44"/>
        <v>2038</v>
      </c>
      <c r="Y135" s="315">
        <f t="shared" si="44"/>
        <v>2039</v>
      </c>
      <c r="Z135" s="315">
        <f t="shared" si="44"/>
        <v>2040</v>
      </c>
      <c r="AA135" s="315">
        <f t="shared" si="44"/>
        <v>2041</v>
      </c>
      <c r="AB135" s="315">
        <f t="shared" si="44"/>
        <v>2042</v>
      </c>
      <c r="AC135" s="315">
        <f t="shared" si="44"/>
        <v>2043</v>
      </c>
      <c r="AD135" s="315">
        <f t="shared" si="44"/>
        <v>2044</v>
      </c>
      <c r="AE135" s="315">
        <f t="shared" si="44"/>
        <v>2045</v>
      </c>
      <c r="AF135" s="315">
        <f t="shared" si="44"/>
        <v>2046</v>
      </c>
      <c r="AG135" s="315">
        <f t="shared" si="44"/>
        <v>2047</v>
      </c>
      <c r="AH135" s="315">
        <f t="shared" si="44"/>
        <v>2048</v>
      </c>
      <c r="AI135" s="315">
        <f t="shared" si="44"/>
        <v>2049</v>
      </c>
      <c r="AJ135" s="315">
        <f t="shared" si="44"/>
        <v>2050</v>
      </c>
      <c r="AK135" s="315">
        <f t="shared" si="44"/>
        <v>2051</v>
      </c>
      <c r="AL135" s="315">
        <f t="shared" si="44"/>
        <v>2052</v>
      </c>
      <c r="AM135" s="315">
        <f t="shared" si="44"/>
        <v>2053</v>
      </c>
      <c r="AN135" s="315">
        <f t="shared" si="44"/>
        <v>2054</v>
      </c>
      <c r="AO135" s="315">
        <f t="shared" si="44"/>
        <v>2055</v>
      </c>
      <c r="AP135" s="315">
        <f t="shared" si="44"/>
        <v>2056</v>
      </c>
      <c r="AQ135" s="315">
        <f t="shared" si="44"/>
        <v>2057</v>
      </c>
      <c r="AR135" s="315">
        <f t="shared" si="44"/>
        <v>2058</v>
      </c>
      <c r="AS135" s="315">
        <f t="shared" si="44"/>
        <v>2059</v>
      </c>
      <c r="AT135" s="315">
        <f t="shared" si="44"/>
        <v>2060</v>
      </c>
      <c r="AU135" s="315">
        <f t="shared" si="44"/>
        <v>2061</v>
      </c>
      <c r="AV135" s="315">
        <f t="shared" si="44"/>
        <v>2062</v>
      </c>
      <c r="AW135" s="315">
        <f t="shared" si="44"/>
        <v>2063</v>
      </c>
      <c r="AX135" s="315">
        <f t="shared" si="44"/>
        <v>2064</v>
      </c>
      <c r="AY135" s="315">
        <f t="shared" si="44"/>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4.57995653007E-2</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5">(1+E137)*(1+F136)-1</f>
        <v>0</v>
      </c>
      <c r="G137" s="319">
        <f>(1+F137)*(1+G136)-1</f>
        <v>0</v>
      </c>
      <c r="H137" s="319">
        <f t="shared" si="45"/>
        <v>0</v>
      </c>
      <c r="I137" s="319">
        <f t="shared" si="45"/>
        <v>0</v>
      </c>
      <c r="J137" s="319">
        <f t="shared" si="45"/>
        <v>0</v>
      </c>
      <c r="K137" s="319">
        <f t="shared" si="45"/>
        <v>0</v>
      </c>
      <c r="L137" s="319">
        <f t="shared" si="45"/>
        <v>0</v>
      </c>
      <c r="M137" s="319">
        <f t="shared" si="45"/>
        <v>4.5799565300699951E-2</v>
      </c>
      <c r="N137" s="319">
        <f t="shared" si="45"/>
        <v>9.3696730783132898E-2</v>
      </c>
      <c r="O137" s="319">
        <f t="shared" si="45"/>
        <v>0.14378756562379702</v>
      </c>
      <c r="P137" s="319">
        <f t="shared" si="45"/>
        <v>0.19617253892571274</v>
      </c>
      <c r="Q137" s="319">
        <f t="shared" si="45"/>
        <v>0.25095672123314494</v>
      </c>
      <c r="R137" s="319">
        <f t="shared" si="45"/>
        <v>0.30824999527561192</v>
      </c>
      <c r="S137" s="319">
        <f t="shared" si="45"/>
        <v>0.36816727636387769</v>
      </c>
      <c r="T137" s="319">
        <f t="shared" si="45"/>
        <v>0.43082874287998596</v>
      </c>
      <c r="U137" s="319">
        <f t="shared" si="45"/>
        <v>0.4963600773236363</v>
      </c>
      <c r="V137" s="319">
        <f t="shared" si="45"/>
        <v>0.56489271839838051</v>
      </c>
      <c r="W137" s="319">
        <f t="shared" si="45"/>
        <v>0.63656412464325696</v>
      </c>
      <c r="X137" s="319">
        <f t="shared" si="45"/>
        <v>0.71151805013863867</v>
      </c>
      <c r="Y137" s="319">
        <f t="shared" si="45"/>
        <v>0.78990483283928992</v>
      </c>
      <c r="Z137" s="319">
        <f t="shared" si="45"/>
        <v>0.87188169611295141</v>
      </c>
      <c r="AA137" s="319">
        <f t="shared" si="45"/>
        <v>0.9576130640892615</v>
      </c>
      <c r="AB137" s="319">
        <f t="shared" si="45"/>
        <v>1.0472708914515207</v>
      </c>
      <c r="AC137" s="319">
        <f t="shared" si="45"/>
        <v>1.1410350083327767</v>
      </c>
      <c r="AD137" s="319">
        <f t="shared" si="45"/>
        <v>1.2390934810079983</v>
      </c>
      <c r="AE137" s="319">
        <f t="shared" si="45"/>
        <v>1.3416429891057957</v>
      </c>
      <c r="AF137" s="319">
        <f t="shared" si="45"/>
        <v>1.4488892200962726</v>
      </c>
      <c r="AG137" s="319">
        <f t="shared" si="45"/>
        <v>1.561047281846252</v>
      </c>
      <c r="AH137" s="319">
        <f t="shared" si="45"/>
        <v>1.6783421340693496</v>
      </c>
      <c r="AI137" s="319">
        <f t="shared" si="45"/>
        <v>1.8010090395362748</v>
      </c>
      <c r="AJ137" s="319">
        <f t="shared" si="45"/>
        <v>1.9292940359503672</v>
      </c>
      <c r="AK137" s="319">
        <f t="shared" si="45"/>
        <v>2.0634544294348269</v>
      </c>
      <c r="AL137" s="319">
        <f t="shared" si="45"/>
        <v>2.2037593106214457</v>
      </c>
      <c r="AM137" s="319">
        <f t="shared" si="45"/>
        <v>2.3504900943759779</v>
      </c>
      <c r="AN137" s="319">
        <f t="shared" si="45"/>
        <v>2.5039410842426988</v>
      </c>
      <c r="AO137" s="319">
        <f t="shared" si="45"/>
        <v>2.6644200627402777</v>
      </c>
      <c r="AP137" s="319">
        <f t="shared" si="45"/>
        <v>2.8322489086929461</v>
      </c>
      <c r="AQ137" s="319">
        <f t="shared" si="45"/>
        <v>3.0077642428351652</v>
      </c>
      <c r="AR137" s="319">
        <f t="shared" si="45"/>
        <v>3.1913181029847042</v>
      </c>
      <c r="AS137" s="319">
        <f t="shared" si="45"/>
        <v>3.383278650138358</v>
      </c>
      <c r="AT137" s="319">
        <f t="shared" si="45"/>
        <v>3.5840309069065341</v>
      </c>
      <c r="AU137" s="319">
        <f t="shared" si="45"/>
        <v>3.7939775297678269</v>
      </c>
      <c r="AV137" s="319">
        <f t="shared" si="45"/>
        <v>4.0135396166925164</v>
      </c>
      <c r="AW137" s="319">
        <f>(1+AV137)*(1+AW136)-1</f>
        <v>4.2431575517548712</v>
      </c>
      <c r="AX137" s="319">
        <f t="shared" si="45"/>
        <v>4.4832918884283268</v>
      </c>
      <c r="AY137" s="319">
        <f t="shared" si="45"/>
        <v>4.7344242733351987</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6">C139+1</f>
        <v>2018</v>
      </c>
      <c r="E139" s="316">
        <f t="shared" si="46"/>
        <v>2019</v>
      </c>
      <c r="F139" s="316">
        <f t="shared" si="46"/>
        <v>2020</v>
      </c>
      <c r="G139" s="316">
        <f t="shared" si="46"/>
        <v>2021</v>
      </c>
      <c r="H139" s="316">
        <f t="shared" si="46"/>
        <v>2022</v>
      </c>
      <c r="I139" s="316">
        <f t="shared" si="46"/>
        <v>2023</v>
      </c>
      <c r="J139" s="316">
        <f t="shared" si="46"/>
        <v>2024</v>
      </c>
      <c r="K139" s="316">
        <f t="shared" si="46"/>
        <v>2025</v>
      </c>
      <c r="L139" s="316">
        <f t="shared" si="46"/>
        <v>2026</v>
      </c>
      <c r="M139" s="316">
        <f t="shared" si="46"/>
        <v>2027</v>
      </c>
      <c r="N139" s="316">
        <f t="shared" si="46"/>
        <v>2028</v>
      </c>
      <c r="O139" s="316">
        <f t="shared" si="46"/>
        <v>2029</v>
      </c>
      <c r="P139" s="316">
        <f t="shared" si="46"/>
        <v>2030</v>
      </c>
      <c r="Q139" s="316">
        <f t="shared" si="46"/>
        <v>2031</v>
      </c>
      <c r="R139" s="316">
        <f t="shared" si="46"/>
        <v>2032</v>
      </c>
      <c r="S139" s="316">
        <f t="shared" si="46"/>
        <v>2033</v>
      </c>
      <c r="T139" s="316">
        <f t="shared" ref="T139:AI140" si="47">S139+1</f>
        <v>2034</v>
      </c>
      <c r="U139" s="316">
        <f t="shared" si="47"/>
        <v>2035</v>
      </c>
      <c r="V139" s="316">
        <f t="shared" si="47"/>
        <v>2036</v>
      </c>
      <c r="W139" s="316">
        <f t="shared" si="47"/>
        <v>2037</v>
      </c>
      <c r="X139" s="316">
        <f t="shared" si="47"/>
        <v>2038</v>
      </c>
      <c r="Y139" s="316">
        <f t="shared" si="47"/>
        <v>2039</v>
      </c>
      <c r="Z139" s="316">
        <f t="shared" si="47"/>
        <v>2040</v>
      </c>
      <c r="AA139" s="316">
        <f t="shared" si="47"/>
        <v>2041</v>
      </c>
      <c r="AB139" s="316">
        <f t="shared" si="47"/>
        <v>2042</v>
      </c>
      <c r="AC139" s="316">
        <f t="shared" si="47"/>
        <v>2043</v>
      </c>
      <c r="AD139" s="316">
        <f t="shared" si="47"/>
        <v>2044</v>
      </c>
      <c r="AE139" s="316">
        <f t="shared" si="47"/>
        <v>2045</v>
      </c>
      <c r="AF139" s="316">
        <f t="shared" si="47"/>
        <v>2046</v>
      </c>
      <c r="AG139" s="316">
        <f t="shared" si="47"/>
        <v>2047</v>
      </c>
      <c r="AH139" s="316">
        <f t="shared" si="47"/>
        <v>2048</v>
      </c>
      <c r="AI139" s="316">
        <f t="shared" si="47"/>
        <v>2049</v>
      </c>
      <c r="AJ139" s="316">
        <f t="shared" ref="AJ139:AY140" si="48">AI139+1</f>
        <v>2050</v>
      </c>
      <c r="AK139" s="316">
        <f t="shared" si="48"/>
        <v>2051</v>
      </c>
      <c r="AL139" s="316">
        <f t="shared" si="48"/>
        <v>2052</v>
      </c>
      <c r="AM139" s="316">
        <f t="shared" si="48"/>
        <v>2053</v>
      </c>
      <c r="AN139" s="316">
        <f t="shared" si="48"/>
        <v>2054</v>
      </c>
      <c r="AO139" s="316">
        <f t="shared" si="48"/>
        <v>2055</v>
      </c>
      <c r="AP139" s="316">
        <f t="shared" si="48"/>
        <v>2056</v>
      </c>
      <c r="AQ139" s="316">
        <f t="shared" si="48"/>
        <v>2057</v>
      </c>
      <c r="AR139" s="316">
        <f t="shared" si="48"/>
        <v>2058</v>
      </c>
      <c r="AS139" s="316">
        <f t="shared" si="48"/>
        <v>2059</v>
      </c>
      <c r="AT139" s="316">
        <f t="shared" si="48"/>
        <v>2060</v>
      </c>
      <c r="AU139" s="316">
        <f t="shared" si="48"/>
        <v>2061</v>
      </c>
      <c r="AV139" s="316">
        <f t="shared" si="48"/>
        <v>2062</v>
      </c>
      <c r="AW139" s="316">
        <f t="shared" si="48"/>
        <v>2063</v>
      </c>
      <c r="AX139" s="316">
        <f t="shared" si="48"/>
        <v>2064</v>
      </c>
      <c r="AY139" s="316">
        <f t="shared" si="48"/>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1</v>
      </c>
      <c r="N140" s="322">
        <f t="shared" si="46"/>
        <v>2</v>
      </c>
      <c r="O140" s="322">
        <f t="shared" si="46"/>
        <v>3</v>
      </c>
      <c r="P140" s="322">
        <f t="shared" si="46"/>
        <v>4</v>
      </c>
      <c r="Q140" s="322">
        <f t="shared" si="46"/>
        <v>5</v>
      </c>
      <c r="R140" s="322">
        <f t="shared" si="46"/>
        <v>6</v>
      </c>
      <c r="S140" s="322">
        <f t="shared" si="46"/>
        <v>7</v>
      </c>
      <c r="T140" s="322">
        <f t="shared" si="47"/>
        <v>8</v>
      </c>
      <c r="U140" s="322">
        <f t="shared" si="47"/>
        <v>9</v>
      </c>
      <c r="V140" s="322">
        <f t="shared" si="47"/>
        <v>10</v>
      </c>
      <c r="W140" s="322">
        <f t="shared" si="47"/>
        <v>11</v>
      </c>
      <c r="X140" s="322">
        <f t="shared" si="47"/>
        <v>12</v>
      </c>
      <c r="Y140" s="322">
        <f t="shared" si="47"/>
        <v>13</v>
      </c>
      <c r="Z140" s="322">
        <f t="shared" si="47"/>
        <v>14</v>
      </c>
      <c r="AA140" s="322">
        <f t="shared" si="47"/>
        <v>15</v>
      </c>
      <c r="AB140" s="322">
        <f t="shared" si="47"/>
        <v>16</v>
      </c>
      <c r="AC140" s="322">
        <f t="shared" si="47"/>
        <v>17</v>
      </c>
      <c r="AD140" s="322">
        <f t="shared" si="47"/>
        <v>18</v>
      </c>
      <c r="AE140" s="322">
        <f t="shared" si="47"/>
        <v>19</v>
      </c>
      <c r="AF140" s="322">
        <f t="shared" si="47"/>
        <v>20</v>
      </c>
      <c r="AG140" s="322">
        <f t="shared" si="47"/>
        <v>21</v>
      </c>
      <c r="AH140" s="322">
        <f t="shared" si="47"/>
        <v>22</v>
      </c>
      <c r="AI140" s="322">
        <f t="shared" si="47"/>
        <v>23</v>
      </c>
      <c r="AJ140" s="322">
        <f t="shared" si="48"/>
        <v>24</v>
      </c>
      <c r="AK140" s="322">
        <f t="shared" si="48"/>
        <v>25</v>
      </c>
      <c r="AL140" s="322">
        <f t="shared" si="48"/>
        <v>26</v>
      </c>
      <c r="AM140" s="322">
        <f t="shared" si="48"/>
        <v>27</v>
      </c>
      <c r="AN140" s="322">
        <f t="shared" si="48"/>
        <v>28</v>
      </c>
      <c r="AO140" s="322">
        <f t="shared" si="48"/>
        <v>29</v>
      </c>
      <c r="AP140" s="322">
        <f>AO140+1</f>
        <v>30</v>
      </c>
      <c r="AQ140" s="322">
        <f t="shared" si="48"/>
        <v>31</v>
      </c>
      <c r="AR140" s="322">
        <f t="shared" si="48"/>
        <v>32</v>
      </c>
      <c r="AS140" s="322">
        <f t="shared" si="48"/>
        <v>33</v>
      </c>
      <c r="AT140" s="322">
        <f t="shared" si="48"/>
        <v>34</v>
      </c>
      <c r="AU140" s="322">
        <f t="shared" si="48"/>
        <v>35</v>
      </c>
      <c r="AV140" s="322">
        <f t="shared" si="48"/>
        <v>36</v>
      </c>
      <c r="AW140" s="322">
        <f t="shared" si="48"/>
        <v>37</v>
      </c>
      <c r="AX140" s="322">
        <f t="shared" si="48"/>
        <v>38</v>
      </c>
      <c r="AY140" s="322">
        <f t="shared" si="48"/>
        <v>39</v>
      </c>
    </row>
    <row r="141" spans="1:51" ht="15" hidden="1" x14ac:dyDescent="0.2">
      <c r="A141" s="300"/>
      <c r="B141" s="323">
        <f>AVERAGE(A140:B140)</f>
        <v>0</v>
      </c>
      <c r="C141" s="323">
        <f>AVERAGE(B140:C140)</f>
        <v>0</v>
      </c>
      <c r="D141" s="323">
        <f>AVERAGE(C140:D140)</f>
        <v>0</v>
      </c>
      <c r="E141" s="323">
        <f>AVERAGE(D140:E140)</f>
        <v>0</v>
      </c>
      <c r="F141" s="323">
        <f t="shared" ref="F141:AO141" si="49">AVERAGE(E140:F140)</f>
        <v>0</v>
      </c>
      <c r="G141" s="323">
        <f t="shared" si="49"/>
        <v>0</v>
      </c>
      <c r="H141" s="323">
        <f>AVERAGE(G140:H140)</f>
        <v>0</v>
      </c>
      <c r="I141" s="323">
        <f t="shared" si="49"/>
        <v>0</v>
      </c>
      <c r="J141" s="323">
        <f t="shared" si="49"/>
        <v>0</v>
      </c>
      <c r="K141" s="323">
        <f t="shared" si="49"/>
        <v>0</v>
      </c>
      <c r="L141" s="323">
        <f t="shared" si="49"/>
        <v>0</v>
      </c>
      <c r="M141" s="323">
        <f t="shared" si="49"/>
        <v>0.5</v>
      </c>
      <c r="N141" s="323">
        <f t="shared" si="49"/>
        <v>1.5</v>
      </c>
      <c r="O141" s="323">
        <f t="shared" si="49"/>
        <v>2.5</v>
      </c>
      <c r="P141" s="323">
        <f t="shared" si="49"/>
        <v>3.5</v>
      </c>
      <c r="Q141" s="323">
        <f t="shared" si="49"/>
        <v>4.5</v>
      </c>
      <c r="R141" s="323">
        <f t="shared" si="49"/>
        <v>5.5</v>
      </c>
      <c r="S141" s="323">
        <f t="shared" si="49"/>
        <v>6.5</v>
      </c>
      <c r="T141" s="323">
        <f t="shared" si="49"/>
        <v>7.5</v>
      </c>
      <c r="U141" s="323">
        <f t="shared" si="49"/>
        <v>8.5</v>
      </c>
      <c r="V141" s="323">
        <f t="shared" si="49"/>
        <v>9.5</v>
      </c>
      <c r="W141" s="323">
        <f t="shared" si="49"/>
        <v>10.5</v>
      </c>
      <c r="X141" s="323">
        <f t="shared" si="49"/>
        <v>11.5</v>
      </c>
      <c r="Y141" s="323">
        <f t="shared" si="49"/>
        <v>12.5</v>
      </c>
      <c r="Z141" s="323">
        <f t="shared" si="49"/>
        <v>13.5</v>
      </c>
      <c r="AA141" s="323">
        <f t="shared" si="49"/>
        <v>14.5</v>
      </c>
      <c r="AB141" s="323">
        <f t="shared" si="49"/>
        <v>15.5</v>
      </c>
      <c r="AC141" s="323">
        <f t="shared" si="49"/>
        <v>16.5</v>
      </c>
      <c r="AD141" s="323">
        <f t="shared" si="49"/>
        <v>17.5</v>
      </c>
      <c r="AE141" s="323">
        <f t="shared" si="49"/>
        <v>18.5</v>
      </c>
      <c r="AF141" s="323">
        <f t="shared" si="49"/>
        <v>19.5</v>
      </c>
      <c r="AG141" s="323">
        <f t="shared" si="49"/>
        <v>20.5</v>
      </c>
      <c r="AH141" s="323">
        <f t="shared" si="49"/>
        <v>21.5</v>
      </c>
      <c r="AI141" s="323">
        <f t="shared" si="49"/>
        <v>22.5</v>
      </c>
      <c r="AJ141" s="323">
        <f t="shared" si="49"/>
        <v>23.5</v>
      </c>
      <c r="AK141" s="323">
        <f t="shared" si="49"/>
        <v>24.5</v>
      </c>
      <c r="AL141" s="323">
        <f t="shared" si="49"/>
        <v>25.5</v>
      </c>
      <c r="AM141" s="323">
        <f t="shared" si="49"/>
        <v>26.5</v>
      </c>
      <c r="AN141" s="323">
        <f t="shared" si="49"/>
        <v>27.5</v>
      </c>
      <c r="AO141" s="323">
        <f t="shared" si="49"/>
        <v>28.5</v>
      </c>
      <c r="AP141" s="323">
        <f>AVERAGE(AO140:AP140)</f>
        <v>29.5</v>
      </c>
      <c r="AQ141" s="323">
        <f t="shared" ref="AQ141:AY141" si="50">AVERAGE(AP140:AQ140)</f>
        <v>30.5</v>
      </c>
      <c r="AR141" s="323">
        <f t="shared" si="50"/>
        <v>31.5</v>
      </c>
      <c r="AS141" s="323">
        <f t="shared" si="50"/>
        <v>32.5</v>
      </c>
      <c r="AT141" s="323">
        <f t="shared" si="50"/>
        <v>33.5</v>
      </c>
      <c r="AU141" s="323">
        <f t="shared" si="50"/>
        <v>34.5</v>
      </c>
      <c r="AV141" s="323">
        <f t="shared" si="50"/>
        <v>35.5</v>
      </c>
      <c r="AW141" s="323">
        <f t="shared" si="50"/>
        <v>36.5</v>
      </c>
      <c r="AX141" s="323">
        <f t="shared" si="50"/>
        <v>37.5</v>
      </c>
      <c r="AY141" s="323">
        <f t="shared" si="50"/>
        <v>38.5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5" t="s">
        <v>7</v>
      </c>
      <c r="B7" s="365"/>
      <c r="C7" s="365"/>
      <c r="D7" s="365"/>
      <c r="E7" s="365"/>
      <c r="F7" s="365"/>
      <c r="G7" s="365"/>
      <c r="H7" s="365"/>
      <c r="I7" s="365"/>
      <c r="J7" s="365"/>
      <c r="K7" s="365"/>
    </row>
    <row r="8" spans="1:43" ht="18.75" x14ac:dyDescent="0.25">
      <c r="A8" s="365"/>
      <c r="B8" s="365"/>
      <c r="C8" s="365"/>
      <c r="D8" s="365"/>
      <c r="E8" s="365"/>
      <c r="F8" s="365"/>
      <c r="G8" s="365"/>
      <c r="H8" s="365"/>
      <c r="I8" s="365"/>
      <c r="J8" s="365"/>
      <c r="K8" s="365"/>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9" t="s">
        <v>6</v>
      </c>
      <c r="B10" s="369"/>
      <c r="C10" s="369"/>
      <c r="D10" s="369"/>
      <c r="E10" s="369"/>
      <c r="F10" s="369"/>
      <c r="G10" s="369"/>
      <c r="H10" s="369"/>
      <c r="I10" s="369"/>
      <c r="J10" s="369"/>
      <c r="K10" s="369"/>
    </row>
    <row r="11" spans="1:43" ht="18.75" x14ac:dyDescent="0.25">
      <c r="A11" s="365"/>
      <c r="B11" s="365"/>
      <c r="C11" s="365"/>
      <c r="D11" s="365"/>
      <c r="E11" s="365"/>
      <c r="F11" s="365"/>
      <c r="G11" s="365"/>
      <c r="H11" s="365"/>
      <c r="I11" s="365"/>
      <c r="J11" s="365"/>
      <c r="K11" s="365"/>
    </row>
    <row r="12" spans="1:43" x14ac:dyDescent="0.25">
      <c r="A12" s="370" t="str">
        <f>'1. паспорт местоположение'!A12:C12</f>
        <v>O_24-11</v>
      </c>
      <c r="B12" s="370"/>
      <c r="C12" s="370"/>
      <c r="D12" s="370"/>
      <c r="E12" s="370"/>
      <c r="F12" s="370"/>
      <c r="G12" s="370"/>
      <c r="H12" s="370"/>
      <c r="I12" s="370"/>
      <c r="J12" s="370"/>
      <c r="K12" s="370"/>
    </row>
    <row r="13" spans="1:43" x14ac:dyDescent="0.25">
      <c r="A13" s="369" t="s">
        <v>5</v>
      </c>
      <c r="B13" s="369"/>
      <c r="C13" s="369"/>
      <c r="D13" s="369"/>
      <c r="E13" s="369"/>
      <c r="F13" s="369"/>
      <c r="G13" s="369"/>
      <c r="H13" s="369"/>
      <c r="I13" s="369"/>
      <c r="J13" s="369"/>
      <c r="K13" s="369"/>
    </row>
    <row r="14" spans="1:43" ht="18.75" x14ac:dyDescent="0.25">
      <c r="A14" s="371"/>
      <c r="B14" s="371"/>
      <c r="C14" s="371"/>
      <c r="D14" s="371"/>
      <c r="E14" s="371"/>
      <c r="F14" s="371"/>
      <c r="G14" s="371"/>
      <c r="H14" s="371"/>
      <c r="I14" s="371"/>
      <c r="J14" s="371"/>
      <c r="K14" s="371"/>
    </row>
    <row r="15" spans="1:43" x14ac:dyDescent="0.25">
      <c r="A15" s="362" t="str">
        <f>'1. паспорт местоположение'!A15:C15</f>
        <v xml:space="preserve">Реконструкция трансформаторной подстанции 10/0,4 кВ ТП-991 с монтажом 8 ячеек с элегазовыми выключателями нагрузки 10 кВ, шкафов НКУ-0,4 с автоматическими выключателями и АВР по адресу: г. Калининград, ул. В. Фермора, 2 </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7" t="s">
        <v>392</v>
      </c>
      <c r="B19" s="427"/>
      <c r="C19" s="427"/>
      <c r="D19" s="427"/>
      <c r="E19" s="427"/>
      <c r="F19" s="427"/>
      <c r="G19" s="427"/>
      <c r="H19" s="427"/>
      <c r="I19" s="427"/>
      <c r="J19" s="427"/>
      <c r="K19" s="427"/>
    </row>
    <row r="20" spans="1:11" x14ac:dyDescent="0.25">
      <c r="A20" s="35"/>
      <c r="B20" s="35"/>
    </row>
    <row r="21" spans="1:11" ht="28.5" customHeight="1" x14ac:dyDescent="0.25">
      <c r="A21" s="422" t="s">
        <v>199</v>
      </c>
      <c r="B21" s="422" t="s">
        <v>484</v>
      </c>
      <c r="C21" s="422" t="s">
        <v>351</v>
      </c>
      <c r="D21" s="422"/>
      <c r="E21" s="422"/>
      <c r="F21" s="422"/>
      <c r="G21" s="422"/>
      <c r="H21" s="422"/>
      <c r="I21" s="422" t="s">
        <v>198</v>
      </c>
      <c r="J21" s="423" t="s">
        <v>352</v>
      </c>
      <c r="K21" s="422" t="s">
        <v>197</v>
      </c>
    </row>
    <row r="22" spans="1:11" ht="58.5" customHeight="1" x14ac:dyDescent="0.25">
      <c r="A22" s="422"/>
      <c r="B22" s="422"/>
      <c r="C22" s="426" t="s">
        <v>535</v>
      </c>
      <c r="D22" s="426"/>
      <c r="E22" s="426" t="s">
        <v>9</v>
      </c>
      <c r="F22" s="426"/>
      <c r="G22" s="426" t="s">
        <v>536</v>
      </c>
      <c r="H22" s="426"/>
      <c r="I22" s="422"/>
      <c r="J22" s="424"/>
      <c r="K22" s="422"/>
    </row>
    <row r="23" spans="1:11" ht="31.5" x14ac:dyDescent="0.25">
      <c r="A23" s="422"/>
      <c r="B23" s="422"/>
      <c r="C23" s="158" t="s">
        <v>196</v>
      </c>
      <c r="D23" s="158" t="s">
        <v>195</v>
      </c>
      <c r="E23" s="158" t="s">
        <v>196</v>
      </c>
      <c r="F23" s="158" t="s">
        <v>195</v>
      </c>
      <c r="G23" s="158" t="s">
        <v>196</v>
      </c>
      <c r="H23" s="158" t="s">
        <v>195</v>
      </c>
      <c r="I23" s="422"/>
      <c r="J23" s="425"/>
      <c r="K23" s="422"/>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46462</v>
      </c>
      <c r="D40" s="164">
        <v>46568</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46462</v>
      </c>
      <c r="D43" s="164">
        <v>46568</v>
      </c>
      <c r="E43" s="175">
        <v>43054</v>
      </c>
      <c r="F43" s="175">
        <v>43218</v>
      </c>
      <c r="G43" s="187"/>
      <c r="H43" s="187"/>
      <c r="I43" s="176"/>
      <c r="J43" s="155"/>
      <c r="K43" s="155"/>
    </row>
    <row r="44" spans="1:11" x14ac:dyDescent="0.25">
      <c r="A44" s="158" t="s">
        <v>517</v>
      </c>
      <c r="B44" s="167" t="s">
        <v>189</v>
      </c>
      <c r="C44" s="164">
        <v>46568</v>
      </c>
      <c r="D44" s="187">
        <v>46752</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46568</v>
      </c>
      <c r="D47" s="187">
        <v>46752</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46690</v>
      </c>
      <c r="D49" s="187">
        <v>46752</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46690</v>
      </c>
      <c r="D53" s="187">
        <v>46752</v>
      </c>
      <c r="E53" s="175">
        <v>43343</v>
      </c>
      <c r="F53" s="175">
        <v>43343</v>
      </c>
      <c r="G53" s="189"/>
      <c r="H53" s="189"/>
      <c r="I53" s="176"/>
      <c r="J53" s="155"/>
      <c r="K53" s="155"/>
    </row>
    <row r="54" spans="1:11" ht="31.5" x14ac:dyDescent="0.25">
      <c r="A54" s="158" t="s">
        <v>533</v>
      </c>
      <c r="B54" s="167" t="s">
        <v>184</v>
      </c>
      <c r="C54" s="164">
        <v>46690</v>
      </c>
      <c r="D54" s="187">
        <v>46752</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2024-10-06T16:40:46Z</dcterms:modified>
</cp:coreProperties>
</file>