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I0930_1153926028850_39\Обоснование стоимости\"/>
    </mc:Choice>
  </mc:AlternateContent>
  <xr:revisionPtr revIDLastSave="0" documentId="8_{E6B73746-9484-481A-8102-AEC86F464D12}" xr6:coauthVersionLast="47" xr6:coauthVersionMax="47" xr10:uidLastSave="{00000000-0000-0000-0000-000000000000}"/>
  <bookViews>
    <workbookView xWindow="-120" yWindow="-120" windowWidth="29040" windowHeight="15840" xr2:uid="{3719F967-6863-4758-BC2F-1CA6153F3AE9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1" i="1"/>
  <c r="F11" i="1"/>
  <c r="E11" i="1"/>
  <c r="G18" i="1"/>
  <c r="F18" i="1"/>
  <c r="E18" i="1"/>
  <c r="G25" i="1"/>
  <c r="F21" i="1"/>
  <c r="E21" i="1" s="1"/>
  <c r="E25" i="1" s="1"/>
  <c r="G15" i="1"/>
  <c r="D12" i="1"/>
  <c r="D15" i="1" s="1"/>
  <c r="F7" i="1"/>
  <c r="E7" i="1" s="1"/>
  <c r="F14" i="1"/>
  <c r="E14" i="1" s="1"/>
  <c r="F12" i="1"/>
  <c r="F13" i="1"/>
  <c r="E13" i="1" s="1"/>
  <c r="G6" i="1"/>
  <c r="F6" i="1" s="1"/>
  <c r="E6" i="1" s="1"/>
  <c r="F5" i="1"/>
  <c r="E5" i="1" s="1"/>
  <c r="D5" i="1"/>
  <c r="D8" i="1" s="1"/>
  <c r="F25" i="1" l="1"/>
  <c r="G8" i="1"/>
  <c r="G19" i="1" s="1"/>
  <c r="F15" i="1"/>
  <c r="E8" i="1"/>
  <c r="E12" i="1"/>
  <c r="E15" i="1" s="1"/>
  <c r="F8" i="1"/>
  <c r="E19" i="1" l="1"/>
</calcChain>
</file>

<file path=xl/sharedStrings.xml><?xml version="1.0" encoding="utf-8"?>
<sst xmlns="http://schemas.openxmlformats.org/spreadsheetml/2006/main" count="39" uniqueCount="26">
  <si>
    <t>Расчет полной стоимости объекта</t>
  </si>
  <si>
    <t>№п/п</t>
  </si>
  <si>
    <t>Наименование</t>
  </si>
  <si>
    <t>ед. изм.</t>
  </si>
  <si>
    <t>Кол-во</t>
  </si>
  <si>
    <t>Цена за ед.
(млн. руб. без НДС)</t>
  </si>
  <si>
    <t>Стоимость
(млн. руб. без НДС)</t>
  </si>
  <si>
    <t>Стоимость
(млн. руб. с НДС)</t>
  </si>
  <si>
    <t>Документ, обосновывающий стоимость</t>
  </si>
  <si>
    <t xml:space="preserve">Средняя стоимость </t>
  </si>
  <si>
    <t>Покупка 2-х бригадных автомобилей для ОВБ, 1 легкового автомобиля для нужд управления</t>
  </si>
  <si>
    <t>O 24-34</t>
  </si>
  <si>
    <t xml:space="preserve">Коммерческое предложение от 19.09.2024г. ДЦ ГАЗ ООО «АВТОЦЕНТР АВТОГРАД» </t>
  </si>
  <si>
    <t>Соболь. Бортовой (кузовной). база: Стандарт. Число мест (вод.+пасс.): 1+5. Двигатель УМЗ А275, БЕНЗИНОВЫЙ, 106,8 л.с., 2690 куб. см. Евро-2. Отключаемый передний привод 4x4. Подключаемый полный привод (Part-time). ГУР, КПП 5-ступенчатая. Рулевой механизм БЗАГУ. Панель приборов "Оптима"</t>
  </si>
  <si>
    <t>Соболь NN. Комби. база: Стандарт. Средняя крыша. Число мест (вод.+пасс.): 1+6. Двигатель GAZ G31C, ДИЗЕЛЬНЫЙ, 2499 куб. см. Евро-3. Кондиционер. Задний привод. ГУР, АБС, КПП 6-ступенчатая. Тормозные механизмы VIE, Мультимедийное устройство 2DIN</t>
  </si>
  <si>
    <t>Коммерческое предложение от 19.09.2024 ООО "КОМТРАНС"</t>
  </si>
  <si>
    <t>Коммерческое предложение  от 19.09.2024 ООО «ЯрКамп»</t>
  </si>
  <si>
    <t>Автомобиль LADA Largus Classic</t>
  </si>
  <si>
    <t>Коммерческое предложение от 19.09.2024г. ОО"Сервис Лада"</t>
  </si>
  <si>
    <t>авто</t>
  </si>
  <si>
    <t>Прогноз социально-экономического развития Российской Федерации на 2024 год и на плановый период 2025 и 2026 годов (опубликовано 22 сентября 2023 г.))</t>
  </si>
  <si>
    <r>
      <t>К</t>
    </r>
    <r>
      <rPr>
        <sz val="8"/>
        <color rgb="FF000000"/>
        <rFont val="Times New Roman"/>
        <family val="1"/>
        <charset val="204"/>
      </rPr>
      <t>2025</t>
    </r>
  </si>
  <si>
    <r>
      <t>К</t>
    </r>
    <r>
      <rPr>
        <sz val="8"/>
        <color rgb="FF000000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</si>
  <si>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rPr>
        <sz val="14"/>
        <color rgb="FF000000"/>
        <rFont val="Times New Roman"/>
        <family val="1"/>
        <charset val="204"/>
      </rPr>
      <t>К</t>
    </r>
    <r>
      <rPr>
        <sz val="8"/>
        <color rgb="FF000000"/>
        <rFont val="Times New Roman"/>
        <family val="1"/>
        <charset val="204"/>
      </rPr>
      <t>2025</t>
    </r>
  </si>
  <si>
    <t>в ценах 2026 года</t>
  </si>
  <si>
    <t>в ценах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</si>
</sst>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4" fillId="0" borderId="0" xfId="0" applyNumberFormat="1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2" xfId="0" applyFont="1" applyBorder="1"/>
    <xf numFmtId="164" fontId="4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164" fontId="12" fillId="0" borderId="2" xfId="0" applyNumberFormat="1" applyFont="1" applyBorder="1" applyAlignment="1">
      <alignment vertical="center" wrapText="1"/>
    </xf>
    <xf numFmtId="164" fontId="13" fillId="0" borderId="2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/>
    <xf numFmtId="2" fontId="7" fillId="0" borderId="2" xfId="0" applyNumberFormat="1" applyFont="1" applyBorder="1" applyAlignment="1">
      <alignment horizontal="center" vertical="center" wrapText="1"/>
    </xf>
    <xf numFmtId="2" fontId="1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9A526-35D4-4FEE-AF13-C743244054E6}">
  <dimension ref="A1:H26"/>
  <sheetViews>
    <sheetView tabSelected="1" workbookViewId="0">
      <selection activeCell="F19" sqref="F19"/>
    </sheetView>
  </sheetViews>
  <sheetFormatPr defaultRowHeight="15" x14ac:dyDescent="0.25"/>
  <cols>
    <col min="1" max="1" width="9.140625" style="2"/>
    <col min="2" max="2" width="45.28515625" style="2" customWidth="1"/>
    <col min="3" max="3" width="14.140625" style="2" customWidth="1"/>
    <col min="4" max="4" width="11.5703125" style="2" customWidth="1"/>
    <col min="5" max="5" width="17.7109375" style="2" customWidth="1"/>
    <col min="6" max="6" width="19.85546875" style="2" customWidth="1"/>
    <col min="7" max="7" width="16.140625" style="2" customWidth="1"/>
    <col min="8" max="8" width="36" style="2" customWidth="1"/>
    <col min="9" max="16384" width="9.140625" style="2"/>
  </cols>
  <sheetData>
    <row r="1" spans="1:8" ht="15.75" x14ac:dyDescent="0.25">
      <c r="A1" s="1" t="s">
        <v>11</v>
      </c>
      <c r="B1" s="11" t="s">
        <v>10</v>
      </c>
      <c r="C1" s="11"/>
      <c r="D1" s="11"/>
      <c r="E1" s="11"/>
      <c r="F1" s="11"/>
      <c r="G1" s="11"/>
      <c r="H1" s="11"/>
    </row>
    <row r="2" spans="1:8" x14ac:dyDescent="0.25">
      <c r="A2" s="3"/>
      <c r="B2" s="3"/>
      <c r="C2" s="3"/>
      <c r="D2" s="3"/>
      <c r="E2" s="3"/>
      <c r="F2" s="3"/>
      <c r="G2" s="3"/>
      <c r="H2" s="3"/>
    </row>
    <row r="3" spans="1:8" ht="15.75" x14ac:dyDescent="0.25">
      <c r="A3" s="12" t="s">
        <v>0</v>
      </c>
      <c r="B3" s="12"/>
      <c r="C3" s="12"/>
      <c r="D3" s="12"/>
      <c r="E3" s="12"/>
      <c r="F3" s="12"/>
      <c r="G3" s="12"/>
      <c r="H3" s="12"/>
    </row>
    <row r="4" spans="1:8" ht="47.25" x14ac:dyDescent="0.25">
      <c r="A4" s="4" t="s">
        <v>1</v>
      </c>
      <c r="B4" s="4" t="s">
        <v>2</v>
      </c>
      <c r="C4" s="4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</row>
    <row r="5" spans="1:8" ht="47.25" x14ac:dyDescent="0.25">
      <c r="A5" s="13">
        <v>1</v>
      </c>
      <c r="B5" s="22" t="s">
        <v>13</v>
      </c>
      <c r="C5" s="19" t="s">
        <v>19</v>
      </c>
      <c r="D5" s="19">
        <f>3*0+1</f>
        <v>1</v>
      </c>
      <c r="E5" s="30">
        <f t="shared" ref="E5:E6" si="0">F5</f>
        <v>2.3833333333333333</v>
      </c>
      <c r="F5" s="30">
        <f>G5/1.2</f>
        <v>2.3833333333333333</v>
      </c>
      <c r="G5" s="30">
        <v>2.86</v>
      </c>
      <c r="H5" s="5" t="s">
        <v>12</v>
      </c>
    </row>
    <row r="6" spans="1:8" ht="31.5" x14ac:dyDescent="0.25">
      <c r="A6" s="14"/>
      <c r="B6" s="22"/>
      <c r="C6" s="19"/>
      <c r="D6" s="19"/>
      <c r="E6" s="30">
        <f t="shared" si="0"/>
        <v>2.4333333333333336</v>
      </c>
      <c r="F6" s="30">
        <f>G6/1.2</f>
        <v>2.4333333333333336</v>
      </c>
      <c r="G6" s="30">
        <f>2.92</f>
        <v>2.92</v>
      </c>
      <c r="H6" s="5" t="s">
        <v>15</v>
      </c>
    </row>
    <row r="7" spans="1:8" ht="31.5" x14ac:dyDescent="0.25">
      <c r="A7" s="14"/>
      <c r="B7" s="22"/>
      <c r="C7" s="19"/>
      <c r="D7" s="19"/>
      <c r="E7" s="30">
        <f>F7</f>
        <v>2.5</v>
      </c>
      <c r="F7" s="30">
        <f>G7/1.2</f>
        <v>2.5</v>
      </c>
      <c r="G7" s="30">
        <v>3</v>
      </c>
      <c r="H7" s="5" t="s">
        <v>16</v>
      </c>
    </row>
    <row r="8" spans="1:8" ht="15.75" x14ac:dyDescent="0.25">
      <c r="A8" s="14"/>
      <c r="B8" s="7" t="s">
        <v>9</v>
      </c>
      <c r="C8" s="6"/>
      <c r="D8" s="8">
        <f>SUM(D5:D7)</f>
        <v>1</v>
      </c>
      <c r="E8" s="29">
        <f>SUM(E5:E7)/3</f>
        <v>2.4388888888888887</v>
      </c>
      <c r="F8" s="29">
        <f>SUM(F5:F7)/3</f>
        <v>2.4388888888888887</v>
      </c>
      <c r="G8" s="29">
        <f>SUM(G5:G7)/3</f>
        <v>2.9266666666666663</v>
      </c>
      <c r="H8" s="9"/>
    </row>
    <row r="9" spans="1:8" ht="60" x14ac:dyDescent="0.25">
      <c r="A9" s="14"/>
      <c r="B9" s="17" t="s">
        <v>20</v>
      </c>
      <c r="C9" s="24" t="s">
        <v>21</v>
      </c>
      <c r="D9" s="23">
        <v>104.761984318213</v>
      </c>
      <c r="E9" s="29"/>
      <c r="F9" s="29"/>
      <c r="G9" s="29"/>
      <c r="H9" s="9"/>
    </row>
    <row r="10" spans="1:8" ht="60" x14ac:dyDescent="0.25">
      <c r="A10" s="14"/>
      <c r="B10" s="17" t="s">
        <v>20</v>
      </c>
      <c r="C10" s="24" t="s">
        <v>22</v>
      </c>
      <c r="D10" s="23">
        <v>104.57995653007001</v>
      </c>
      <c r="E10" s="29"/>
      <c r="F10" s="29"/>
      <c r="G10" s="29"/>
      <c r="H10" s="9"/>
    </row>
    <row r="11" spans="1:8" ht="15.75" x14ac:dyDescent="0.25">
      <c r="A11" s="15"/>
      <c r="B11" s="7" t="s">
        <v>24</v>
      </c>
      <c r="C11" s="6"/>
      <c r="D11" s="8"/>
      <c r="E11" s="29">
        <f>E8*$D$9/100*D10/100</f>
        <v>2.6720475851528538</v>
      </c>
      <c r="F11" s="29">
        <f>F8*$D$9/100*D10/100</f>
        <v>2.6720475851528538</v>
      </c>
      <c r="G11" s="29">
        <f>G8*$D$9/100*D10/100</f>
        <v>3.2064571021834252</v>
      </c>
      <c r="H11" s="9"/>
    </row>
    <row r="12" spans="1:8" ht="50.25" customHeight="1" x14ac:dyDescent="0.25">
      <c r="A12" s="13">
        <v>2</v>
      </c>
      <c r="B12" s="18" t="s">
        <v>14</v>
      </c>
      <c r="C12" s="19" t="s">
        <v>19</v>
      </c>
      <c r="D12" s="19">
        <f>3*0+1</f>
        <v>1</v>
      </c>
      <c r="E12" s="30">
        <f>F12</f>
        <v>3.7883333333333336</v>
      </c>
      <c r="F12" s="30">
        <f>G12/1.2</f>
        <v>3.7883333333333336</v>
      </c>
      <c r="G12" s="30">
        <v>4.5460000000000003</v>
      </c>
      <c r="H12" s="5" t="s">
        <v>12</v>
      </c>
    </row>
    <row r="13" spans="1:8" ht="38.25" customHeight="1" x14ac:dyDescent="0.25">
      <c r="A13" s="14"/>
      <c r="B13" s="18"/>
      <c r="C13" s="19"/>
      <c r="D13" s="19"/>
      <c r="E13" s="30">
        <f>F13</f>
        <v>3.7883333333333336</v>
      </c>
      <c r="F13" s="30">
        <f>G13/1.2</f>
        <v>3.7883333333333336</v>
      </c>
      <c r="G13" s="30">
        <v>4.5460000000000003</v>
      </c>
      <c r="H13" s="5" t="s">
        <v>15</v>
      </c>
    </row>
    <row r="14" spans="1:8" ht="35.25" customHeight="1" x14ac:dyDescent="0.25">
      <c r="A14" s="14"/>
      <c r="B14" s="18"/>
      <c r="C14" s="19"/>
      <c r="D14" s="19"/>
      <c r="E14" s="30">
        <f>F14</f>
        <v>3.854166666666667</v>
      </c>
      <c r="F14" s="30">
        <f>G14/1.2</f>
        <v>3.854166666666667</v>
      </c>
      <c r="G14" s="30">
        <v>4.625</v>
      </c>
      <c r="H14" s="5" t="s">
        <v>16</v>
      </c>
    </row>
    <row r="15" spans="1:8" ht="15.75" x14ac:dyDescent="0.25">
      <c r="A15" s="14"/>
      <c r="B15" s="7" t="s">
        <v>9</v>
      </c>
      <c r="C15" s="6"/>
      <c r="D15" s="8">
        <f>SUM(D12:D14)</f>
        <v>1</v>
      </c>
      <c r="E15" s="29">
        <f>SUM(E12:E14)/3</f>
        <v>3.8102777777777779</v>
      </c>
      <c r="F15" s="29">
        <f>SUM(F12:F14)/3</f>
        <v>3.8102777777777779</v>
      </c>
      <c r="G15" s="29">
        <f>SUM(G12:G14)/3</f>
        <v>4.5723333333333338</v>
      </c>
      <c r="H15" s="9"/>
    </row>
    <row r="16" spans="1:8" ht="60" x14ac:dyDescent="0.25">
      <c r="A16" s="14"/>
      <c r="B16" s="17" t="s">
        <v>20</v>
      </c>
      <c r="C16" s="24" t="s">
        <v>21</v>
      </c>
      <c r="D16" s="23">
        <v>104.761984318213</v>
      </c>
      <c r="E16" s="29"/>
      <c r="F16" s="29"/>
      <c r="G16" s="29"/>
      <c r="H16" s="9"/>
    </row>
    <row r="17" spans="1:8" ht="60" x14ac:dyDescent="0.25">
      <c r="A17" s="14"/>
      <c r="B17" s="17" t="s">
        <v>20</v>
      </c>
      <c r="C17" s="24" t="s">
        <v>22</v>
      </c>
      <c r="D17" s="23">
        <v>104.57995653007001</v>
      </c>
      <c r="E17" s="29"/>
      <c r="F17" s="29"/>
      <c r="G17" s="29"/>
      <c r="H17" s="9"/>
    </row>
    <row r="18" spans="1:8" ht="15.75" x14ac:dyDescent="0.25">
      <c r="A18" s="15"/>
      <c r="B18" s="7" t="s">
        <v>24</v>
      </c>
      <c r="C18" s="6"/>
      <c r="D18" s="8"/>
      <c r="E18" s="29">
        <f>E15*$D$16/100*D17/100</f>
        <v>4.1745417682849322</v>
      </c>
      <c r="F18" s="29">
        <f>F15*$D$16/100*D17/100</f>
        <v>4.1745417682849322</v>
      </c>
      <c r="G18" s="29">
        <f>G15*$D$16/100*D17/100</f>
        <v>5.0094501219419181</v>
      </c>
      <c r="H18" s="9"/>
    </row>
    <row r="19" spans="1:8" ht="15.75" x14ac:dyDescent="0.25">
      <c r="A19" s="6"/>
      <c r="B19" s="7"/>
      <c r="C19" s="6"/>
      <c r="D19" s="8"/>
      <c r="E19" s="29">
        <f>E11+E18</f>
        <v>6.8465893534377855</v>
      </c>
      <c r="F19" s="29">
        <f>F11+F18</f>
        <v>6.8465893534377855</v>
      </c>
      <c r="G19" s="29">
        <f>G11+G18</f>
        <v>8.2159072241253437</v>
      </c>
      <c r="H19" s="9"/>
    </row>
    <row r="20" spans="1:8" x14ac:dyDescent="0.25">
      <c r="A20" s="16"/>
      <c r="B20" s="16"/>
      <c r="C20" s="16"/>
      <c r="D20" s="16"/>
      <c r="E20" s="31"/>
      <c r="F20" s="31"/>
      <c r="G20" s="31"/>
      <c r="H20" s="16"/>
    </row>
    <row r="21" spans="1:8" ht="21" customHeight="1" x14ac:dyDescent="0.25">
      <c r="A21" s="26">
        <v>3</v>
      </c>
      <c r="B21" s="18" t="s">
        <v>17</v>
      </c>
      <c r="C21" s="19" t="s">
        <v>19</v>
      </c>
      <c r="D21" s="19">
        <v>1</v>
      </c>
      <c r="E21" s="32">
        <f>F21</f>
        <v>1.625</v>
      </c>
      <c r="F21" s="32">
        <f>G21/1.2</f>
        <v>1.625</v>
      </c>
      <c r="G21" s="32">
        <v>1.95</v>
      </c>
      <c r="H21" s="22" t="s">
        <v>18</v>
      </c>
    </row>
    <row r="22" spans="1:8" ht="3.75" customHeight="1" x14ac:dyDescent="0.25">
      <c r="A22" s="27"/>
      <c r="B22" s="18"/>
      <c r="C22" s="19"/>
      <c r="D22" s="19"/>
      <c r="E22" s="32"/>
      <c r="F22" s="32"/>
      <c r="G22" s="32"/>
      <c r="H22" s="22"/>
    </row>
    <row r="23" spans="1:8" ht="15.75" customHeight="1" x14ac:dyDescent="0.25">
      <c r="A23" s="27"/>
      <c r="B23" s="18"/>
      <c r="C23" s="19"/>
      <c r="D23" s="19"/>
      <c r="E23" s="32"/>
      <c r="F23" s="32"/>
      <c r="G23" s="32"/>
      <c r="H23" s="22"/>
    </row>
    <row r="24" spans="1:8" ht="66" customHeight="1" x14ac:dyDescent="0.25">
      <c r="A24" s="28"/>
      <c r="B24" s="17" t="s">
        <v>20</v>
      </c>
      <c r="C24" s="24" t="s">
        <v>23</v>
      </c>
      <c r="D24" s="23">
        <v>104.761984318213</v>
      </c>
      <c r="E24" s="31"/>
      <c r="F24" s="31"/>
      <c r="G24" s="31"/>
      <c r="H24" s="16"/>
    </row>
    <row r="25" spans="1:8" ht="27" customHeight="1" x14ac:dyDescent="0.25">
      <c r="A25" s="16"/>
      <c r="B25" s="21" t="s">
        <v>25</v>
      </c>
      <c r="C25" s="20"/>
      <c r="D25" s="25">
        <v>104.57995653007001</v>
      </c>
      <c r="E25" s="33">
        <f>E21*$D$24/100</f>
        <v>1.7023822451709612</v>
      </c>
      <c r="F25" s="33">
        <f>F21*$D$24/100</f>
        <v>1.7023822451709612</v>
      </c>
      <c r="G25" s="33">
        <f>G21*$D$24/100</f>
        <v>2.0428586942051532</v>
      </c>
      <c r="H25" s="16"/>
    </row>
    <row r="26" spans="1:8" ht="42.75" customHeight="1" x14ac:dyDescent="0.25">
      <c r="B26" s="10"/>
      <c r="C26" s="10"/>
      <c r="D26" s="10"/>
    </row>
  </sheetData>
  <mergeCells count="18">
    <mergeCell ref="A12:A18"/>
    <mergeCell ref="A21:A24"/>
    <mergeCell ref="A5:A11"/>
    <mergeCell ref="E21:E23"/>
    <mergeCell ref="F21:F23"/>
    <mergeCell ref="G21:G23"/>
    <mergeCell ref="H21:H23"/>
    <mergeCell ref="B12:B14"/>
    <mergeCell ref="C12:C14"/>
    <mergeCell ref="D12:D14"/>
    <mergeCell ref="B21:B23"/>
    <mergeCell ref="C21:C23"/>
    <mergeCell ref="D21:D23"/>
    <mergeCell ref="B1:H1"/>
    <mergeCell ref="A3:H3"/>
    <mergeCell ref="B5:B7"/>
    <mergeCell ref="C5:C7"/>
    <mergeCell ref="D5:D7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sergenhappy@mail.ru</dc:creator>
  <cp:lastModifiedBy>sergenhappy@mail.ru</cp:lastModifiedBy>
  <dcterms:created xsi:type="dcterms:W3CDTF">2024-09-20T19:30:51Z</dcterms:created>
  <dcterms:modified xsi:type="dcterms:W3CDTF">2024-09-22T18:29:28Z</dcterms:modified>
</cp:coreProperties>
</file>