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g"/>
  <Default Extension="jpeg" ContentType="image/jpeg"/>
  <Default Extension="png" ContentType="image/png"/>
  <Default Extension="bmp" ContentType="image/bmp"/>
  <Default Extension="gif" ContentType="image/gif"/>
  <Default Extension="svg" ContentType="image/svg+xml"/>
  <Default Extension="emf" ContentType="image/x-emf"/>
  <Default Extension="wmf" ContentType="image/x-wmf"/>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bookViews>
    <workbookView tabRatio="870" activeTab="4"/>
  </bookViews>
  <sheets>
    <sheet name="Инструкция" sheetId="1" r:id="rId2"/>
    <sheet name="REESTR_ORG" sheetId="2" state="hidden" r:id="rId3"/>
    <sheet name="Список листов" sheetId="3" r:id="rId4"/>
    <sheet name="Титульный" sheetId="4" r:id="rId5"/>
    <sheet name="Прил 1_дог" sheetId="5" r:id="rId6"/>
    <sheet name="С1" sheetId="6" r:id="rId7"/>
    <sheet name="С1 расходы" sheetId="7" r:id="rId8"/>
    <sheet name="Комментарии" sheetId="8" r:id="rId9"/>
    <sheet name="et_union" sheetId="9" state="hidden" r:id="rId10"/>
    <sheet name="TEHSHEET" sheetId="10" state="hidden" r:id="rId11"/>
  </sheets>
  <definedNames>
    <definedName name="anscount">1</definedName>
    <definedName name="bid_category_c1">TEHSHEET!$L$2:$L$3</definedName>
    <definedName name="c_count_list">#REF!</definedName>
    <definedName name="Category_property_list">#REF!</definedName>
    <definedName name="CHECK_LINK_RANGE_1">"Калькуляция!$I$11:$I$132"</definedName>
    <definedName name="city_type_list">TEHSHEET!$G$2:$G$3</definedName>
    <definedName name="code">Инструкция!$B$2</definedName>
    <definedName name="COMS_ADD_HL_MARKER">Комментарии!$D$19</definedName>
    <definedName name="DATA_VALUE">"NO"</definedName>
    <definedName name="DemoDate">"test"</definedName>
    <definedName name="doc_list">TEHSHEET!$D$2:$D$3</definedName>
    <definedName name="doc_type_list">TEHSHEET!$F$2:$F$6</definedName>
    <definedName name="et_Comm">et_union!$25:$25</definedName>
    <definedName name="et_List_08">et_union!$17:$17</definedName>
    <definedName name="et_List_Pril1">et_union!$4:$4</definedName>
    <definedName name="et_List_s1rashod">et_union!$10:$10</definedName>
    <definedName name="et_List01_1">#REF!</definedName>
    <definedName name="et_List01_2">#REF!</definedName>
    <definedName name="et_List01_dop">#REF!</definedName>
    <definedName name="et_List02_2">#REF!</definedName>
    <definedName name="et_List03_2">#REF!</definedName>
    <definedName name="et_List04_2">#REF!</definedName>
    <definedName name="et_List05_2">#REF!</definedName>
    <definedName name="et_List06_2">#REF!</definedName>
    <definedName name="et_List07_2">#REF!</definedName>
    <definedName name="et_List08_1">#REF!</definedName>
    <definedName name="et_List08_2">#REF!</definedName>
    <definedName name="et_List09_1">#REF!</definedName>
    <definedName name="et_List09_2">#REF!</definedName>
    <definedName name="et_List11_1">#REF!</definedName>
    <definedName name="et_List14_1">#REF!</definedName>
    <definedName name="et_List25_doc">#REF!</definedName>
    <definedName name="et_List25_doc_1">#REF!</definedName>
    <definedName name="et_List25_url">#REF!</definedName>
    <definedName name="et_union_List01_metod">#REF!</definedName>
    <definedName name="fil">Титульный!$F$19</definedName>
    <definedName name="fil_flag">Титульный!$F$15</definedName>
    <definedName name="fio_buh">Титульный!$F$46</definedName>
    <definedName name="fio_dolj_lico">Титульный!$F$49</definedName>
    <definedName name="fio_ruk">Титульный!$F$28</definedName>
    <definedName name="FIRST_PERIOD_IN_LT">Титульный!$F$15</definedName>
    <definedName name="god">Титульный!$F$11</definedName>
    <definedName name="god_first">Титульный!$F$12</definedName>
    <definedName name="GUID_VALUE">"NO"</definedName>
    <definedName name="HTML_LineAfter">FALSE</definedName>
    <definedName name="HTML_LineBefore">FALSE</definedName>
    <definedName name="HTML_OBDlg2">TRUE</definedName>
    <definedName name="HTML_OBDlg4">TRUE</definedName>
    <definedName name="inn">Титульный!$F$20</definedName>
    <definedName name="izol_type_list">#REF!</definedName>
    <definedName name="kat_nad_list">TEHSHEET!$H$2:$H$4</definedName>
    <definedName name="KEY">"tet"</definedName>
    <definedName name="kl_count_list">#REF!</definedName>
    <definedName name="kpp">Титульный!$F$21</definedName>
    <definedName name="limcount">1</definedName>
    <definedName name="LIST_WS_vis_flags">'Список листов'!$Q$14:$Q$19</definedName>
    <definedName name="logical">TEHSHEET!$C$2:$C$3</definedName>
    <definedName name="mail_dolj_lico">Титульный!$F$52</definedName>
    <definedName name="material_list">#REF!</definedName>
    <definedName name="metod_list">TEHSHEET!$J$2:$J$7</definedName>
    <definedName name="month_list">TEHSHEET!$B$2:$B$13</definedName>
    <definedName name="napr_list">TEHSHEET!$I$2:$I$5</definedName>
    <definedName name="napr_list_1">TEHSHEET!$I$2:$I$5</definedName>
    <definedName name="napr_list_2">TEHSHEET!$I$10:$I$14</definedName>
    <definedName name="napr_list_3">TEHSHEET!$I$17:$I$20</definedName>
    <definedName name="napr_rp_list">#REF!</definedName>
    <definedName name="napr_s7_list">#REF!</definedName>
    <definedName name="napr_tr_list_1">#REF!</definedName>
    <definedName name="nom_tok">#REF!</definedName>
    <definedName name="object_type_list">TEHSHEET!$K$2:$K$7</definedName>
    <definedName name="obor_type_list">#REF!</definedName>
    <definedName name="ogrn">Титульный!$F$22</definedName>
    <definedName name="org">Титульный!$F$18</definedName>
    <definedName name="org_id">Титульный!$F$16</definedName>
    <definedName name="p1_rst_1">#REF!</definedName>
    <definedName name="pbStartPageNumber">1</definedName>
    <definedName name="pbUpdatePageNumbering">TRUE</definedName>
    <definedName name="PERIOD_LENGTH">Титульный!$F$12</definedName>
    <definedName name="pIns_List_Pril1">'Прил 1_дог'!$G$75</definedName>
    <definedName name="pIns_List_s1rashod">'С1 расходы'!$K:$K</definedName>
    <definedName name="pIns_List08_1">#REF!</definedName>
    <definedName name="pos_dolj_lico">Титульный!$F$50</definedName>
    <definedName name="pos_ruk">Титульный!$F$29</definedName>
    <definedName name="post_address">Титульный!$F$26</definedName>
    <definedName name="Pril1_date_1">'Прил 1_дог'!$G$11:$G$75</definedName>
    <definedName name="Pril1_date_2">'Прил 1_дог'!$L$11:$L$75</definedName>
    <definedName name="Pril1_date_3">'Прил 1_дог'!$Y$11:$Y$75</definedName>
    <definedName name="Pril1_linkdocs_1">'Прил 1_дог'!$I$11:$I$75</definedName>
    <definedName name="Pril1_linkdocs_2">'Прил 1_дог'!$N$11:$N$75</definedName>
    <definedName name="Pril1_linkdocs_3">'Прил 1_дог'!$AA$11:$AA$75</definedName>
    <definedName name="privod_material_list">#REF!</definedName>
    <definedName name="privod_type_list">#REF!</definedName>
    <definedName name="prokalad_list">#REF!</definedName>
    <definedName name="q_list">#REF!</definedName>
    <definedName name="quarter">Титульный!$F$13</definedName>
    <definedName name="REESTR_ORG_RANGE">REESTR_ORG!$A$2:$F$58</definedName>
    <definedName name="reg_list">TEHSHEET!$A$28</definedName>
    <definedName name="REGION">TEHSHEET!$A$2:$A$24</definedName>
    <definedName name="region_name">Титульный!$F$7</definedName>
    <definedName name="regVersion">Титульный!$F$9</definedName>
    <definedName name="s1rashod_date">'С1 расходы'!$L$14:$L$137</definedName>
    <definedName name="s1rashod_end_row">'С1 расходы'!$F$138</definedName>
    <definedName name="s1rashod_linkdocs">'С1 расходы'!$N$14:$N$137</definedName>
    <definedName name="s1rashod_usedrows">'С1 расходы'!$E$13:$E$137</definedName>
    <definedName name="s8_date_1">#REF!</definedName>
    <definedName name="s8_date_2">#REF!</definedName>
    <definedName name="s8_linkdocs_1">#REF!</definedName>
    <definedName name="s8_linkdocs_2">#REF!</definedName>
    <definedName name="sechenie_list">#REF!</definedName>
    <definedName name="sechenie_list_2">#REF!</definedName>
    <definedName name="sencount">1</definedName>
    <definedName name="sposob_procl_list">#REF!</definedName>
    <definedName name="station_list">#REF!</definedName>
    <definedName name="status_list">TEHSHEET!$E$2:$E$4</definedName>
    <definedName name="StatusDate">" "</definedName>
    <definedName name="STR_MESSAGE_VALUE">"STR_MESSAGE_VALUE"</definedName>
    <definedName name="tel_buh">Титульный!$F$47</definedName>
    <definedName name="tel_dolj_lico">Титульный!$F$51</definedName>
    <definedName name="tel_ruk">Титульный!$F$30</definedName>
    <definedName name="TemplateState">TEHSHEET!$C$32</definedName>
    <definedName name="tr_count_list">#REF!</definedName>
    <definedName name="ur_address">Титульный!$F$25</definedName>
    <definedName name="vdet">Титульный!$F$23</definedName>
    <definedName name="version">Инструкция!$B$3</definedName>
    <definedName name="vid_krun_list">#REF!</definedName>
    <definedName name="yacheyka_count_list">#REF!</definedName>
    <definedName name="year_first_list">TEHSHEET!$F$2:$F$5</definedName>
    <definedName name="year_list">TEHSHEET!$E$2:$E$12</definedName>
    <definedName name="LINK_DOC_MASK">TEHSHEET!$C$38</definedName>
    <definedName name="city_type_list" localSheetId="1">#REF!</definedName>
    <definedName name="doc_list" localSheetId="1">#REF!</definedName>
    <definedName name="god" localSheetId="1">#REF!</definedName>
    <definedName name="god_first" localSheetId="1">#REF!</definedName>
    <definedName name="kat_nad_list" localSheetId="1">#REF!</definedName>
    <definedName name="logical" localSheetId="1">#REF!</definedName>
    <definedName name="metod_list" localSheetId="1">#REF!</definedName>
    <definedName name="napr_list" localSheetId="1">#REF!</definedName>
    <definedName name="napr_list_2" localSheetId="1">#REF!</definedName>
    <definedName name="reg_list" localSheetId="1">#REF!</definedName>
    <definedName name="year_first_list" localSheetId="1">#REF!</definedName>
    <definedName name="year_list" localSheetId="1">#REF!</definedName>
    <definedName name="_xlnm._FilterDatabase" localSheetId="4">'Прил 1_дог'!$F$11:$AB$74</definedName>
  </definedNames>
  <calcPr calcId="0" iterate="0" iterateCount="100" iterateDelta="0.001"/>
</workbook>
</file>

<file path=xl/sharedStrings.xml><?xml version="1.0" encoding="utf-8"?>
<sst xmlns="http://schemas.openxmlformats.org/spreadsheetml/2006/main" count="1881" uniqueCount="1143">
  <si>
    <t xml:space="preserve"> (требуется обновление)</t>
  </si>
  <si>
    <t>Код отчёта: CONNECT.EE.1135.TECH.C1.EIAS</t>
  </si>
  <si>
    <t>Версия отчёта: 1.0.3</t>
  </si>
  <si>
    <t>Условные обозначения</t>
  </si>
  <si>
    <t>A</t>
  </si>
  <si>
    <t xml:space="preserve"> - предназначенные для заполнения</t>
  </si>
  <si>
    <t xml:space="preserve"> - ссылки и автозаполняемые поля</t>
  </si>
  <si>
    <t xml:space="preserve"> - с формулами и константами</t>
  </si>
  <si>
    <t xml:space="preserve"> - обязательные для заполнения</t>
  </si>
  <si>
    <t>Работа с реестрами</t>
  </si>
  <si>
    <t>Если в предложенном Вам списке необходимая организация, территория или объект отсутствуют, обновите списки с помощью элементов управления на листах. Если после обновления Вам не удалось найти необходимую позицию в списке, обратитесь к ответственному за поддержание реестра Вашего региона либо в Отдел сопровождения пользователей ЕИАС.</t>
  </si>
  <si>
    <t>Проверка отчёта</t>
  </si>
  <si>
    <t>• При сохранении отчётной формы осуществляется проверка корректности данных_x000D_
• Для каждого сообщения возможны 2 статуса: ошибка и предупреждение_x000D_
• При наличии сообщений со статусом «Ошибка» файл будет отклонён системой и не будет загружен в хранилище данных, сообщения со статусом «Предупреждение» носят информационный характер, и такой файл будет принят к обработке системой</t>
  </si>
  <si>
    <t>REGION_ID</t>
  </si>
  <si>
    <t>REGION_NAME</t>
  </si>
  <si>
    <t>RST_ORG_ID</t>
  </si>
  <si>
    <t>ORG_NAME</t>
  </si>
  <si>
    <t>INN_NAME</t>
  </si>
  <si>
    <t>KPP_NAME</t>
  </si>
  <si>
    <t>ORG_START_DATE</t>
  </si>
  <si>
    <t>ORG_END_DATE</t>
  </si>
  <si>
    <t>SPHERE</t>
  </si>
  <si>
    <t>2609</t>
  </si>
  <si>
    <t>Калининградская область</t>
  </si>
  <si>
    <t>28033893</t>
  </si>
  <si>
    <t>АО "Агропродукт"</t>
  </si>
  <si>
    <t>3913501820</t>
  </si>
  <si>
    <t>392501001</t>
  </si>
  <si>
    <t/>
  </si>
  <si>
    <t>EE</t>
  </si>
  <si>
    <t>29645452</t>
  </si>
  <si>
    <t>АО "ВЛ КАЛИНИНГРАД"</t>
  </si>
  <si>
    <t>7730647481</t>
  </si>
  <si>
    <t>773001001</t>
  </si>
  <si>
    <t>13-07-2011 00:00:00</t>
  </si>
  <si>
    <t>26318885</t>
  </si>
  <si>
    <t>АО "Газпром энергосбыт"</t>
  </si>
  <si>
    <t>7705750968</t>
  </si>
  <si>
    <t>772901001</t>
  </si>
  <si>
    <t>26322087</t>
  </si>
  <si>
    <t>АО "Западная энергетическая компания"</t>
  </si>
  <si>
    <t>3906970638</t>
  </si>
  <si>
    <t>390601001</t>
  </si>
  <si>
    <t>11-09-2015 00:00:00</t>
  </si>
  <si>
    <t>26535777</t>
  </si>
  <si>
    <t>АО "Калининградская генерирующая компания (Калининградский филиал "ТЭЦ-1")"</t>
  </si>
  <si>
    <t>3905601701</t>
  </si>
  <si>
    <t>390643001</t>
  </si>
  <si>
    <t>27-05-2015 00:00:00</t>
  </si>
  <si>
    <t>01-06-2022 00:00:00</t>
  </si>
  <si>
    <t>26535781</t>
  </si>
  <si>
    <t>АО "Калининградская генерирующая компания"</t>
  </si>
  <si>
    <t>02-06-2008 00:00:00</t>
  </si>
  <si>
    <t>26535779</t>
  </si>
  <si>
    <t>АО "Калининградская генерирующая компания" (Гусевский филиал АО "Калининградская генерирующая компания" (Гусевская ТЭЦ))</t>
  </si>
  <si>
    <t>390202001</t>
  </si>
  <si>
    <t>26322128</t>
  </si>
  <si>
    <t>АО "Калининградский янтарный комбинат"</t>
  </si>
  <si>
    <t>3912013210</t>
  </si>
  <si>
    <t>391201001</t>
  </si>
  <si>
    <t>17-02-2015 00:00:00</t>
  </si>
  <si>
    <t>26356713</t>
  </si>
  <si>
    <t>АО "Кварц"</t>
  </si>
  <si>
    <t>3903010326</t>
  </si>
  <si>
    <t>390401001</t>
  </si>
  <si>
    <t>30795061</t>
  </si>
  <si>
    <t>АО "МАКРО-МАКС ПЛЮС"</t>
  </si>
  <si>
    <t>3906971751</t>
  </si>
  <si>
    <t>01-10-2015 00:00:00</t>
  </si>
  <si>
    <t>29650667</t>
  </si>
  <si>
    <t>АО "МОСЭНЕРГОСБЫТ"</t>
  </si>
  <si>
    <t>7736520080</t>
  </si>
  <si>
    <t>773601001</t>
  </si>
  <si>
    <t>07-07-2015 00:00:00</t>
  </si>
  <si>
    <t>26769803</t>
  </si>
  <si>
    <t>АО "Мобильные ГТЭС"</t>
  </si>
  <si>
    <t>7706627050</t>
  </si>
  <si>
    <t>770601001</t>
  </si>
  <si>
    <t>26318876</t>
  </si>
  <si>
    <t>АО "Мосэнергосбыт"</t>
  </si>
  <si>
    <t>997650001</t>
  </si>
  <si>
    <t>26617350</t>
  </si>
  <si>
    <t>АО "Оборонэнергосбыт"</t>
  </si>
  <si>
    <t>7704731218</t>
  </si>
  <si>
    <t>773043001</t>
  </si>
  <si>
    <t>23-03-2010 00:00:00</t>
  </si>
  <si>
    <t>26322107</t>
  </si>
  <si>
    <t>АО "Прибалтийский Судостроительный Завод " Янтарь""</t>
  </si>
  <si>
    <t>3900000111</t>
  </si>
  <si>
    <t>26322079</t>
  </si>
  <si>
    <t>АО "Россети Янтарь"</t>
  </si>
  <si>
    <t>3903007130</t>
  </si>
  <si>
    <t>16-10-2010 00:00:00</t>
  </si>
  <si>
    <t>27567714</t>
  </si>
  <si>
    <t>АО "Янтарьэнергосбыт"</t>
  </si>
  <si>
    <t>3908600865</t>
  </si>
  <si>
    <t>28868909</t>
  </si>
  <si>
    <t>ЗАО "Западная энергосбытовая компания"</t>
  </si>
  <si>
    <t>3908601379</t>
  </si>
  <si>
    <t>390801001</t>
  </si>
  <si>
    <t>01-11-2021 00:00:00</t>
  </si>
  <si>
    <t>26322092</t>
  </si>
  <si>
    <t>ЗАО "Калининградрыба"</t>
  </si>
  <si>
    <t>3903005012</t>
  </si>
  <si>
    <t>390501001</t>
  </si>
  <si>
    <t>06-10-2002 00:00:00</t>
  </si>
  <si>
    <t>28945940</t>
  </si>
  <si>
    <t>ЗАО "РК Кэмонт-Балтия"</t>
  </si>
  <si>
    <t>3905602511</t>
  </si>
  <si>
    <t>02-03-2020 00:00:00</t>
  </si>
  <si>
    <t>26322083</t>
  </si>
  <si>
    <t>ЗАО "Стройкомплект"</t>
  </si>
  <si>
    <t>3906009262</t>
  </si>
  <si>
    <t>26812454</t>
  </si>
  <si>
    <t>ИП Евграфов Игорь Сергеевич</t>
  </si>
  <si>
    <t>391703207334</t>
  </si>
  <si>
    <t>отсутствует</t>
  </si>
  <si>
    <t>09-06-2010 00:00:00</t>
  </si>
  <si>
    <t>05-12-2014 00:00:00</t>
  </si>
  <si>
    <t>26322095</t>
  </si>
  <si>
    <t>МКП "Калининград - ГорТранс"</t>
  </si>
  <si>
    <t>3903006520</t>
  </si>
  <si>
    <t>390701001</t>
  </si>
  <si>
    <t>26432049</t>
  </si>
  <si>
    <t>МКУП "Сосновское ЖКХ"</t>
  </si>
  <si>
    <t>3922006981</t>
  </si>
  <si>
    <t>392201001</t>
  </si>
  <si>
    <t>10-06-2021 00:00:00</t>
  </si>
  <si>
    <t>26356739</t>
  </si>
  <si>
    <t>МП "Советсктеплосети"</t>
  </si>
  <si>
    <t>3911001036</t>
  </si>
  <si>
    <t>391101001</t>
  </si>
  <si>
    <t>26579980</t>
  </si>
  <si>
    <t>МП "ТЭЦ-8"</t>
  </si>
  <si>
    <t>3906073941</t>
  </si>
  <si>
    <t>20-12-2020 00:00:00</t>
  </si>
  <si>
    <t>26356765</t>
  </si>
  <si>
    <t>МУП "МКХ п. Колосовка"</t>
  </si>
  <si>
    <t>3918028083</t>
  </si>
  <si>
    <t>391801001</t>
  </si>
  <si>
    <t>12-09-2017 00:00:00</t>
  </si>
  <si>
    <t>26356768</t>
  </si>
  <si>
    <t>МУП "Нестеров -Транзит"</t>
  </si>
  <si>
    <t>3920005693</t>
  </si>
  <si>
    <t>392001001</t>
  </si>
  <si>
    <t>21-03-2003 00:00:00</t>
  </si>
  <si>
    <t>26805941</t>
  </si>
  <si>
    <t>МУП "Спутник"</t>
  </si>
  <si>
    <t>3917504276</t>
  </si>
  <si>
    <t>391701001</t>
  </si>
  <si>
    <t>20-05-2009 00:00:00</t>
  </si>
  <si>
    <t>01-07-2013 00:00:00</t>
  </si>
  <si>
    <t>26372532</t>
  </si>
  <si>
    <t>МУП ЖКХ п.Нивенское</t>
  </si>
  <si>
    <t>3915001622</t>
  </si>
  <si>
    <t>391501001</t>
  </si>
  <si>
    <t>04-03-2013 00:00:00</t>
  </si>
  <si>
    <t>26322088</t>
  </si>
  <si>
    <t>НАО "Региональная энергетическая компания"</t>
  </si>
  <si>
    <t>3906214663</t>
  </si>
  <si>
    <t>26423883</t>
  </si>
  <si>
    <t>Неманское городское МУП "Теплосеть"</t>
  </si>
  <si>
    <t>3909001053</t>
  </si>
  <si>
    <t>390901001</t>
  </si>
  <si>
    <t>07-04-2009 00:00:00</t>
  </si>
  <si>
    <t>26322149</t>
  </si>
  <si>
    <t>ОАО "476 Электрическая сеть"</t>
  </si>
  <si>
    <t>3901500565</t>
  </si>
  <si>
    <t>390101001</t>
  </si>
  <si>
    <t>31-08-2011 00:00:00</t>
  </si>
  <si>
    <t>26322100</t>
  </si>
  <si>
    <t>ОАО "Агростроймеханизация"</t>
  </si>
  <si>
    <t>3917000536</t>
  </si>
  <si>
    <t>06-03-2013 00:00:00</t>
  </si>
  <si>
    <t>26322101</t>
  </si>
  <si>
    <t>ОАО "Балтийский комбинат"</t>
  </si>
  <si>
    <t>3913000729</t>
  </si>
  <si>
    <t>391301001</t>
  </si>
  <si>
    <t>26322126</t>
  </si>
  <si>
    <t>ОАО "Калининградгеофизика"</t>
  </si>
  <si>
    <t>3903010816</t>
  </si>
  <si>
    <t>29-08-1994 00:00:00</t>
  </si>
  <si>
    <t>26322159</t>
  </si>
  <si>
    <t>ОАО "РЖД" (Октябрьская дирекция по энергообеспечению – СП "Трансэнерго" - филиала ОАО "РЖД")</t>
  </si>
  <si>
    <t>7708503727</t>
  </si>
  <si>
    <t>783845004</t>
  </si>
  <si>
    <t>28828814</t>
  </si>
  <si>
    <t>ООО "АГРОИМПУЛЬС"</t>
  </si>
  <si>
    <t>3917507478</t>
  </si>
  <si>
    <t>26322103</t>
  </si>
  <si>
    <t>ООО "БСИ"</t>
  </si>
  <si>
    <t>3917521810</t>
  </si>
  <si>
    <t>11-11-2014 00:00:00</t>
  </si>
  <si>
    <t>26419704</t>
  </si>
  <si>
    <t>ООО "БалтИнКом"</t>
  </si>
  <si>
    <t>3907038964</t>
  </si>
  <si>
    <t>30-06-2004 00:00:00</t>
  </si>
  <si>
    <t>01-01-2018 00:00:00</t>
  </si>
  <si>
    <t>26578954</t>
  </si>
  <si>
    <t>ООО "БалтТехПром"</t>
  </si>
  <si>
    <t>3904058970</t>
  </si>
  <si>
    <t>17-06-2004 00:00:00</t>
  </si>
  <si>
    <t>26799680</t>
  </si>
  <si>
    <t>ООО "Балтийская мраморная компания"</t>
  </si>
  <si>
    <t>3914012981</t>
  </si>
  <si>
    <t>10-07-2001 00:00:00</t>
  </si>
  <si>
    <t>01-01-2011 00:00:00</t>
  </si>
  <si>
    <t>26322111</t>
  </si>
  <si>
    <t>ООО "Вальдау"</t>
  </si>
  <si>
    <t>3917000092</t>
  </si>
  <si>
    <t>26322127</t>
  </si>
  <si>
    <t>ООО "Внешстрой-Калининград"</t>
  </si>
  <si>
    <t>3905063690</t>
  </si>
  <si>
    <t>20-08-2021 00:00:00</t>
  </si>
  <si>
    <t>30391201</t>
  </si>
  <si>
    <t>ООО "Дельта С"</t>
  </si>
  <si>
    <t>3906332258</t>
  </si>
  <si>
    <t>10-06-2015 00:00:00</t>
  </si>
  <si>
    <t>26579975</t>
  </si>
  <si>
    <t>ООО "Итар"</t>
  </si>
  <si>
    <t>3915002880</t>
  </si>
  <si>
    <t>15-02-1999 00:00:00</t>
  </si>
  <si>
    <t>26322113</t>
  </si>
  <si>
    <t>ООО "КПД-Калининград"</t>
  </si>
  <si>
    <t>3907027747</t>
  </si>
  <si>
    <t>26319008</t>
  </si>
  <si>
    <t>ООО "ЛУКОЙЛ-ЭНЕРГОСЕРВИС"</t>
  </si>
  <si>
    <t>5030040730</t>
  </si>
  <si>
    <t>503001001</t>
  </si>
  <si>
    <t>31179747</t>
  </si>
  <si>
    <t>26322132</t>
  </si>
  <si>
    <t>ООО "МАКРО-МАКС"</t>
  </si>
  <si>
    <t>3917022674</t>
  </si>
  <si>
    <t>31214277</t>
  </si>
  <si>
    <t>ООО "МТС ЭНЕРГО"</t>
  </si>
  <si>
    <t>9709006506</t>
  </si>
  <si>
    <t>772601001</t>
  </si>
  <si>
    <t>24-10-2018 00:00:00</t>
  </si>
  <si>
    <t>27665169</t>
  </si>
  <si>
    <t>ООО "Мегаполис"</t>
  </si>
  <si>
    <t>3907000135</t>
  </si>
  <si>
    <t>28-10-1998 00:00:00</t>
  </si>
  <si>
    <t>26502786</t>
  </si>
  <si>
    <t>ООО "Русэнергосбыт"</t>
  </si>
  <si>
    <t>7706284124</t>
  </si>
  <si>
    <t>770401001</t>
  </si>
  <si>
    <t>27672202</t>
  </si>
  <si>
    <t>ООО "Сибирский деликатес Калининград"</t>
  </si>
  <si>
    <t>3916502029</t>
  </si>
  <si>
    <t>391601001</t>
  </si>
  <si>
    <t>06-04-2011 00:00:00</t>
  </si>
  <si>
    <t>26430775</t>
  </si>
  <si>
    <t>ООО "Спецгазавтоматика"</t>
  </si>
  <si>
    <t>3906136790</t>
  </si>
  <si>
    <t>17-04-2012 00:00:00</t>
  </si>
  <si>
    <t>31355382</t>
  </si>
  <si>
    <t>ООО "ТС"</t>
  </si>
  <si>
    <t>3918014700</t>
  </si>
  <si>
    <t>06-06-2019 00:00:00</t>
  </si>
  <si>
    <t>30985725</t>
  </si>
  <si>
    <t>ООО "ТЭЦ-8"</t>
  </si>
  <si>
    <t>3906352494</t>
  </si>
  <si>
    <t>05-04-2017 00:00:00</t>
  </si>
  <si>
    <t>31307290</t>
  </si>
  <si>
    <t>ООО "Татэнерго"</t>
  </si>
  <si>
    <t>7731469224</t>
  </si>
  <si>
    <t>500301001</t>
  </si>
  <si>
    <t>09-04-2014 00:00:00</t>
  </si>
  <si>
    <t>26497668</t>
  </si>
  <si>
    <t>ООО "Транснефтьэнерго"</t>
  </si>
  <si>
    <t>7703552167</t>
  </si>
  <si>
    <t>772301001</t>
  </si>
  <si>
    <t>01-07-2009 00:00:00</t>
  </si>
  <si>
    <t>31433076</t>
  </si>
  <si>
    <t>ООО "ЭСК "Красное Сормово"</t>
  </si>
  <si>
    <t>5263057670</t>
  </si>
  <si>
    <t>526301001</t>
  </si>
  <si>
    <t>30390887</t>
  </si>
  <si>
    <t>ООО "Электросеть"</t>
  </si>
  <si>
    <t>3906208268</t>
  </si>
  <si>
    <t>02-07-2015 00:00:00</t>
  </si>
  <si>
    <t>28262557</t>
  </si>
  <si>
    <t>ООО "ЭнергоГрупп-Регион"</t>
  </si>
  <si>
    <t>7724874373</t>
  </si>
  <si>
    <t>772401001</t>
  </si>
  <si>
    <t>30434058</t>
  </si>
  <si>
    <t>26322120</t>
  </si>
  <si>
    <t>ООО "Энергосеть"</t>
  </si>
  <si>
    <t>3906126174</t>
  </si>
  <si>
    <t>27954259</t>
  </si>
  <si>
    <t>ПАО "ФСК ЕЭС"</t>
  </si>
  <si>
    <t>4716016979</t>
  </si>
  <si>
    <t>997450001</t>
  </si>
  <si>
    <t>26800885</t>
  </si>
  <si>
    <t>УМП "ГОРЭНЕРГО"</t>
  </si>
  <si>
    <t>3910003062</t>
  </si>
  <si>
    <t>391001001</t>
  </si>
  <si>
    <t>15-07-1996 00:00:00</t>
  </si>
  <si>
    <t>26356704</t>
  </si>
  <si>
    <t>ФГУП "Калининградский морской рыбный порт"</t>
  </si>
  <si>
    <t>3900000390</t>
  </si>
  <si>
    <t>26615929</t>
  </si>
  <si>
    <t>Филиал "Калининградская ТЭЦ-2" АО "Интер РАО - Электрогенерация"</t>
  </si>
  <si>
    <t>7704784450</t>
  </si>
  <si>
    <t>27322119</t>
  </si>
  <si>
    <t>Филиал "Калининградский"  АО "Оборонэнерго"</t>
  </si>
  <si>
    <t>7704726225</t>
  </si>
  <si>
    <t>390143001</t>
  </si>
  <si>
    <t>29-08-2011 00:00:00</t>
  </si>
  <si>
    <t>26322133</t>
  </si>
  <si>
    <t>Филиал ООО "Газпром комплектация" в г. Калининграде</t>
  </si>
  <si>
    <t>7740000044</t>
  </si>
  <si>
    <t>390602001</t>
  </si>
  <si>
    <t>07-07-1999 00:00:00</t>
  </si>
  <si>
    <t>30807351</t>
  </si>
  <si>
    <t>филиал "Северо-Западный" АО "Оборонэнергосбыт"</t>
  </si>
  <si>
    <t>781143001</t>
  </si>
  <si>
    <t>Оглавление шаблона (список листов)</t>
  </si>
  <si>
    <t>скрыть</t>
  </si>
  <si>
    <t>Инструкция</t>
  </si>
  <si>
    <t>перейти на лист</t>
  </si>
  <si>
    <t>Титульный</t>
  </si>
  <si>
    <t>Титульный лист</t>
  </si>
  <si>
    <t>Прил 1_дог</t>
  </si>
  <si>
    <t>С1</t>
  </si>
  <si>
    <t>Расходы на выполнение мероприятий по технологическому присоединению, предусмотренных подпунктами "а" и "в" пункта 16 Методических указаний</t>
  </si>
  <si>
    <t>С1 расходы</t>
  </si>
  <si>
    <t>Расчет фактических расходов на выполнение мероприятий по технологическому присоединению, предусмотренных подпунктами "а" и "в" пункта 16 Методических указаний</t>
  </si>
  <si>
    <t>Комментарии</t>
  </si>
  <si>
    <t>Примечание</t>
  </si>
  <si>
    <t>Листы С2 - С8 заполняются и предоставляются в отдельном шаблоне</t>
  </si>
  <si>
    <t>30.04.2023</t>
  </si>
  <si>
    <t>17.10.2022</t>
  </si>
  <si>
    <t>Предложения территориальной сетевой организации на установление платы за технологическое присоединение по стандартизированным ставкам</t>
  </si>
  <si>
    <t>Субъект РФ</t>
  </si>
  <si>
    <t>Версия</t>
  </si>
  <si>
    <t>Версия организации</t>
  </si>
  <si>
    <t>Плановый период регулирования</t>
  </si>
  <si>
    <t>2023</t>
  </si>
  <si>
    <t>Отчетный фактический период</t>
  </si>
  <si>
    <t>Квартал</t>
  </si>
  <si>
    <t>Филиал</t>
  </si>
  <si>
    <t>Наименование организации</t>
  </si>
  <si>
    <t>Наименование подразделения</t>
  </si>
  <si>
    <t>ИНН</t>
  </si>
  <si>
    <t>КПП</t>
  </si>
  <si>
    <t>ОГРН</t>
  </si>
  <si>
    <t>Сетевая компания</t>
  </si>
  <si>
    <t>Адрес организации</t>
  </si>
  <si>
    <t>Юридический адрес</t>
  </si>
  <si>
    <t>236020 г. Калининград, п. Прибрежный, ул. Заводская, 11</t>
  </si>
  <si>
    <t>Почтовый адрес</t>
  </si>
  <si>
    <t>236022 г. Калининград, ул. Репина, 15</t>
  </si>
  <si>
    <t>Руководитель</t>
  </si>
  <si>
    <t>Фамилия, имя, отчество</t>
  </si>
  <si>
    <t>Ретиков Михаил Трофимович</t>
  </si>
  <si>
    <t>Должность</t>
  </si>
  <si>
    <t>генеральный директор</t>
  </si>
  <si>
    <t>(Код) номер телефона</t>
  </si>
  <si>
    <t>(4012) 567-001</t>
  </si>
  <si>
    <t>Уполномоченное лицо регулируемой организации _x000D_
(в случае, если отличается от руководителя)</t>
  </si>
  <si>
    <t>Наличие уполномоченного лица</t>
  </si>
  <si>
    <t>Нет</t>
  </si>
  <si>
    <t>Формировать лист 'Доверенность'</t>
  </si>
  <si>
    <t>Контактный телефон</t>
  </si>
  <si>
    <t>E-mail</t>
  </si>
  <si>
    <t>Дата выдачи доверенности</t>
  </si>
  <si>
    <t>Срок действия доверенности</t>
  </si>
  <si>
    <t>Фамилия, имя, отчество лица, выдавшего доверенность</t>
  </si>
  <si>
    <t>Должность лица, выдавшего доверенность</t>
  </si>
  <si>
    <t>Основание для выдачи доверенности</t>
  </si>
  <si>
    <t>Право передоверия</t>
  </si>
  <si>
    <t>Номер доверенности</t>
  </si>
  <si>
    <t>Главный бухгалтер</t>
  </si>
  <si>
    <t>Полянская Татьяна Ивановна</t>
  </si>
  <si>
    <t>(4012) 567-006</t>
  </si>
  <si>
    <t>Должностное лицо, ответственное за составление формы</t>
  </si>
  <si>
    <t>Деркач Луиза Августовна</t>
  </si>
  <si>
    <t>начальник отдела</t>
  </si>
  <si>
    <t>(4012) 567-008</t>
  </si>
  <si>
    <t>e-mail</t>
  </si>
  <si>
    <t>wpc@inbox.ru</t>
  </si>
  <si>
    <t>DATE</t>
  </si>
  <si>
    <t>URL</t>
  </si>
  <si>
    <t>METOD</t>
  </si>
  <si>
    <t>Приложение 1</t>
  </si>
  <si>
    <t>№ п/п</t>
  </si>
  <si>
    <t>Договор технологического присоединения</t>
  </si>
  <si>
    <t>Наименование потребителя</t>
  </si>
  <si>
    <t>Местонахождение энергопринимающих устройств (адрес объекта)</t>
  </si>
  <si>
    <t>Заявка на технологическое присоединение</t>
  </si>
  <si>
    <t>Максимальная мощность по договору ТП, в рамках которого выполнено ТП, кВт</t>
  </si>
  <si>
    <t>Уровень напряжения, _x000D_
кВ</t>
  </si>
  <si>
    <t>Метод расчета_x000D_
 (льготная категория/_x000D_
ставка за 1 квт/_x000D_
стандартизированная ставка/_x000D_
инд.проект)</t>
  </si>
  <si>
    <t>Категория ставки С1 по заявителям</t>
  </si>
  <si>
    <t>Стоимость строительства по договору ТП (без учета НДС), руб.</t>
  </si>
  <si>
    <t xml:space="preserve">C1 по договору, руб. </t>
  </si>
  <si>
    <t>Выручка по договору, руб.</t>
  </si>
  <si>
    <t>Фактически понесенные расходы, руб.</t>
  </si>
  <si>
    <t>С1 факт, руб.</t>
  </si>
  <si>
    <t>Акт об осуществлении технологического присоединения</t>
  </si>
  <si>
    <t>Стоимость договора ТП (без учета НДС), всего, руб.</t>
  </si>
  <si>
    <t>t</t>
  </si>
  <si>
    <t>Договор</t>
  </si>
  <si>
    <t>дата</t>
  </si>
  <si>
    <t>номер</t>
  </si>
  <si>
    <t>Гиперссылка на файл с документом</t>
  </si>
  <si>
    <t>Ранее присоединенная максимальная мощность, кВт</t>
  </si>
  <si>
    <t>Максимальная мощность (без учета ранее присоединенной (существующей) максимальной мощности), кВт</t>
  </si>
  <si>
    <t>Сумма актирования, руб. _x000D_
(без учета НДС)</t>
  </si>
  <si>
    <t>скрытые столбцы</t>
  </si>
  <si>
    <t>0</t>
  </si>
  <si>
    <t>×</t>
  </si>
  <si>
    <t xml:space="preserve">07-11/17ТП </t>
  </si>
  <si>
    <t>https://regportal-tariff.ru/disclo/get_file?p_guid=019fb3de-4a1d-4d53-bf8d-fa8f6649e59e</t>
  </si>
  <si>
    <t>ООО "Спецстрой"</t>
  </si>
  <si>
    <t>МКД  ул. Приморская, 33 (2 этап)</t>
  </si>
  <si>
    <t xml:space="preserve">247  </t>
  </si>
  <si>
    <t>станд. ставка</t>
  </si>
  <si>
    <t>п. 12(1) и 14</t>
  </si>
  <si>
    <t xml:space="preserve">01-01/21 </t>
  </si>
  <si>
    <t>https://regportal-tariff.ru/disclo/get_file?p_guid=c51e96ff-45cb-430d-b2a1-8d90dc11d2da</t>
  </si>
  <si>
    <t xml:space="preserve">66-11/20 ТП </t>
  </si>
  <si>
    <t>https://regportal-tariff.ru/disclo/get_file?p_guid=99c799b6-add0-4513-a7c8-55ba14fce5a6</t>
  </si>
  <si>
    <t>Жадан Наталья Анатольевна</t>
  </si>
  <si>
    <t>ИЖД СНТ Фестив.155</t>
  </si>
  <si>
    <t xml:space="preserve">1036  </t>
  </si>
  <si>
    <t>льготная до 15 кВт</t>
  </si>
  <si>
    <t xml:space="preserve">10-02/21 </t>
  </si>
  <si>
    <t>https://regportal-tariff.ru/disclo/get_file?p_guid=4184fcb8-25bb-49bb-a733-452c20f35f57</t>
  </si>
  <si>
    <t xml:space="preserve">60-10/20ТП  </t>
  </si>
  <si>
    <t>https://regportal-tariff.ru/disclo/get_file?p_guid=22e24432-e600-4a29-9fd0-c8145b2284c0</t>
  </si>
  <si>
    <t>ИП Фаталиев Рафат Алигушал оглы</t>
  </si>
  <si>
    <t>Торг. Павильон п. Прибрежный кольцо автобуса 19</t>
  </si>
  <si>
    <t xml:space="preserve">991  </t>
  </si>
  <si>
    <t xml:space="preserve">09-02/21 </t>
  </si>
  <si>
    <t>https://regportal-tariff.ru/disclo/get_file?p_guid=7603dee7-02bd-49c9-aa6f-a567444e923a</t>
  </si>
  <si>
    <t xml:space="preserve">02-01/21 ТП </t>
  </si>
  <si>
    <t>https://regportal-tariff.ru/disclo/get_file?p_guid=f73cae50-bafb-4ad8-a311-94e38f50c48d</t>
  </si>
  <si>
    <t>Миргородская Вера Алексеевна</t>
  </si>
  <si>
    <t>ИЖД ул. Тверская, 13, г. К-д</t>
  </si>
  <si>
    <t xml:space="preserve">47  </t>
  </si>
  <si>
    <t>22.01.2021</t>
  </si>
  <si>
    <t>https://regportal-tariff.ru/disclo/get_file?p_guid=7655bb97-2d16-4748-bd62-7ae69e3fc505</t>
  </si>
  <si>
    <t xml:space="preserve">51-09/20ТП </t>
  </si>
  <si>
    <t>https://regportal-tariff.ru/disclo/get_file?p_guid=e1054c65-1218-461d-b3a1-77747f90442d</t>
  </si>
  <si>
    <t>ООО "Специализированный застройщик "КСК-39"</t>
  </si>
  <si>
    <t>стройплощ. МКД пос. Васильково</t>
  </si>
  <si>
    <t xml:space="preserve">774  </t>
  </si>
  <si>
    <t>льготная до 150 кВт</t>
  </si>
  <si>
    <t xml:space="preserve">26-03/21 </t>
  </si>
  <si>
    <t>https://regportal-tariff.ru/disclo/get_file?p_guid=55f73bc7-2ecb-4c24-8e69-418bb8466f91</t>
  </si>
  <si>
    <t xml:space="preserve">67-10/20ТП </t>
  </si>
  <si>
    <t>https://regportal-tariff.ru/disclo/get_file?p_guid=183c0c5e-e5eb-4aaa-92f4-22ee45c5e760</t>
  </si>
  <si>
    <t>Бирюкова Надежда Васильевна</t>
  </si>
  <si>
    <t>ижд пер.Заводской</t>
  </si>
  <si>
    <t xml:space="preserve">998  </t>
  </si>
  <si>
    <t xml:space="preserve">25-03/21 </t>
  </si>
  <si>
    <t>https://regportal-tariff.ru/disclo/get_file?p_guid=1c7eb646-424d-4667-b3dd-771cae2910a3</t>
  </si>
  <si>
    <t xml:space="preserve">65-10/20ТП </t>
  </si>
  <si>
    <t>https://regportal-tariff.ru/disclo/get_file?p_guid=356088d6-d405-4d2b-b2e1-07746d5fb654</t>
  </si>
  <si>
    <t>Чечко Алла Васильевна</t>
  </si>
  <si>
    <t xml:space="preserve">1015  </t>
  </si>
  <si>
    <t xml:space="preserve">24-03/21 </t>
  </si>
  <si>
    <t>https://regportal-tariff.ru/disclo/get_file?p_guid=51d0a568-46ff-4d35-9c15-741c712fa759</t>
  </si>
  <si>
    <t xml:space="preserve">36-07/20ТП </t>
  </si>
  <si>
    <t>https://regportal-tariff.ru/disclo/get_file?p_guid=4e38850c-4e51-4f13-b6cf-f375d3c1bb93</t>
  </si>
  <si>
    <t>Казакова Светлана Ивановна</t>
  </si>
  <si>
    <t>ижд СНТ Шторм</t>
  </si>
  <si>
    <t xml:space="preserve">531  </t>
  </si>
  <si>
    <t xml:space="preserve">84-12/20 </t>
  </si>
  <si>
    <t>https://regportal-tariff.ru/disclo/get_file?p_guid=6fce2244-cdcc-41c2-a8f9-cf9ac936676e</t>
  </si>
  <si>
    <t xml:space="preserve">04-02/19ТП </t>
  </si>
  <si>
    <t>https://regportal-tariff.ru/disclo/get_file?p_guid=c95379d4-3cbe-47dc-a0b3-7fc037b227ee</t>
  </si>
  <si>
    <t>ИП Сухомлин Сергей Анатольевич</t>
  </si>
  <si>
    <t>стройплощ. Магазин-склад</t>
  </si>
  <si>
    <t xml:space="preserve">56  </t>
  </si>
  <si>
    <t xml:space="preserve">21-03/21 </t>
  </si>
  <si>
    <t>https://regportal-tariff.ru/disclo/get_file?p_guid=53193fb9-97bc-4f8b-85a6-b35883e9b8d6</t>
  </si>
  <si>
    <t xml:space="preserve">73-12/20ТП </t>
  </si>
  <si>
    <t>https://regportal-tariff.ru/disclo/get_file?p_guid=15b48cc7-fb31-4151-ae4d-f6a747fbea59</t>
  </si>
  <si>
    <t>ООО СЛК-Инвест</t>
  </si>
  <si>
    <t>лифтовый подъемник г. Светлогорск</t>
  </si>
  <si>
    <t xml:space="preserve">59  </t>
  </si>
  <si>
    <t>НЕ п. 12(1) и 14</t>
  </si>
  <si>
    <t xml:space="preserve">29-04/21 </t>
  </si>
  <si>
    <t xml:space="preserve">45-08/20ТП </t>
  </si>
  <si>
    <t>Гула Ольга Викторовна</t>
  </si>
  <si>
    <t>ижд СНТ Тюльпан</t>
  </si>
  <si>
    <t xml:space="preserve">617  </t>
  </si>
  <si>
    <t xml:space="preserve">46-05/21 </t>
  </si>
  <si>
    <t>12-02/21ТП</t>
  </si>
  <si>
    <t>https://regportal-tariff.ru/disclo/get_file?p_guid=52e6b738-50b2-4079-9974-cc8cb22c5d05</t>
  </si>
  <si>
    <t>ООО "БалтПромСервис"</t>
  </si>
  <si>
    <t>нежилое здание,Ул Окружная,9</t>
  </si>
  <si>
    <t xml:space="preserve">252  </t>
  </si>
  <si>
    <t xml:space="preserve">34-04/21 </t>
  </si>
  <si>
    <t>https://regportal-tariff.ru/disclo/get_file?p_guid=0c1b6e39-efad-4e20-8376-17a71d562e1a</t>
  </si>
  <si>
    <t xml:space="preserve">34-05/21ТП  </t>
  </si>
  <si>
    <t>https://regportal-tariff.ru/disclo/get_file?p_guid=f995a999-4b41-4c48-85f2-980a338afc8c</t>
  </si>
  <si>
    <t>Соломатова Виктория Юрьевна</t>
  </si>
  <si>
    <t>ижд СНТ Фестивальное</t>
  </si>
  <si>
    <t xml:space="preserve">513  </t>
  </si>
  <si>
    <t xml:space="preserve">62-06/21 </t>
  </si>
  <si>
    <t>https://regportal-tariff.ru/disclo/get_file?p_guid=93c79870-b670-4bd0-8837-6ca41542d2b4</t>
  </si>
  <si>
    <t xml:space="preserve">30-04/21Тп  </t>
  </si>
  <si>
    <t>https://regportal-tariff.ru/disclo/get_file?p_guid=5229b680-77b7-4682-838f-b9910f511457</t>
  </si>
  <si>
    <t>ГКУ КО "УДХ КО"</t>
  </si>
  <si>
    <t>кнс на а/дороге Зел.района</t>
  </si>
  <si>
    <t xml:space="preserve">458  </t>
  </si>
  <si>
    <t xml:space="preserve">54-06/21 </t>
  </si>
  <si>
    <t>https://regportal-tariff.ru/disclo/get_file?p_guid=c190f2c3-5c1b-4f86-a2e9-6c2e2aa1e02f</t>
  </si>
  <si>
    <t>15</t>
  </si>
  <si>
    <t xml:space="preserve">47-09/20ТП  </t>
  </si>
  <si>
    <t>https://regportal-tariff.ru/disclo/get_file?p_guid=e035febe-a665-420f-beba-9e7d3e38c694</t>
  </si>
  <si>
    <t>Афон В.В.</t>
  </si>
  <si>
    <t xml:space="preserve">ижд </t>
  </si>
  <si>
    <t xml:space="preserve">631  </t>
  </si>
  <si>
    <t xml:space="preserve">61-06/21 </t>
  </si>
  <si>
    <t>https://regportal-tariff.ru/disclo/get_file?p_guid=e87392ad-df45-4071-be1b-5784ce73f7de</t>
  </si>
  <si>
    <t>16</t>
  </si>
  <si>
    <t xml:space="preserve">31-04/21ТП  </t>
  </si>
  <si>
    <t>https://regportal-tariff.ru/disclo/get_file?p_guid=33336cd2-9cf0-4f72-ac7e-cdae2075ad2b</t>
  </si>
  <si>
    <t>Чурилов А.О.</t>
  </si>
  <si>
    <t>ижд ул. Кремлевская</t>
  </si>
  <si>
    <t xml:space="preserve">455  </t>
  </si>
  <si>
    <t xml:space="preserve">64-06/21 </t>
  </si>
  <si>
    <t>https://regportal-tariff.ru/disclo/get_file?p_guid=6ff16311-30b7-42f9-9b9a-6ac575ef6462</t>
  </si>
  <si>
    <t>17</t>
  </si>
  <si>
    <t xml:space="preserve">06-02/21ТП </t>
  </si>
  <si>
    <t>https://regportal-tariff.ru/disclo/get_file?p_guid=195c241f-ec83-4a68-b25e-30c6f5fee06a</t>
  </si>
  <si>
    <t>Дручок С.А.</t>
  </si>
  <si>
    <t>ижд ул. Красивая</t>
  </si>
  <si>
    <t xml:space="preserve">138  </t>
  </si>
  <si>
    <t xml:space="preserve">65-06/21 </t>
  </si>
  <si>
    <t>https://regportal-tariff.ru/disclo/get_file?p_guid=e9593794-8493-4a80-ac92-8a937c7f2e01</t>
  </si>
  <si>
    <t>18</t>
  </si>
  <si>
    <t xml:space="preserve">43-08/20ТП </t>
  </si>
  <si>
    <t>https://regportal-tariff.ru/disclo/get_file?p_guid=0f04625e-4587-409a-9a2f-82d6fa90fa58</t>
  </si>
  <si>
    <t>Сердитов Ю.П.</t>
  </si>
  <si>
    <t>гостиница ул. Комсомольская,34, г. Пион., ТП-4</t>
  </si>
  <si>
    <t xml:space="preserve">575  </t>
  </si>
  <si>
    <t xml:space="preserve">66-06/21 </t>
  </si>
  <si>
    <t>https://regportal-tariff.ru/disclo/get_file?p_guid=f37226f8-b1e8-48e7-a0da-60acc97b0c95</t>
  </si>
  <si>
    <t>19</t>
  </si>
  <si>
    <t xml:space="preserve">67-08/21ТП  </t>
  </si>
  <si>
    <t>https://regportal-tariff.ru/disclo/get_file?p_guid=d273a7cc-e40f-452a-8f1d-9f2cacb0d9a3</t>
  </si>
  <si>
    <t>Мигович М.А.</t>
  </si>
  <si>
    <t>НТО г.Пион.</t>
  </si>
  <si>
    <t xml:space="preserve">869  </t>
  </si>
  <si>
    <t xml:space="preserve">93-08/21 </t>
  </si>
  <si>
    <t>https://regportal-tariff.ru/disclo/get_file?p_guid=77c401ae-4edd-43e2-9def-b024aaaedb3c</t>
  </si>
  <si>
    <t>20</t>
  </si>
  <si>
    <t xml:space="preserve">49-07/21ТП  </t>
  </si>
  <si>
    <t>https://regportal-tariff.ru/disclo/get_file?p_guid=05e81699-76e9-4d03-a13d-aa617bdf70ac</t>
  </si>
  <si>
    <t>Калиниченко Е.О.</t>
  </si>
  <si>
    <t xml:space="preserve">696  </t>
  </si>
  <si>
    <t xml:space="preserve">94-08/21 </t>
  </si>
  <si>
    <t>https://regportal-tariff.ru/disclo/get_file?p_guid=58c4c857-ad95-447f-9287-053cca89113e</t>
  </si>
  <si>
    <t>21</t>
  </si>
  <si>
    <t xml:space="preserve">37-06/21ТП </t>
  </si>
  <si>
    <t>https://regportal-tariff.ru/disclo/get_file?p_guid=ce9a2f44-c5ce-4a99-88cb-d9ae5295ce02</t>
  </si>
  <si>
    <t>ООО "Терраса"</t>
  </si>
  <si>
    <t>летнее кафе г. Светлогорск</t>
  </si>
  <si>
    <t xml:space="preserve">545 </t>
  </si>
  <si>
    <t xml:space="preserve">106-09/21 </t>
  </si>
  <si>
    <t>https://regportal-tariff.ru/disclo/get_file?p_guid=c73d6781-b7d1-4d5f-a638-73ebca7e7f46</t>
  </si>
  <si>
    <t>22</t>
  </si>
  <si>
    <t xml:space="preserve">53-07/21ТП  </t>
  </si>
  <si>
    <t>https://regportal-tariff.ru/disclo/get_file?p_guid=3d2fdb95-ed2d-4aca-a137-2feb77a6b571</t>
  </si>
  <si>
    <t>Антропов Н.А.</t>
  </si>
  <si>
    <t>нежиое пом. Г. Пионерский, 56</t>
  </si>
  <si>
    <t xml:space="preserve">743  </t>
  </si>
  <si>
    <t xml:space="preserve">122-09/21 </t>
  </si>
  <si>
    <t>https://regportal-tariff.ru/disclo/get_file?p_guid=35f7b859-febb-4a8f-bd52-48d70e9dbf11</t>
  </si>
  <si>
    <t>23</t>
  </si>
  <si>
    <t xml:space="preserve">86-12/20ТП  </t>
  </si>
  <si>
    <t>https://regportal-tariff.ru/disclo/get_file?p_guid=10f52826-a36b-4a09-9b2c-dac33acc2a95</t>
  </si>
  <si>
    <t>Бусленко Ю.В.</t>
  </si>
  <si>
    <t>г. Калининград, ул. Красивая</t>
  </si>
  <si>
    <t xml:space="preserve">1209  </t>
  </si>
  <si>
    <t xml:space="preserve">125-09/21 </t>
  </si>
  <si>
    <t>https://regportal-tariff.ru/disclo/get_file?p_guid=18230a2a-e130-4d62-918b-e50dddfdcca3</t>
  </si>
  <si>
    <t>24</t>
  </si>
  <si>
    <t xml:space="preserve">65-08/21ТП  </t>
  </si>
  <si>
    <t>https://regportal-tariff.ru/disclo/get_file?p_guid=2fe7d560-8cc9-4b57-a744-ef15866c48ff</t>
  </si>
  <si>
    <t>ООО "Шамбала"</t>
  </si>
  <si>
    <t>Игорная зона, стройплощадка</t>
  </si>
  <si>
    <t xml:space="preserve">849  </t>
  </si>
  <si>
    <t xml:space="preserve">105-09/21 </t>
  </si>
  <si>
    <t>25</t>
  </si>
  <si>
    <t xml:space="preserve">25-05/20ТП </t>
  </si>
  <si>
    <t>https://regportal-tariff.ru/disclo/get_file?p_guid=fdf1f1ae-e212-4aba-ba98-d7c3b8a4139b</t>
  </si>
  <si>
    <t>АО "Специализированный застройщик "Раушен Хотел Ресорт"</t>
  </si>
  <si>
    <t>Гостиничный комплекс (стройплощадка"</t>
  </si>
  <si>
    <t xml:space="preserve">363  </t>
  </si>
  <si>
    <t xml:space="preserve">104-09/21  </t>
  </si>
  <si>
    <t>26</t>
  </si>
  <si>
    <t xml:space="preserve">29-04/21ТП  </t>
  </si>
  <si>
    <t>https://regportal-tariff.ru/disclo/get_file?p_guid=8bd9a4c3-5221-4940-afb8-c92c604257a8</t>
  </si>
  <si>
    <t>Тимохин В.Д.</t>
  </si>
  <si>
    <t>ижд ул.Красивая,8</t>
  </si>
  <si>
    <t xml:space="preserve">419  </t>
  </si>
  <si>
    <t xml:space="preserve">133-10/21 </t>
  </si>
  <si>
    <t>https://regportal-tariff.ru/disclo/get_file?p_guid=6cd4c5a6-2aa5-49e9-8b17-4d906ba8590b</t>
  </si>
  <si>
    <t>27</t>
  </si>
  <si>
    <t xml:space="preserve">39-06/21ТП  </t>
  </si>
  <si>
    <t>https://regportal-tariff.ru/disclo/get_file?p_guid=adb2b00d-8c48-4a2c-9744-2398c20e929b</t>
  </si>
  <si>
    <t>Сапогова Ольга Владимировна</t>
  </si>
  <si>
    <t>ижд</t>
  </si>
  <si>
    <t xml:space="preserve">584  </t>
  </si>
  <si>
    <t xml:space="preserve">132-10/21 </t>
  </si>
  <si>
    <t>28</t>
  </si>
  <si>
    <t xml:space="preserve">74-08/21ТП  </t>
  </si>
  <si>
    <t>https://regportal-tariff.ru/disclo/get_file?p_guid=ef11ed02-4351-49bc-9ee4-829a55b34f1b</t>
  </si>
  <si>
    <t>ООО "ОГУК"</t>
  </si>
  <si>
    <t>г. Пионерский, ул. Набережная, 19а</t>
  </si>
  <si>
    <t xml:space="preserve">888  </t>
  </si>
  <si>
    <t xml:space="preserve">18-03/21 </t>
  </si>
  <si>
    <t>29</t>
  </si>
  <si>
    <t xml:space="preserve">78-12/20ТП  </t>
  </si>
  <si>
    <t>https://regportal-tariff.ru/disclo/get_file?p_guid=7504437e-0336-4781-ad41-c725b033b26b</t>
  </si>
  <si>
    <t>Надоев Артур Г.</t>
  </si>
  <si>
    <t>г.Калининград, ул. Красивая, 3</t>
  </si>
  <si>
    <t xml:space="preserve">1201  </t>
  </si>
  <si>
    <t xml:space="preserve">97-08/21 </t>
  </si>
  <si>
    <t>https://regportal-tariff.ru/disclo/get_file?p_guid=da08a77c-00fd-405d-ac96-bc8f149d7d7c</t>
  </si>
  <si>
    <t>30</t>
  </si>
  <si>
    <t xml:space="preserve">68-11/20ТП  </t>
  </si>
  <si>
    <t>https://regportal-tariff.ru/disclo/get_file?p_guid=b4c1ad96-2ba5-4f28-8c4a-732d76515d98</t>
  </si>
  <si>
    <t>Албатырев И.В.</t>
  </si>
  <si>
    <t>ижд ул. Кремлевская, 14в, г. Калининград</t>
  </si>
  <si>
    <t xml:space="preserve">1034  </t>
  </si>
  <si>
    <t xml:space="preserve">60-06/21 </t>
  </si>
  <si>
    <t>https://regportal-tariff.ru/disclo/get_file?p_guid=1152b66b-b0b9-48f7-a5a0-1d83ae84f5c9</t>
  </si>
  <si>
    <t>31</t>
  </si>
  <si>
    <t xml:space="preserve">08-02/21ТП  </t>
  </si>
  <si>
    <t>https://regportal-tariff.ru/disclo/get_file?p_guid=de8c5a03-ca60-48f0-8595-3aa0b7057dc1</t>
  </si>
  <si>
    <t>Поломошников Ю.Г.</t>
  </si>
  <si>
    <t>нежил. Пом. Ул. Дунайская 6-16</t>
  </si>
  <si>
    <t xml:space="preserve">161 </t>
  </si>
  <si>
    <t xml:space="preserve">43-05/21 </t>
  </si>
  <si>
    <t>https://regportal-tariff.ru/disclo/get_file?p_guid=c003d9f0-0ef7-4231-bfda-ccd5d00d29cc</t>
  </si>
  <si>
    <t>32</t>
  </si>
  <si>
    <t xml:space="preserve">32-04/21ТП </t>
  </si>
  <si>
    <t>https://regportal-tariff.ru/disclo/get_file?p_guid=3ffedf69-e38f-41ba-8e38-ac7e482a62ef</t>
  </si>
  <si>
    <t>Мацуль Н.М.</t>
  </si>
  <si>
    <t>нежилое пом. Пр-т Мира 66-68</t>
  </si>
  <si>
    <t xml:space="preserve">451  </t>
  </si>
  <si>
    <t xml:space="preserve">145-11/21 </t>
  </si>
  <si>
    <t>33</t>
  </si>
  <si>
    <t xml:space="preserve">01-01/21ТП  </t>
  </si>
  <si>
    <t>https://regportal-tariff.ru/disclo/get_file?p_guid=a88a353c-b229-4d80-9a5a-46f7d1ea97b5</t>
  </si>
  <si>
    <t>Труш П.В.</t>
  </si>
  <si>
    <t>стр.площ. МКД ул. Комсомольская, 54</t>
  </si>
  <si>
    <t xml:space="preserve">23  </t>
  </si>
  <si>
    <t xml:space="preserve">48-06/21 </t>
  </si>
  <si>
    <t>https://regportal-tariff.ru/disclo/get_file?p_guid=790bc130-2ffb-4cb4-848e-dc15b191aa2c</t>
  </si>
  <si>
    <t>34</t>
  </si>
  <si>
    <t xml:space="preserve">16-01/19ТП  </t>
  </si>
  <si>
    <t>https://regportal-tariff.ru/disclo/get_file?p_guid=f64589ac-5149-479f-a3c4-1e39faf516d3</t>
  </si>
  <si>
    <t>ООО "Специализированный застройщик "Пионерский"</t>
  </si>
  <si>
    <t>стройпл. МКД г. Пионерский, ул. Октябрьская</t>
  </si>
  <si>
    <t xml:space="preserve">02  </t>
  </si>
  <si>
    <t xml:space="preserve">36-04/21 </t>
  </si>
  <si>
    <t>https://regportal-tariff.ru/disclo/get_file?p_guid=582b29f1-195a-4768-a5f6-72b3d62b73ca</t>
  </si>
  <si>
    <t>35</t>
  </si>
  <si>
    <t xml:space="preserve">07-02/19ТП </t>
  </si>
  <si>
    <t>https://regportal-tariff.ru/disclo/get_file?p_guid=d9bf5fca-32c6-4ad9-8ac3-cc3742b0b169</t>
  </si>
  <si>
    <t>Корнеев А.В.</t>
  </si>
  <si>
    <t>нежил.пом ул.Шаманова 8</t>
  </si>
  <si>
    <t xml:space="preserve">105  </t>
  </si>
  <si>
    <t xml:space="preserve">28-04/21 </t>
  </si>
  <si>
    <t>https://regportal-tariff.ru/disclo/get_file?p_guid=935ad4fa-da14-4983-91e4-be765a4d7aac</t>
  </si>
  <si>
    <t>36</t>
  </si>
  <si>
    <t xml:space="preserve">07-05/19ТП  </t>
  </si>
  <si>
    <t>https://regportal-tariff.ru/disclo/get_file?p_guid=babfbfa5-57ce-4572-8ebc-700ac27f4e1c</t>
  </si>
  <si>
    <t>ООО "Спецзастройщик "СК МакроСтрой"</t>
  </si>
  <si>
    <t>МКД  ул. Октябрьская г. Пионерский</t>
  </si>
  <si>
    <t xml:space="preserve">320  </t>
  </si>
  <si>
    <t xml:space="preserve">22-03/21 </t>
  </si>
  <si>
    <t>https://regportal-tariff.ru/disclo/get_file?p_guid=2c467387-b3dd-41cb-8712-fa3a606dcb2e</t>
  </si>
  <si>
    <t>37</t>
  </si>
  <si>
    <t xml:space="preserve">59-07/21ТП  </t>
  </si>
  <si>
    <t>https://regportal-tariff.ru/disclo/get_file?p_guid=7e80b85a-0ddf-44fa-ae2b-c901f92a5ab7</t>
  </si>
  <si>
    <t>Новикова Татьяна Владимировна</t>
  </si>
  <si>
    <t>ижд пер.Заводской, 21</t>
  </si>
  <si>
    <t xml:space="preserve">726  </t>
  </si>
  <si>
    <t xml:space="preserve">108-09/21 </t>
  </si>
  <si>
    <t>https://regportal-tariff.ru/disclo/get_file?p_guid=84c7d23d-7c81-4585-b2cb-1b2f2d2e1a90</t>
  </si>
  <si>
    <t>38</t>
  </si>
  <si>
    <t xml:space="preserve">01-03/21 ТП  </t>
  </si>
  <si>
    <t>https://regportal-tariff.ru/disclo/get_file?p_guid=ad85fa81-198f-4975-9728-15828a73822b</t>
  </si>
  <si>
    <t>Гирель С.В.</t>
  </si>
  <si>
    <t>ижд. Тер.ДВМК Дельфин</t>
  </si>
  <si>
    <t xml:space="preserve">285  </t>
  </si>
  <si>
    <t xml:space="preserve">99-08/21 </t>
  </si>
  <si>
    <t>https://regportal-tariff.ru/disclo/get_file?p_guid=25dfd4f0-f0f7-4186-91a5-8a6001d08ca1</t>
  </si>
  <si>
    <t>39</t>
  </si>
  <si>
    <t xml:space="preserve">19-12/17 ТП </t>
  </si>
  <si>
    <t>Кофан А.С.</t>
  </si>
  <si>
    <t xml:space="preserve">732  </t>
  </si>
  <si>
    <t xml:space="preserve">38-04/21 </t>
  </si>
  <si>
    <t>40</t>
  </si>
  <si>
    <t xml:space="preserve">25-05/18 ТП  </t>
  </si>
  <si>
    <t>https://regportal-tariff.ru/disclo/get_file?p_guid=eedf4990-8dc9-4ae1-ac67-407ad673060b</t>
  </si>
  <si>
    <t>ИП Давтян А.С.</t>
  </si>
  <si>
    <t>НТО ул. Заводская 26-28</t>
  </si>
  <si>
    <t xml:space="preserve">333  </t>
  </si>
  <si>
    <t xml:space="preserve">50-09/20 </t>
  </si>
  <si>
    <t>https://regportal-tariff.ru/disclo/get_file?p_guid=f09a537e-063b-42d3-a0b3-4c14ea6a1381</t>
  </si>
  <si>
    <t>41</t>
  </si>
  <si>
    <t xml:space="preserve">76-08/21ТП  </t>
  </si>
  <si>
    <t>https://regportal-tariff.ru/disclo/get_file?p_guid=46a07900-4ec7-4997-94ce-730d7210bcd0</t>
  </si>
  <si>
    <t>Кубышева Екатерина Сергеевна</t>
  </si>
  <si>
    <t xml:space="preserve">нежил. Пом. Ул. Приморская, 21 г. Зел. </t>
  </si>
  <si>
    <t xml:space="preserve">925  </t>
  </si>
  <si>
    <t xml:space="preserve">139-10/21 </t>
  </si>
  <si>
    <t>https://regportal-tariff.ru/disclo/get_file?p_guid=ccdc208e-b1bb-49cd-92de-04a32a7e4f95</t>
  </si>
  <si>
    <t>42</t>
  </si>
  <si>
    <t xml:space="preserve">20-03/21ТП  </t>
  </si>
  <si>
    <t>https://regportal-tariff.ru/disclo/get_file?p_guid=91c0aba9-572f-4133-ac06-aedc5de5bfff</t>
  </si>
  <si>
    <t>ООО "ГИКА"</t>
  </si>
  <si>
    <t>котельная п.Южный</t>
  </si>
  <si>
    <t xml:space="preserve">258  </t>
  </si>
  <si>
    <t xml:space="preserve">135-10/21 </t>
  </si>
  <si>
    <t>https://regportal-tariff.ru/disclo/get_file?p_guid=b55d6dcf-c33f-48fe-b49d-552dc8596d88</t>
  </si>
  <si>
    <t>43</t>
  </si>
  <si>
    <t xml:space="preserve">19-07/19ТП  </t>
  </si>
  <si>
    <t>https://regportal-tariff.ru/disclo/get_file?p_guid=ce539995-6580-49fe-ae50-f04510c76af0</t>
  </si>
  <si>
    <t>Соболева И.Л.</t>
  </si>
  <si>
    <t xml:space="preserve">524  </t>
  </si>
  <si>
    <t xml:space="preserve">134-10/21 </t>
  </si>
  <si>
    <t>https://regportal-tariff.ru/disclo/get_file?p_guid=d6a600aa-709c-43f9-a43a-75ff83c91a6a</t>
  </si>
  <si>
    <t>44</t>
  </si>
  <si>
    <t xml:space="preserve">92-10/21ТП  </t>
  </si>
  <si>
    <t>https://regportal-tariff.ru/disclo/get_file?p_guid=108069fd-d226-4c13-b9ee-f7c35fb09981</t>
  </si>
  <si>
    <t>Соловцова О.В.</t>
  </si>
  <si>
    <t>ижд ул. Красивая, 19</t>
  </si>
  <si>
    <t xml:space="preserve">1167  </t>
  </si>
  <si>
    <t xml:space="preserve">176-12/21 </t>
  </si>
  <si>
    <t>https://regportal-tariff.ru/disclo/get_file?p_guid=06a1cdef-23da-40d4-b321-6d720d127591</t>
  </si>
  <si>
    <t>45</t>
  </si>
  <si>
    <t>86-09/21ТП</t>
  </si>
  <si>
    <t>https://regportal-tariff.ru/disclo/get_file?p_guid=a6db3dd3-6087-435b-8d97-c97e08ea955e</t>
  </si>
  <si>
    <t>Асадулин Р.Б.</t>
  </si>
  <si>
    <t>г.Калининград, ул. Красивая, 5</t>
  </si>
  <si>
    <t xml:space="preserve">1042  </t>
  </si>
  <si>
    <t xml:space="preserve">170-12/21 </t>
  </si>
  <si>
    <t>https://regportal-tariff.ru/disclo/get_file?p_guid=c9028604-cd88-4616-b034-f2ec686ce6bf</t>
  </si>
  <si>
    <t>46</t>
  </si>
  <si>
    <t xml:space="preserve">71-08/21ТП  </t>
  </si>
  <si>
    <t>https://regportal-tariff.ru/disclo/get_file?p_guid=a5132273-84e3-4ab9-bdd3-b3bf3c34e315</t>
  </si>
  <si>
    <t>Мельник С.А.</t>
  </si>
  <si>
    <t>г.Калининград, ул. Красивая, 12</t>
  </si>
  <si>
    <t xml:space="preserve">870  </t>
  </si>
  <si>
    <t>174-12/21</t>
  </si>
  <si>
    <t>47</t>
  </si>
  <si>
    <t xml:space="preserve">70-08/21 ТП  </t>
  </si>
  <si>
    <t>https://regportal-tariff.ru/disclo/get_file?p_guid=9f01b894-f17e-483a-b91b-891f06a59d11</t>
  </si>
  <si>
    <t>Мельник Т.И.</t>
  </si>
  <si>
    <t>г.Калининград, ул. Красивая, 45</t>
  </si>
  <si>
    <t xml:space="preserve">871  </t>
  </si>
  <si>
    <t>173-12/21</t>
  </si>
  <si>
    <t>48</t>
  </si>
  <si>
    <t xml:space="preserve">98-10/21ТП  </t>
  </si>
  <si>
    <t>https://regportal-tariff.ru/disclo/get_file?p_guid=f3815992-330d-4691-ac9e-cb58ec8f3bda</t>
  </si>
  <si>
    <t>Блинов С.А.</t>
  </si>
  <si>
    <t>гараж ул. Гагарина 101</t>
  </si>
  <si>
    <t xml:space="preserve">1216  </t>
  </si>
  <si>
    <t xml:space="preserve">168-12/21 </t>
  </si>
  <si>
    <t>https://regportal-tariff.ru/disclo/get_file?p_guid=7ab6f7d7-b8dd-4465-9cae-6c5f0c5b2045</t>
  </si>
  <si>
    <t>49</t>
  </si>
  <si>
    <t xml:space="preserve">73-08/21 ТП </t>
  </si>
  <si>
    <t>https://regportal-tariff.ru/disclo/get_file?p_guid=12742449-2455-4536-a58d-837cb0d86988</t>
  </si>
  <si>
    <t>Кузнецов С.А.</t>
  </si>
  <si>
    <t>ул. Гагарина 101, г. Калининград</t>
  </si>
  <si>
    <t xml:space="preserve">890  </t>
  </si>
  <si>
    <t xml:space="preserve">169-12/21 </t>
  </si>
  <si>
    <t>https://regportal-tariff.ru/disclo/get_file?p_guid=a625b6a7-2372-4bbc-be02-f91835e2e5c6</t>
  </si>
  <si>
    <t>50</t>
  </si>
  <si>
    <t xml:space="preserve">78-08/21ТП  </t>
  </si>
  <si>
    <t>https://regportal-tariff.ru/disclo/get_file?p_guid=33010fd3-4a73-4b5e-b8b9-272bb90e4d16</t>
  </si>
  <si>
    <t>Пряжникова Анна Александровна</t>
  </si>
  <si>
    <t>ижд, п. Прибреж</t>
  </si>
  <si>
    <t xml:space="preserve">928  </t>
  </si>
  <si>
    <t xml:space="preserve">137-10/21 </t>
  </si>
  <si>
    <t>https://regportal-tariff.ru/disclo/get_file?p_guid=a8868efc-8e9d-4fcc-9c50-ad08022fab59</t>
  </si>
  <si>
    <t>51</t>
  </si>
  <si>
    <t xml:space="preserve">22-03/21ТП  </t>
  </si>
  <si>
    <t>https://regportal-tariff.ru/disclo/get_file?p_guid=0fc0095c-874e-49f9-a7af-c35b4fb35019</t>
  </si>
  <si>
    <t>Зверева Олеся Викторовна</t>
  </si>
  <si>
    <t>ижд на территории Дельфин</t>
  </si>
  <si>
    <t xml:space="preserve">326  </t>
  </si>
  <si>
    <t>171-12/21</t>
  </si>
  <si>
    <t>52</t>
  </si>
  <si>
    <t xml:space="preserve">72-08/21 ТП  </t>
  </si>
  <si>
    <t>https://regportal-tariff.ru/disclo/get_file?p_guid=c9e302a6-46da-42be-9c2b-c77377a46fa2</t>
  </si>
  <si>
    <t>Чегодаева Т.В.</t>
  </si>
  <si>
    <t>г.Калининград, ул. Красивая,35</t>
  </si>
  <si>
    <t xml:space="preserve">872  </t>
  </si>
  <si>
    <t>172-12/21</t>
  </si>
  <si>
    <t>53</t>
  </si>
  <si>
    <t xml:space="preserve">87-12/20ТП  </t>
  </si>
  <si>
    <t>https://regportal-tariff.ru/disclo/get_file?p_guid=4e578f4c-90d7-4bbe-80a6-6c67257b26b6</t>
  </si>
  <si>
    <t>Костенюк Полина Николаевна</t>
  </si>
  <si>
    <t>ижд. Ул. Красивая, 41</t>
  </si>
  <si>
    <t xml:space="preserve">1211  </t>
  </si>
  <si>
    <t xml:space="preserve">158-11/21 </t>
  </si>
  <si>
    <t>https://regportal-tariff.ru/disclo/get_file?p_guid=b7834efc-3bc5-4fce-a9f2-6b412c0dd849</t>
  </si>
  <si>
    <t>54</t>
  </si>
  <si>
    <t xml:space="preserve">84-12/20ТП  </t>
  </si>
  <si>
    <t>https://regportal-tariff.ru/disclo/get_file?p_guid=383097d2-35ab-4a70-a422-8e360dfed166</t>
  </si>
  <si>
    <t>Хайдаров Батыр Махамеджанович</t>
  </si>
  <si>
    <t>ижд. Ул. Красивая, 39</t>
  </si>
  <si>
    <t xml:space="preserve">1207  </t>
  </si>
  <si>
    <t xml:space="preserve">155-11/21 </t>
  </si>
  <si>
    <t>https://regportal-tariff.ru/disclo/get_file?p_guid=5018d83d-dbdb-4a3e-8572-d3e419575cb7</t>
  </si>
  <si>
    <t>55</t>
  </si>
  <si>
    <t xml:space="preserve">88-12/20ТП  </t>
  </si>
  <si>
    <t>https://regportal-tariff.ru/disclo/get_file?p_guid=541d602a-2ae0-4e9f-9c4d-ee598d2aa72c</t>
  </si>
  <si>
    <t>Чернецов Александр Олегович</t>
  </si>
  <si>
    <t>ижд. Ул. Красивая,27</t>
  </si>
  <si>
    <t xml:space="preserve">1210  </t>
  </si>
  <si>
    <t xml:space="preserve">157-11/21 </t>
  </si>
  <si>
    <t>https://regportal-tariff.ru/disclo/get_file?p_guid=042e0f5f-74eb-4383-b144-06acbe0ad5ba</t>
  </si>
  <si>
    <t>56</t>
  </si>
  <si>
    <t xml:space="preserve">81-12/20ТП  </t>
  </si>
  <si>
    <t>https://regportal-tariff.ru/disclo/get_file?p_guid=bcbad862-aaba-47b4-84c2-5121240402e8</t>
  </si>
  <si>
    <t>Надеева Ю.С.</t>
  </si>
  <si>
    <t>ижд. Ул. Красивая,40</t>
  </si>
  <si>
    <t xml:space="preserve">1205  </t>
  </si>
  <si>
    <t xml:space="preserve">154-11/21 </t>
  </si>
  <si>
    <t>https://regportal-tariff.ru/disclo/get_file?p_guid=cc947632-7f52-414a-a8d4-96752cf9c310</t>
  </si>
  <si>
    <t>57</t>
  </si>
  <si>
    <t>43-06/21ТП</t>
  </si>
  <si>
    <t>https://regportal-tariff.ru/disclo/get_file?p_guid=06f725bc-b537-4b08-850f-ae274fd7f216</t>
  </si>
  <si>
    <t>Исакова Тамара Алексеевна</t>
  </si>
  <si>
    <t>ижд СТ Фестивальное</t>
  </si>
  <si>
    <t xml:space="preserve">612  </t>
  </si>
  <si>
    <t xml:space="preserve">144-11/21 </t>
  </si>
  <si>
    <t>https://regportal-tariff.ru/disclo/get_file?p_guid=6a5c389c-4d25-4fe3-ba72-43685fe0252d</t>
  </si>
  <si>
    <t>58</t>
  </si>
  <si>
    <t xml:space="preserve">91-10/21ТП  </t>
  </si>
  <si>
    <t>https://regportal-tariff.ru/disclo/get_file?p_guid=84e5b61d-7ecf-48dd-bd6a-ed96df85b728</t>
  </si>
  <si>
    <t>ООО "Возрождение"</t>
  </si>
  <si>
    <t>РЩ передвижных бытовок</t>
  </si>
  <si>
    <t xml:space="preserve">1174  </t>
  </si>
  <si>
    <t xml:space="preserve">146-11/21 </t>
  </si>
  <si>
    <t>59</t>
  </si>
  <si>
    <t xml:space="preserve">89-10/21ТП  </t>
  </si>
  <si>
    <t>https://regportal-tariff.ru/disclo/get_file?p_guid=7a9e0918-2ba9-4a7d-a607-602e1b4eb25c</t>
  </si>
  <si>
    <t>Гольдман А.А.</t>
  </si>
  <si>
    <t xml:space="preserve">г.Калининград, ул. Красивая, 48а </t>
  </si>
  <si>
    <t xml:space="preserve">1128  </t>
  </si>
  <si>
    <t xml:space="preserve">179-12/21 </t>
  </si>
  <si>
    <t>60</t>
  </si>
  <si>
    <t xml:space="preserve">63-07/21ТП  </t>
  </si>
  <si>
    <t>https://regportal-tariff.ru/disclo/get_file?p_guid=77b5f281-4b34-41fb-a806-9626d89dcae4</t>
  </si>
  <si>
    <t>Централизованная Религиозная организация "Калининградская Епархия Русской Православной Церкви"</t>
  </si>
  <si>
    <t>г. Калининград, ул. Тульская</t>
  </si>
  <si>
    <t xml:space="preserve">850  </t>
  </si>
  <si>
    <t xml:space="preserve">159-11/21 </t>
  </si>
  <si>
    <t>https://regportal-tariff.ru/disclo/get_file?p_guid=a6e469f3-a0a5-419b-be79-1c682ef52d19</t>
  </si>
  <si>
    <t>61</t>
  </si>
  <si>
    <t xml:space="preserve">50-07/21ТП  </t>
  </si>
  <si>
    <t>https://regportal-tariff.ru/disclo/get_file?p_guid=e8bfe64e-237e-425b-bed5-0600cfcefc10</t>
  </si>
  <si>
    <t xml:space="preserve">Пилипюк Е.А. </t>
  </si>
  <si>
    <t>нежилое пом. Ул.Гагарина 101</t>
  </si>
  <si>
    <t xml:space="preserve">721  </t>
  </si>
  <si>
    <t xml:space="preserve">180-12/21 </t>
  </si>
  <si>
    <t>https://regportal-tariff.ru/disclo/get_file?p_guid=f494cbac-9fdc-4dcf-aef2-86a53bde290d</t>
  </si>
  <si>
    <t>62</t>
  </si>
  <si>
    <t xml:space="preserve">47-07/21 ТП </t>
  </si>
  <si>
    <t>https://regportal-tariff.ru/disclo/get_file?p_guid=625d9242-dbba-414d-82d7-8b5be56e0229</t>
  </si>
  <si>
    <t>Зубарева И.С.</t>
  </si>
  <si>
    <t xml:space="preserve">699  </t>
  </si>
  <si>
    <t xml:space="preserve"> </t>
  </si>
  <si>
    <t>-3</t>
  </si>
  <si>
    <t>Добавить объект</t>
  </si>
  <si>
    <t>Приложение 10</t>
  </si>
  <si>
    <t>Наименование мероприятий</t>
  </si>
  <si>
    <r>
      <t>Информация для расчета стандартизированной тарифной ставки С</t>
    </r>
    <r>
      <rPr>
        <charset val="204"/>
        <family val="2"/>
        <rFont val="Tahoma"/>
        <sz val="9"/>
        <vertAlign val="subscript"/>
      </rPr>
      <t>1</t>
    </r>
  </si>
  <si>
    <t>Расходы на одно присоединение_x000D_
(руб. на одно ТП)</t>
  </si>
  <si>
    <t>Расходы по каждому мероприятию (руб.)</t>
  </si>
  <si>
    <t>Количество технологических присоединений (шт.)</t>
  </si>
  <si>
    <t>Объем максимальной мощности (кВт)</t>
  </si>
  <si>
    <t>С1.1</t>
  </si>
  <si>
    <t>Подготовка и выдача сетевой организацией технических условий Заявителю и их согласование с системным оператором</t>
  </si>
  <si>
    <t>1.1</t>
  </si>
  <si>
    <t>Подготовка и выдача сетевой организацией технических условий Заявителю и их согласование с системным оператором до 15 Квт</t>
  </si>
  <si>
    <t>1.2</t>
  </si>
  <si>
    <t>Подготовка и выдача сетевой организацией технических условий Заявителю и их согласование с системным оператором до 150 Квт</t>
  </si>
  <si>
    <t>С1.2</t>
  </si>
  <si>
    <t xml:space="preserve">Проверка сетевой организацией выполнения Заявителем технических условий </t>
  </si>
  <si>
    <t>С1.2.1</t>
  </si>
  <si>
    <t xml:space="preserve">для случаев технологического присоединения объектов Заявителей, указанных в пунктах 12(1) и 14 </t>
  </si>
  <si>
    <t xml:space="preserve">С1.2.2 </t>
  </si>
  <si>
    <t>для случаев технологического присоединения объектов Заявителей, не предусмотренных С1.2.1</t>
  </si>
  <si>
    <t>Приложение 11</t>
  </si>
  <si>
    <t>Показатели</t>
  </si>
  <si>
    <t>Расходы (без учета НДС), руб.</t>
  </si>
  <si>
    <t>Обосновывающий документ</t>
  </si>
  <si>
    <t>Комментарий</t>
  </si>
  <si>
    <t>Название</t>
  </si>
  <si>
    <t>Дата</t>
  </si>
  <si>
    <t>Номер</t>
  </si>
  <si>
    <t>1. На подготовку и выдачу сетевой организацией технических условий Заявителю и их согласование с системным оператором</t>
  </si>
  <si>
    <t>Расходы по выполнению мероприятий по технологическому присоединению, всего</t>
  </si>
  <si>
    <t>1.1.1</t>
  </si>
  <si>
    <t>Вспомогательные материалы</t>
  </si>
  <si>
    <t>1.1.1.0</t>
  </si>
  <si>
    <t>1.1.1.1</t>
  </si>
  <si>
    <t>ОСВ за 2021 год</t>
  </si>
  <si>
    <t>б/н</t>
  </si>
  <si>
    <t>https://regportal-tariff.ru/disclo/get_file?p_guid=2a2d5dc9-935e-42ba-86a7-fb3a27b09b48</t>
  </si>
  <si>
    <t>Добавить документ</t>
  </si>
  <si>
    <t>1.1.2</t>
  </si>
  <si>
    <t>Энергия на хозяйственные нужды</t>
  </si>
  <si>
    <t>1.1.2.0</t>
  </si>
  <si>
    <t>1.1.3</t>
  </si>
  <si>
    <t>Оплата труда ППП</t>
  </si>
  <si>
    <t>1.1.3.0</t>
  </si>
  <si>
    <t>1.1.3.1</t>
  </si>
  <si>
    <t>1.1.4</t>
  </si>
  <si>
    <t>Отчисления на страховые взносы</t>
  </si>
  <si>
    <t>1.1.4.0</t>
  </si>
  <si>
    <t>1.1.4.1</t>
  </si>
  <si>
    <t>1.1.5</t>
  </si>
  <si>
    <t>Прочие расходы, всего, в том числе:</t>
  </si>
  <si>
    <t>1.1.5.1</t>
  </si>
  <si>
    <t>- работы и услуги производственного характера</t>
  </si>
  <si>
    <t>1.1.5.1.0</t>
  </si>
  <si>
    <t>1.1.5.2</t>
  </si>
  <si>
    <t>- налоги и сборы, уменьшающие налогооблагаемую базу на прибыль организаций, всего</t>
  </si>
  <si>
    <t>1.1.5.2.0</t>
  </si>
  <si>
    <t>1.1.5.3</t>
  </si>
  <si>
    <t>- работы и услуги непроизводственного характера, в т.ч.:</t>
  </si>
  <si>
    <t>1.1.5.3.1</t>
  </si>
  <si>
    <t>услуги связи</t>
  </si>
  <si>
    <t>1.1.5.3.1.0</t>
  </si>
  <si>
    <t>1.1.5.3.2</t>
  </si>
  <si>
    <t>расходы на охрану и пожарную безопасность</t>
  </si>
  <si>
    <t>1.1.5.3.2.0</t>
  </si>
  <si>
    <t>1.1.5.3.3</t>
  </si>
  <si>
    <t>расходы на информационное обслуживание, иные услуги, связанные с деятельностью по технологическому присоединению</t>
  </si>
  <si>
    <t>1.1.5.3.3.0</t>
  </si>
  <si>
    <t>1.1.5.3.3.1</t>
  </si>
  <si>
    <t>1.1.5.3.4</t>
  </si>
  <si>
    <t>плата за аренду имущества</t>
  </si>
  <si>
    <t>1.1.5.3.4.0</t>
  </si>
  <si>
    <t>1.1.5.3.5</t>
  </si>
  <si>
    <t>другие прочие расходы, связанные с производством и реализацией</t>
  </si>
  <si>
    <t>1.1.5.3.5.0</t>
  </si>
  <si>
    <t>1.1.6</t>
  </si>
  <si>
    <t>Внереализационные расходы, всего</t>
  </si>
  <si>
    <t>1.1.6.1</t>
  </si>
  <si>
    <t>- расходы на услуги банков</t>
  </si>
  <si>
    <t>1.1.6.1.0</t>
  </si>
  <si>
    <t>1.1.6.2</t>
  </si>
  <si>
    <t>- % за пользование кредитом</t>
  </si>
  <si>
    <t>1.1.6.2.0</t>
  </si>
  <si>
    <t>1.1.6.3</t>
  </si>
  <si>
    <t>- прочие обоснованные расходы</t>
  </si>
  <si>
    <t>1.1.6.3.0</t>
  </si>
  <si>
    <t>1.1.6.4</t>
  </si>
  <si>
    <t>- денежные выплаты социального характера (по Коллективному договору)</t>
  </si>
  <si>
    <t>1.1.6.4.0</t>
  </si>
  <si>
    <t xml:space="preserve">2. С1.2.1 - для случаев технологического присоединения объектов Заявителей, указанных в пунктах 12(1) и 14 </t>
  </si>
  <si>
    <t>2.1</t>
  </si>
  <si>
    <t>2.1.1</t>
  </si>
  <si>
    <t>2.1.1.0</t>
  </si>
  <si>
    <t>2.1.1.1</t>
  </si>
  <si>
    <t>2.1.2</t>
  </si>
  <si>
    <t>2.1.2.0</t>
  </si>
  <si>
    <t>2.1.3</t>
  </si>
  <si>
    <t>2.1.3.0</t>
  </si>
  <si>
    <t>2.1.3.1</t>
  </si>
  <si>
    <t>2.1.4</t>
  </si>
  <si>
    <t>2.1.4.0</t>
  </si>
  <si>
    <t>2.1.4.1</t>
  </si>
  <si>
    <t>2.1.5</t>
  </si>
  <si>
    <t>2.1.5.1</t>
  </si>
  <si>
    <t>2.1.5.1.0</t>
  </si>
  <si>
    <t>2.1.5.2</t>
  </si>
  <si>
    <t>2.1.5.2.0</t>
  </si>
  <si>
    <t>2.1.5.3</t>
  </si>
  <si>
    <t>2.1.5.3.1</t>
  </si>
  <si>
    <t>2.1.5.3.1.0</t>
  </si>
  <si>
    <t>2.1.5.3.2</t>
  </si>
  <si>
    <t>2.1.5.3.2.0</t>
  </si>
  <si>
    <t>2.1.5.3.3</t>
  </si>
  <si>
    <t>2.1.5.3.3.0</t>
  </si>
  <si>
    <t>2.1.5.3.3.1</t>
  </si>
  <si>
    <t>2.1.5.3.4</t>
  </si>
  <si>
    <t>2.1.5.3.4.0</t>
  </si>
  <si>
    <t>2.1.5.3.5</t>
  </si>
  <si>
    <t>2.1.5.3.5.0</t>
  </si>
  <si>
    <t>2.1.6</t>
  </si>
  <si>
    <t>2.1.6.1</t>
  </si>
  <si>
    <t>2.1.6.1.0</t>
  </si>
  <si>
    <t>2.1.6.2</t>
  </si>
  <si>
    <t>2.1.6.2.0</t>
  </si>
  <si>
    <t>2.1.6.3</t>
  </si>
  <si>
    <t>2.1.6.3.0</t>
  </si>
  <si>
    <t>2.1.6.4</t>
  </si>
  <si>
    <t>2.1.6.4.0</t>
  </si>
  <si>
    <t>3. С1.2.2 - для случаев технологического присоединения объектов Заявителей, не предусмотренных С1.2.1</t>
  </si>
  <si>
    <t>3.1</t>
  </si>
  <si>
    <t>3.1.1</t>
  </si>
  <si>
    <t>3.1.1.0</t>
  </si>
  <si>
    <t>3.1.1.1</t>
  </si>
  <si>
    <t>3.1.2</t>
  </si>
  <si>
    <t>3.1.2.0</t>
  </si>
  <si>
    <t>3.1.3</t>
  </si>
  <si>
    <t>3.1.3.0</t>
  </si>
  <si>
    <t>3.1.3.1</t>
  </si>
  <si>
    <t>3.1.4</t>
  </si>
  <si>
    <t>3.1.4.0</t>
  </si>
  <si>
    <t>3.1.4.1</t>
  </si>
  <si>
    <t>3.1.5</t>
  </si>
  <si>
    <t>3.1.5.1</t>
  </si>
  <si>
    <t>3.1.5.1.0</t>
  </si>
  <si>
    <t>3.1.5.2</t>
  </si>
  <si>
    <t>3.1.5.2.0</t>
  </si>
  <si>
    <t>3.1.5.3</t>
  </si>
  <si>
    <t>3.1.5.3.1</t>
  </si>
  <si>
    <t>3.1.5.3.1.0</t>
  </si>
  <si>
    <t>3.1.5.3.2</t>
  </si>
  <si>
    <t>3.1.5.3.2.0</t>
  </si>
  <si>
    <t>3.1.5.3.3</t>
  </si>
  <si>
    <t>3.1.5.3.3.0</t>
  </si>
  <si>
    <t>3.1.5.3.3.1</t>
  </si>
  <si>
    <t>3.1.5.3.4</t>
  </si>
  <si>
    <t>3.1.5.3.4.0</t>
  </si>
  <si>
    <t>3.1.5.3.5</t>
  </si>
  <si>
    <t>3.1.5.3.5.0</t>
  </si>
  <si>
    <t>3.1.6</t>
  </si>
  <si>
    <t>3.1.6.1</t>
  </si>
  <si>
    <t>3.1.6.1.0</t>
  </si>
  <si>
    <t>3.1.6.2</t>
  </si>
  <si>
    <t>3.1.6.2.0</t>
  </si>
  <si>
    <t>3.1.6.3</t>
  </si>
  <si>
    <t>3.1.6.3.0</t>
  </si>
  <si>
    <t>3.1.6.4</t>
  </si>
  <si>
    <t>3.1.6.4.0</t>
  </si>
  <si>
    <t>1</t>
  </si>
  <si>
    <t>2</t>
  </si>
  <si>
    <t>3</t>
  </si>
  <si>
    <t>4</t>
  </si>
  <si>
    <t>5</t>
  </si>
  <si>
    <t>6</t>
  </si>
  <si>
    <t>7</t>
  </si>
  <si>
    <t>8</t>
  </si>
  <si>
    <t>9</t>
  </si>
  <si>
    <t>10</t>
  </si>
  <si>
    <t>Добавить комментарий</t>
  </si>
  <si>
    <t>et_List_Pril1</t>
  </si>
  <si>
    <t>et_List_s1rashod</t>
  </si>
  <si>
    <t>et_List_08</t>
  </si>
  <si>
    <t>Да</t>
  </si>
  <si>
    <t>et_Comm</t>
  </si>
  <si>
    <t>REGION</t>
  </si>
  <si>
    <t>month_list</t>
  </si>
  <si>
    <t>logical</t>
  </si>
  <si>
    <t>doc_list</t>
  </si>
  <si>
    <t>year_list</t>
  </si>
  <si>
    <t>year_first_list</t>
  </si>
  <si>
    <t>city_type_list</t>
  </si>
  <si>
    <t>kat_nad_list</t>
  </si>
  <si>
    <t>napr_list</t>
  </si>
  <si>
    <t>metod_list</t>
  </si>
  <si>
    <t>object_type_list</t>
  </si>
  <si>
    <t>bid_category_c1</t>
  </si>
  <si>
    <t>Амурская область</t>
  </si>
  <si>
    <t>Январь</t>
  </si>
  <si>
    <t>2020</t>
  </si>
  <si>
    <t>город</t>
  </si>
  <si>
    <t>III</t>
  </si>
  <si>
    <t>0,4 кВ</t>
  </si>
  <si>
    <t xml:space="preserve">однофазный прямого включения </t>
  </si>
  <si>
    <t>Вологодская область</t>
  </si>
  <si>
    <t>Февраль</t>
  </si>
  <si>
    <t>ссылка на документ</t>
  </si>
  <si>
    <t>2021</t>
  </si>
  <si>
    <t>село</t>
  </si>
  <si>
    <t>II</t>
  </si>
  <si>
    <t>1-20 кВ</t>
  </si>
  <si>
    <t>однофазный полукосвенного включения</t>
  </si>
  <si>
    <t>Волгоградская область</t>
  </si>
  <si>
    <t>Март</t>
  </si>
  <si>
    <t>2022</t>
  </si>
  <si>
    <t>I</t>
  </si>
  <si>
    <t>35 кВ</t>
  </si>
  <si>
    <t>ставка за 1 кВт</t>
  </si>
  <si>
    <t>однофазный косвенного включения</t>
  </si>
  <si>
    <t>Воронежская область</t>
  </si>
  <si>
    <t>Апрель</t>
  </si>
  <si>
    <t>план</t>
  </si>
  <si>
    <t>110 кВ и выше</t>
  </si>
  <si>
    <t xml:space="preserve">трехфазный прямого включения </t>
  </si>
  <si>
    <t>Еврейская автономная область</t>
  </si>
  <si>
    <t>Май</t>
  </si>
  <si>
    <t>2024</t>
  </si>
  <si>
    <t>ИПР</t>
  </si>
  <si>
    <t>трехфазный полукосвенного включения</t>
  </si>
  <si>
    <t>Июнь</t>
  </si>
  <si>
    <t>2025</t>
  </si>
  <si>
    <t>инд. проект</t>
  </si>
  <si>
    <t>трехфазный косвенного включения</t>
  </si>
  <si>
    <t>Кемеровская область</t>
  </si>
  <si>
    <t>Июль</t>
  </si>
  <si>
    <t>2026</t>
  </si>
  <si>
    <t>Костромская область</t>
  </si>
  <si>
    <t>Август</t>
  </si>
  <si>
    <t>2027</t>
  </si>
  <si>
    <t>Красноярский край</t>
  </si>
  <si>
    <t>Сентябрь</t>
  </si>
  <si>
    <t>2028</t>
  </si>
  <si>
    <t>Ленинградская область</t>
  </si>
  <si>
    <t>Октябрь</t>
  </si>
  <si>
    <t>2029</t>
  </si>
  <si>
    <t>Ненецкий автономный округ</t>
  </si>
  <si>
    <t>Ноябрь</t>
  </si>
  <si>
    <t>2030</t>
  </si>
  <si>
    <t>Нижегородская область</t>
  </si>
  <si>
    <t>Декабрь</t>
  </si>
  <si>
    <t>Пермский край</t>
  </si>
  <si>
    <t>Республика Алтай</t>
  </si>
  <si>
    <t>Республика Карелия</t>
  </si>
  <si>
    <t>Республика Крым</t>
  </si>
  <si>
    <t>Республика Татарстан</t>
  </si>
  <si>
    <t>Республика Хакасия</t>
  </si>
  <si>
    <t>Ставропольский край</t>
  </si>
  <si>
    <t>Челябинская область</t>
  </si>
  <si>
    <t>Чеченская республика</t>
  </si>
  <si>
    <t>Чувашская республика</t>
  </si>
  <si>
    <t>Ямало-Ненецкий автономный округ</t>
  </si>
  <si>
    <t>reg_list</t>
  </si>
  <si>
    <t>TemplateState</t>
  </si>
  <si>
    <t>START_FILL_TITLE</t>
  </si>
  <si>
    <t>LINK_DOC_MASK</t>
  </si>
  <si>
    <t>^https:\/\/regportal-tariff\.ru\/disclo\/get_file\?p_guid=[0-9a-f]{8}-[0-9a-f]{4}-[0-9a-f]{4}-[0-9a-f]{4}-[0-9a-f]{12}$</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</si>
</sst>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2" formatCode="_(&quot;$&quot;* #,##0_);_(&quot;$&quot;* (#,##0);_(&quot;$&quot;* &quot;-&quot;_);_(@_)"/>
    <numFmt numFmtId="43" formatCode="_(* #,##0.00_);_(* (#,##0.00);_(* &quot;-&quot;??_);_(@_)"/>
    <numFmt numFmtId="44" formatCode="_(&quot;$&quot;* #,##0.00_);_(&quot;$&quot;* (#,##0.00);_(&quot;$&quot;* &quot;-&quot;??_);_(@_)"/>
    <numFmt numFmtId="171" formatCode="dd\.mm\.yyyy"/>
    <numFmt numFmtId="178" formatCode="0.00000"/>
  </numFmts>
  <fonts count="49">
    <font>
      <sz val="11"/>
      <color rgb="FF000000"/>
      <name val="Calibri"/>
      <scheme val="minor"/>
    </font>
    <font>
      <b/>
      <sz val="10"/>
      <color auto="1"/>
      <name val="Tahoma"/>
    </font>
    <font>
      <sz val="10"/>
      <color auto="1"/>
      <name val="Tahoma"/>
    </font>
    <font>
      <u/>
      <sz val="10"/>
      <color theme="0" tint="-0.05"/>
      <name val="Tahoma"/>
    </font>
    <font>
      <u/>
      <sz val="10"/>
      <color rgb="FF0000FF"/>
      <name val="Tahoma"/>
    </font>
    <font>
      <b/>
      <i/>
      <sz val="10"/>
      <color auto="1"/>
      <name val="Tahoma"/>
    </font>
    <font>
      <b/>
      <u/>
      <sz val="11"/>
      <color rgb="FF0000FF"/>
      <name val="Tahoma"/>
    </font>
    <font>
      <sz val="11"/>
      <color rgb="FFFFFFFF"/>
      <name val="Tahoma"/>
    </font>
    <font>
      <u/>
      <sz val="20"/>
      <color rgb="FF003366"/>
      <name val="Tahoma"/>
    </font>
    <font>
      <sz val="9"/>
      <color auto="1"/>
      <name val="Tahoma"/>
    </font>
    <font>
      <sz val="11"/>
      <color rgb="FF000000"/>
      <name val="Tahoma"/>
    </font>
    <font>
      <b/>
      <sz val="10"/>
      <color rgb="FF000000"/>
      <name val="Tahoma"/>
    </font>
    <font>
      <sz val="11"/>
      <color rgb="FF000000"/>
      <name val="Marlett"/>
    </font>
    <font>
      <sz val="10"/>
      <color rgb="FF000000"/>
      <name val="Tahoma"/>
    </font>
    <font>
      <sz val="9"/>
      <color rgb="FF000000"/>
      <name val="Tahoma"/>
    </font>
    <font>
      <sz val="9"/>
      <color rgb="FFFFFFFF"/>
      <name val="Tahoma"/>
    </font>
    <font>
      <sz val="16"/>
      <color auto="1"/>
      <name val="Tahoma"/>
    </font>
    <font>
      <b/>
      <sz val="9"/>
      <color auto="1"/>
      <name val="Tahoma"/>
    </font>
    <font>
      <sz val="9"/>
      <color rgb="FF993300"/>
      <name val="Tahoma"/>
    </font>
    <font>
      <sz val="9"/>
      <color rgb="FFCC0000"/>
      <name val="Tahoma"/>
    </font>
    <font>
      <sz val="16"/>
      <color rgb="FFFFFFFF"/>
      <name val="Tahoma"/>
    </font>
    <font>
      <sz val="10"/>
      <color auto="1"/>
      <name val="Wingdings 2"/>
    </font>
    <font>
      <sz val="1"/>
      <color theme="0"/>
      <name val="Tahoma"/>
    </font>
    <font>
      <b/>
      <sz val="9"/>
      <color rgb="FF000080"/>
      <name val="Tahoma"/>
    </font>
    <font>
      <sz val="9"/>
      <color theme="1"/>
      <name val="Tahoma"/>
    </font>
    <font>
      <b/>
      <sz val="9"/>
      <color theme="0"/>
      <name val="Tahoma"/>
    </font>
    <font>
      <b/>
      <sz val="9"/>
      <color rgb="FF333399"/>
      <name val="Tahoma"/>
    </font>
    <font>
      <sz val="11"/>
      <color rgb="FFBCBCBC"/>
      <name val="Wingdings 2"/>
    </font>
    <font>
      <u/>
      <sz val="9"/>
      <color theme="10"/>
      <name val="Tahoma"/>
    </font>
    <font>
      <sz val="11"/>
      <color theme="1"/>
      <name val="Calibri"/>
      <scheme val="minor"/>
    </font>
    <font>
      <sz val="11"/>
      <color theme="0"/>
      <name val="Calibri"/>
      <scheme val="minor"/>
    </font>
    <font>
      <sz val="11"/>
      <color rgb="FF9C0006"/>
      <name val="Calibri"/>
      <scheme val="minor"/>
    </font>
    <font>
      <b/>
      <sz val="11"/>
      <color rgb="FFFA7D00"/>
      <name val="Calibri"/>
      <scheme val="minor"/>
    </font>
    <font>
      <b/>
      <sz val="11"/>
      <color theme="0"/>
      <name val="Calibri"/>
      <scheme val="minor"/>
    </font>
    <font>
      <sz val="11"/>
      <color indexed="0"/>
      <name val="Calibri"/>
      <family val="2"/>
    </font>
    <font>
      <i/>
      <sz val="11"/>
      <color rgb="FF7F7F7F"/>
      <name val="Calibri"/>
      <scheme val="minor"/>
    </font>
    <font>
      <sz val="11"/>
      <color rgb="FF006100"/>
      <name val="Calibri"/>
      <scheme val="minor"/>
    </font>
    <font>
      <b/>
      <sz val="15"/>
      <color theme="3"/>
      <name val="Calibri"/>
      <scheme val="minor"/>
    </font>
    <font>
      <b/>
      <sz val="13"/>
      <color theme="3"/>
      <name val="Calibri"/>
      <scheme val="minor"/>
    </font>
    <font>
      <b/>
      <sz val="11"/>
      <color theme="3"/>
      <name val="Calibri"/>
      <scheme val="minor"/>
    </font>
    <font>
      <sz val="11"/>
      <color rgb="FF3F3F76"/>
      <name val="Calibri"/>
      <scheme val="minor"/>
    </font>
    <font>
      <sz val="11"/>
      <color rgb="FFFA7D00"/>
      <name val="Calibri"/>
      <scheme val="minor"/>
    </font>
    <font>
      <sz val="11"/>
      <color rgb="FF9C6500"/>
      <name val="Calibri"/>
      <scheme val="minor"/>
    </font>
    <font>
      <b/>
      <sz val="11"/>
      <color rgb="FF3F3F3F"/>
      <name val="Calibri"/>
      <scheme val="minor"/>
    </font>
    <font>
      <b/>
      <sz val="18"/>
      <color theme="3"/>
      <name val="Cambria"/>
      <scheme val="major"/>
    </font>
    <font>
      <b/>
      <sz val="11"/>
      <color theme="1"/>
      <name val="Calibri"/>
      <scheme val="minor"/>
    </font>
    <font>
      <sz val="11"/>
      <color rgb="FFFF0000"/>
      <name val="Calibri"/>
      <scheme val="minor"/>
    </font>
    <font>
      <sz val="11"/>
      <color auto="1"/>
      <name val="Calibri"/>
      <scheme val="minor"/>
    </font>
    <font>
      <sz val="11"/>
      <color indexed="0"/>
      <name val="Calibri"/>
      <family val="2"/>
      <scheme val="minor"/>
    </font>
  </fonts>
  <fills count="46">
    <fill>
      <patternFill patternType="none"/>
    </fill>
    <fill>
      <patternFill patternType="gray125"/>
    </fill>
    <fill>
      <patternFill patternType="solid">
        <fgColor theme="0" tint="-0.05"/>
      </patternFill>
    </fill>
    <fill>
      <patternFill patternType="solid">
        <fgColor rgb="FFBCBCBC"/>
      </patternFill>
    </fill>
    <fill>
      <patternFill patternType="solid">
        <fgColor theme="0" tint="-0.15"/>
      </patternFill>
    </fill>
    <fill>
      <patternFill patternType="solid">
        <fgColor rgb="FFFFFFC0"/>
      </patternFill>
    </fill>
    <fill>
      <patternFill patternType="solid">
        <fgColor rgb="FFD3DBDB"/>
      </patternFill>
    </fill>
    <fill>
      <patternFill patternType="solid">
        <fgColor rgb="FFD7EAD3"/>
      </patternFill>
    </fill>
    <fill>
      <patternFill patternType="solid">
        <fgColor rgb="FFE3FAFD"/>
      </patternFill>
    </fill>
    <fill>
      <patternFill patternType="solid">
        <fgColor rgb="FFFFFFFF"/>
      </patternFill>
    </fill>
    <fill>
      <patternFill patternType="solid">
        <fgColor theme="0"/>
      </patternFill>
    </fill>
    <fill>
      <patternFill patternType="solid">
        <fgColor rgb="FFFF8080"/>
      </patternFill>
    </fill>
    <fill>
      <patternFill patternType="lightDown">
        <fgColor rgb="FFBCBCBC"/>
      </patternFill>
    </fill>
    <fill>
      <patternFill patternType="solid">
        <fgColor theme="5" tint="0.6"/>
      </patternFill>
    </fill>
    <fill>
      <patternFill patternType="solid">
        <fgColor theme="9" tint="0.4"/>
      </patternFill>
    </fill>
    <fill>
      <patternFill patternType="solid">
        <fgColor rgb="FF0066CC"/>
      </patternFill>
    </fill>
    <fill>
      <patternFill patternType="solid">
        <fgColor rgb="FFFFFF00"/>
      </patternFill>
    </fill>
    <fill>
      <patternFill patternType="solid">
        <fgColor theme="4" tint="0.8"/>
      </patternFill>
    </fill>
    <fill>
      <patternFill patternType="solid">
        <fgColor theme="5" tint="0.8"/>
      </patternFill>
    </fill>
    <fill>
      <patternFill patternType="solid">
        <fgColor theme="6" tint="0.8"/>
      </patternFill>
    </fill>
    <fill>
      <patternFill patternType="solid">
        <fgColor theme="7" tint="0.8"/>
      </patternFill>
    </fill>
    <fill>
      <patternFill patternType="solid">
        <fgColor theme="8" tint="0.8"/>
      </patternFill>
    </fill>
    <fill>
      <patternFill patternType="solid">
        <fgColor theme="9" tint="0.8"/>
      </patternFill>
    </fill>
    <fill>
      <patternFill patternType="solid">
        <fgColor theme="4" tint="0.6"/>
      </patternFill>
    </fill>
    <fill>
      <patternFill patternType="solid">
        <fgColor theme="6" tint="0.6"/>
      </patternFill>
    </fill>
    <fill>
      <patternFill patternType="solid">
        <fgColor theme="7" tint="0.6"/>
      </patternFill>
    </fill>
    <fill>
      <patternFill patternType="solid">
        <fgColor theme="8" tint="0.6"/>
      </patternFill>
    </fill>
    <fill>
      <patternFill patternType="solid">
        <fgColor theme="9" tint="0.6"/>
      </patternFill>
    </fill>
    <fill>
      <patternFill patternType="solid">
        <fgColor theme="4" tint="0.4"/>
      </patternFill>
    </fill>
    <fill>
      <patternFill patternType="solid">
        <fgColor theme="5" tint="0.4"/>
      </patternFill>
    </fill>
    <fill>
      <patternFill patternType="solid">
        <fgColor theme="6" tint="0.4"/>
      </patternFill>
    </fill>
    <fill>
      <patternFill patternType="solid">
        <fgColor theme="7" tint="0.4"/>
      </patternFill>
    </fill>
    <fill>
      <patternFill patternType="solid">
        <fgColor theme="8" tint="0.4"/>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4">
    <border>
      <left/>
      <right/>
      <top/>
      <bottom/>
    </border>
    <border>
      <left/>
      <right/>
      <top style="thin">
        <color rgb="FFD9D9D9"/>
      </top>
      <bottom style="thin">
        <color rgb="FFD9D9D9"/>
      </bottom>
    </border>
    <border>
      <left style="thin">
        <color rgb="FFBCBCBC"/>
      </left>
      <right style="thin">
        <color rgb="FFBCBCBC"/>
      </right>
      <top style="thin">
        <color rgb="FFBCBCBC"/>
      </top>
      <bottom style="thin">
        <color rgb="FFBCBCBC"/>
      </bottom>
    </border>
    <border>
      <left style="thin">
        <color rgb="FF999999"/>
      </left>
      <right/>
      <top style="thin">
        <color rgb="FF999999"/>
      </top>
      <bottom style="thin">
        <color rgb="FF999999"/>
      </bottom>
    </border>
    <border>
      <left/>
      <right/>
      <top style="thin">
        <color rgb="FF999999"/>
      </top>
      <bottom style="thin">
        <color rgb="FF999999"/>
      </bottom>
    </border>
    <border>
      <left/>
      <right style="thin">
        <color rgb="FF999999"/>
      </right>
      <top style="thin">
        <color rgb="FF999999"/>
      </top>
      <bottom style="thin">
        <color rgb="FF999999"/>
      </bottom>
    </border>
    <border>
      <left style="thin">
        <color rgb="FFBCBCBC"/>
      </left>
      <right/>
      <top/>
      <bottom/>
    </border>
    <border>
      <left/>
      <right style="thin">
        <color rgb="FFBCBCBC"/>
      </right>
      <top/>
      <bottom/>
    </border>
    <border>
      <left style="thin">
        <color rgb="FFBCBCBC"/>
      </left>
      <right/>
      <top style="thin">
        <color rgb="FFBCBCBC"/>
      </top>
      <bottom/>
    </border>
    <border>
      <left/>
      <right/>
      <top style="thin">
        <color rgb="FFBCBCBC"/>
      </top>
      <bottom/>
    </border>
    <border>
      <left/>
      <right style="thin">
        <color rgb="FFBCBCBC"/>
      </right>
      <top style="thin">
        <color rgb="FFBCBCBC"/>
      </top>
      <bottom/>
    </border>
    <border>
      <left style="thin">
        <color rgb="FFBCBCBC"/>
      </left>
      <right/>
      <top/>
      <bottom style="thin">
        <color rgb="FFBCBCBC"/>
      </bottom>
    </border>
    <border>
      <left/>
      <right/>
      <top/>
      <bottom style="thin">
        <color rgb="FFBCBCBC"/>
      </bottom>
    </border>
    <border>
      <left/>
      <right style="thin">
        <color rgb="FFBCBCBC"/>
      </right>
      <top style="thin">
        <color rgb="FFBCBCBC"/>
      </top>
      <bottom style="thin">
        <color rgb="FFBCBCBC"/>
      </bottom>
    </border>
    <border>
      <left style="thin">
        <color rgb="FFBCBCBC"/>
      </left>
      <right/>
      <top style="thin">
        <color rgb="FFBCBCBC"/>
      </top>
      <bottom style="thin">
        <color rgb="FFBCBCBC"/>
      </bottom>
    </border>
    <border>
      <left/>
      <right/>
      <top style="thin">
        <color rgb="FFBCBCBC"/>
      </top>
      <bottom style="thin">
        <color rgb="FFBCBCBC"/>
      </bottom>
    </border>
    <border>
      <left style="thin">
        <color rgb="FFBCBCBC"/>
      </left>
      <right style="thin">
        <color rgb="FFBCBCBC"/>
      </right>
      <top style="thin">
        <color rgb="FFBCBCBC"/>
      </top>
      <bottom/>
    </border>
    <border>
      <left/>
      <right style="thin">
        <color rgb="FFBCBCBC"/>
      </right>
      <top/>
      <bottom style="thin">
        <color rgb="FFBCBCBC"/>
      </bottom>
    </border>
    <border>
      <left style="thin">
        <color rgb="FFBCBCBC"/>
      </left>
      <right style="thin">
        <color rgb="FFBCBCBC"/>
      </right>
      <top/>
      <bottom/>
    </border>
    <border>
      <left style="thin">
        <color theme="0" tint="-0.25"/>
      </left>
      <right style="thin">
        <color theme="0" tint="-0.25"/>
      </right>
      <top style="thin">
        <color theme="0" tint="-0.25"/>
      </top>
      <bottom style="thin">
        <color theme="0" tint="-0.25"/>
      </bottom>
    </border>
    <border>
      <left style="thin">
        <color rgb="FFBCBCBC"/>
      </left>
      <right style="thin">
        <color rgb="FFBCBCBC"/>
      </right>
      <top/>
      <bottom style="thin">
        <color rgb="FFBCBCBC"/>
      </bottom>
    </border>
    <border>
      <left/>
      <right style="thin">
        <color rgb="FFBCBCBC"/>
      </right>
      <top style="thin">
        <color theme="0" tint="-0.25"/>
      </top>
      <bottom style="thin">
        <color rgb="FFBCBCBC"/>
      </bottom>
    </border>
    <border>
      <left style="thin">
        <color theme="0" tint="-0.25"/>
      </left>
      <right style="thin">
        <color theme="0" tint="-0.25"/>
      </right>
      <top/>
      <bottom style="thin">
        <color theme="0" tint="-0.25"/>
      </bottom>
    </border>
    <border>
      <left/>
      <right style="thin">
        <color theme="0" tint="-0.25"/>
      </right>
      <top style="thin">
        <color theme="0" tint="-0.25"/>
      </top>
      <bottom style="thin">
        <color theme="0" tint="-0.25"/>
      </bottom>
    </border>
    <border>
      <left style="thin">
        <color rgb="FF000000"/>
      </left>
      <right style="thin">
        <color rgb="FF000000"/>
      </right>
      <top style="thin">
        <color rgb="FF000000"/>
      </top>
      <bottom style="thin">
        <color rgb="FF000000"/>
      </bottom>
    </border>
    <border>
      <left style="thin">
        <color rgb="FF7F7F7F"/>
      </left>
      <right style="thin">
        <color rgb="FF7F7F7F"/>
      </right>
      <top style="thin">
        <color rgb="FF7F7F7F"/>
      </top>
      <bottom style="thin">
        <color rgb="FF7F7F7F"/>
      </bottom>
    </border>
    <border>
      <left style="double">
        <color rgb="FF3F3F3F"/>
      </left>
      <right style="double">
        <color rgb="FF3F3F3F"/>
      </right>
      <top style="double">
        <color rgb="FF3F3F3F"/>
      </top>
      <bottom style="double">
        <color rgb="FF3F3F3F"/>
      </bottom>
    </border>
    <border>
      <left/>
      <right/>
      <top/>
      <bottom style="thick">
        <color theme="4"/>
      </bottom>
    </border>
    <border>
      <left/>
      <right/>
      <top/>
      <bottom style="thick">
        <color theme="4" tint="0.5"/>
      </bottom>
    </border>
    <border>
      <left/>
      <right/>
      <top/>
      <bottom style="medium">
        <color theme="4" tint="0.4"/>
      </bottom>
    </border>
    <border>
      <left/>
      <right/>
      <top/>
      <bottom style="double">
        <color rgb="FFFF8001"/>
      </bottom>
    </border>
    <border>
      <left style="thin">
        <color rgb="FFB2B2B2"/>
      </left>
      <right style="thin">
        <color rgb="FFB2B2B2"/>
      </right>
      <top style="thin">
        <color rgb="FFB2B2B2"/>
      </top>
      <bottom style="thin">
        <color rgb="FFB2B2B2"/>
      </bottom>
    </border>
    <border>
      <left style="thin">
        <color rgb="FF3F3F3F"/>
      </left>
      <right style="thin">
        <color rgb="FF3F3F3F"/>
      </right>
      <top style="thin">
        <color rgb="FF3F3F3F"/>
      </top>
      <bottom style="thin">
        <color rgb="FF3F3F3F"/>
      </bottom>
    </border>
    <border>
      <left/>
      <right/>
      <top style="thin">
        <color theme="4"/>
      </top>
      <bottom style="double">
        <color theme="4"/>
      </bottom>
    </border>
  </borders>
  <cellStyleXfs count="280">
    <xf numFmtId="0" fontId="0" fillId="0" borderId="0" applyFont="1" applyFill="0" applyBorder="0">
      <alignment vertical="top"/>
    </xf>
    <xf numFmtId="0" fontId="1" fillId="0" borderId="1" applyFont="1" applyFill="0" applyBorder="1" applyNumberFormat="1">
      <alignment horizontal="left" vertical="center" indent="1"/>
    </xf>
    <xf numFmtId="0" fontId="2" fillId="0" borderId="1" applyFont="1" applyFill="0" applyBorder="1" applyNumberFormat="1"/>
    <xf numFmtId="0" fontId="2" fillId="0" borderId="0" applyFont="1" applyFill="0" applyBorder="0" applyNumberFormat="1"/>
    <xf numFmtId="0" fontId="3" fillId="2" borderId="2" applyFont="1" applyFill="1" applyBorder="1" applyNumberFormat="1">
      <alignment horizontal="center" vertical="center"/>
    </xf>
    <xf numFmtId="0" fontId="2" fillId="2" borderId="2" applyFont="1" applyFill="1" applyBorder="1" applyNumberFormat="1">
      <alignment vertical="center"/>
    </xf>
    <xf numFmtId="49" fontId="2" fillId="2" borderId="2" applyFont="1" applyFill="1" applyBorder="1" applyNumberFormat="1">
      <alignment vertical="center"/>
    </xf>
    <xf numFmtId="0" fontId="4" fillId="2" borderId="2" applyFont="1" applyFill="1" applyBorder="1" applyNumberFormat="1">
      <alignment horizontal="center" vertical="center"/>
    </xf>
    <xf numFmtId="0" fontId="2" fillId="0" borderId="0" applyFont="1" applyFill="0" applyBorder="0" applyNumberFormat="1">
      <alignment vertical="center"/>
    </xf>
    <xf numFmtId="0" fontId="2" fillId="0" borderId="0" applyFont="1" applyFill="0" applyBorder="0" applyNumberFormat="1">
      <alignment horizontal="left" vertical="center"/>
    </xf>
    <xf numFmtId="0" fontId="2" fillId="2" borderId="2" applyFont="1" applyFill="1" applyBorder="1" applyNumberFormat="1">
      <alignment vertical="center" wrapText="1"/>
    </xf>
    <xf numFmtId="49" fontId="2" fillId="2" borderId="2" applyFont="1" applyFill="1" applyBorder="1" applyNumberFormat="1">
      <alignment vertical="center" wrapText="1"/>
    </xf>
    <xf numFmtId="0" fontId="5" fillId="2" borderId="2" applyFont="1" applyFill="1" applyBorder="1" applyNumberFormat="1">
      <alignment vertical="center"/>
    </xf>
    <xf numFmtId="49" fontId="5" fillId="2" borderId="2" applyFont="1" applyFill="1" applyBorder="1" applyNumberFormat="1">
      <alignment vertical="center"/>
    </xf>
    <xf numFmtId="0" fontId="6" fillId="0" borderId="0" applyFont="1" applyFill="0" applyBorder="0" applyNumberFormat="1">
      <alignment wrapText="1"/>
    </xf>
    <xf numFmtId="49" fontId="7" fillId="0" borderId="0" applyFont="1" applyFill="0" applyBorder="0" applyNumberFormat="1">
      <alignment wrapText="1"/>
    </xf>
    <xf numFmtId="0" fontId="1" fillId="0" borderId="0" applyFont="1" applyFill="0" applyBorder="0" applyNumberFormat="1">
      <alignment vertical="center" wrapText="1"/>
    </xf>
    <xf numFmtId="0" fontId="1" fillId="0" borderId="0" applyFont="1" applyFill="0" applyBorder="0" applyNumberFormat="1">
      <alignment horizontal="left" vertical="center" wrapText="1"/>
    </xf>
    <xf numFmtId="49" fontId="8" fillId="0" borderId="0" applyFont="1" applyFill="0" applyBorder="0" applyNumberFormat="1">
      <alignment wrapText="1"/>
    </xf>
    <xf numFmtId="0" fontId="1" fillId="0" borderId="0" applyFont="1" applyFill="0" applyBorder="0" applyNumberFormat="1">
      <alignment vertical="center"/>
    </xf>
    <xf numFmtId="0" fontId="2" fillId="0" borderId="0" applyFont="1" applyFill="0" applyBorder="0" applyNumberFormat="1">
      <alignment horizontal="left" vertical="top" wrapText="1"/>
    </xf>
    <xf numFmtId="49" fontId="9" fillId="0" borderId="0" applyFont="1" applyFill="0" applyBorder="0" applyNumberFormat="1">
      <alignment vertical="top" wrapText="1"/>
    </xf>
    <xf numFmtId="49" fontId="2" fillId="3" borderId="3" applyFont="1" applyFill="1" applyBorder="1" applyNumberFormat="1">
      <alignment horizontal="center" vertical="center" wrapText="1"/>
    </xf>
    <xf numFmtId="0" fontId="2" fillId="3" borderId="4" applyFont="1" applyFill="1" applyBorder="1" applyNumberFormat="1">
      <alignment horizontal="center" vertical="center" wrapText="1"/>
    </xf>
    <xf numFmtId="0" fontId="2" fillId="3" borderId="5" applyFont="1" applyFill="1" applyBorder="1" applyNumberFormat="1">
      <alignment horizontal="center" vertical="center" wrapText="1"/>
    </xf>
    <xf numFmtId="0" fontId="10" fillId="0" borderId="0" applyFont="1" applyFill="0" applyBorder="0" applyNumberFormat="1">
      <alignment wrapText="1"/>
    </xf>
    <xf numFmtId="0" fontId="2" fillId="4" borderId="6" applyFont="1" applyFill="1" applyBorder="1" applyNumberFormat="1">
      <alignment horizontal="right" vertical="center" wrapText="1" indent="1"/>
    </xf>
    <xf numFmtId="0" fontId="2" fillId="4" borderId="7" applyFont="1" applyFill="1" applyBorder="1" applyNumberFormat="1">
      <alignment horizontal="right" vertical="center" wrapText="1" indent="1"/>
    </xf>
    <xf numFmtId="0" fontId="11" fillId="0" borderId="0" applyFont="1" applyFill="0" applyBorder="0" applyNumberFormat="1">
      <alignment horizontal="left" vertical="center" wrapText="1"/>
    </xf>
    <xf numFmtId="0" fontId="12" fillId="0" borderId="0" applyFont="1" applyFill="0" applyBorder="0" applyNumberFormat="1">
      <alignment vertical="center" wrapText="1"/>
    </xf>
    <xf numFmtId="0" fontId="10" fillId="0" borderId="6" applyFont="1" applyFill="0" applyBorder="1" applyNumberFormat="1">
      <alignment wrapText="1"/>
    </xf>
    <xf numFmtId="0" fontId="10" fillId="0" borderId="0" applyFont="1" applyFill="0" applyBorder="0" applyNumberFormat="1"/>
    <xf numFmtId="0" fontId="11" fillId="0" borderId="0" applyFont="1" applyFill="0" applyBorder="0" applyNumberFormat="1"/>
    <xf numFmtId="0" fontId="13" fillId="0" borderId="0" applyFont="1" applyFill="0" applyBorder="0" applyNumberFormat="1">
      <alignment wrapText="1"/>
    </xf>
    <xf numFmtId="0" fontId="14" fillId="5" borderId="8" applyFont="1" applyFill="1" applyBorder="1" applyNumberFormat="1">
      <alignment horizontal="center" vertical="center" wrapText="1"/>
    </xf>
    <xf numFmtId="0" fontId="13" fillId="0" borderId="6" applyFont="1" applyFill="0" applyBorder="1" applyNumberFormat="1">
      <alignment vertical="center" wrapText="1"/>
    </xf>
    <xf numFmtId="0" fontId="13" fillId="0" borderId="0" applyFont="1" applyFill="0" applyBorder="0" applyNumberFormat="1">
      <alignment vertical="center" wrapText="1"/>
    </xf>
    <xf numFmtId="0" fontId="14" fillId="6" borderId="8" applyFont="1" applyFill="1" applyBorder="1" applyNumberFormat="1">
      <alignment horizontal="center" vertical="center" wrapText="1"/>
    </xf>
    <xf numFmtId="0" fontId="13" fillId="0" borderId="6" applyFont="1" applyFill="0" applyBorder="1" applyNumberFormat="1">
      <alignment horizontal="left" vertical="center" wrapText="1"/>
    </xf>
    <xf numFmtId="0" fontId="13" fillId="0" borderId="0" applyFont="1" applyFill="0" applyBorder="0" applyNumberFormat="1">
      <alignment horizontal="left" vertical="center" wrapText="1"/>
    </xf>
    <xf numFmtId="0" fontId="14" fillId="7" borderId="8" applyFont="1" applyFill="1" applyBorder="1" applyNumberFormat="1">
      <alignment horizontal="center" vertical="center" wrapText="1"/>
    </xf>
    <xf numFmtId="0" fontId="14" fillId="8" borderId="8" applyFont="1" applyFill="1" applyBorder="1" applyNumberFormat="1">
      <alignment horizontal="center" vertical="center" wrapText="1"/>
    </xf>
    <xf numFmtId="0" fontId="2" fillId="4" borderId="0" applyFont="1" applyFill="1" applyBorder="0" applyNumberFormat="1">
      <alignment horizontal="right" vertical="center" wrapText="1" indent="1"/>
    </xf>
    <xf numFmtId="0" fontId="11" fillId="0" borderId="6" applyFont="1" applyFill="0" applyBorder="1" applyNumberFormat="1">
      <alignment horizontal="left" vertical="center" wrapText="1"/>
    </xf>
    <xf numFmtId="0" fontId="11" fillId="0" borderId="9" applyFont="1" applyFill="0" applyBorder="1" applyNumberFormat="1">
      <alignment horizontal="left" vertical="center" wrapText="1"/>
    </xf>
    <xf numFmtId="0" fontId="2" fillId="4" borderId="8" applyFont="1" applyFill="1" applyBorder="1" applyNumberFormat="1">
      <alignment horizontal="right" vertical="center" wrapText="1" indent="1"/>
    </xf>
    <xf numFmtId="0" fontId="2" fillId="4" borderId="10" applyFont="1" applyFill="1" applyBorder="1" applyNumberFormat="1">
      <alignment horizontal="right" vertical="center" wrapText="1" indent="1"/>
    </xf>
    <xf numFmtId="0" fontId="13" fillId="0" borderId="0" applyFont="1" applyFill="0" applyBorder="0" applyNumberFormat="1"/>
    <xf numFmtId="0" fontId="13" fillId="0" borderId="6" applyFont="1" applyFill="0" applyBorder="1" applyNumberFormat="1">
      <alignment wrapText="1"/>
    </xf>
    <xf numFmtId="0" fontId="13" fillId="0" borderId="0" applyFont="1" applyFill="0" applyBorder="0" applyNumberFormat="1">
      <alignment vertical="top" wrapText="1"/>
    </xf>
    <xf numFmtId="0" fontId="2" fillId="4" borderId="11" applyFont="1" applyFill="1" applyBorder="1" applyNumberFormat="1">
      <alignment horizontal="right" vertical="center" wrapText="1" indent="1"/>
    </xf>
    <xf numFmtId="0" fontId="2" fillId="4" borderId="12" applyFont="1" applyFill="1" applyBorder="1" applyNumberFormat="1">
      <alignment horizontal="right" vertical="center" wrapText="1" indent="1"/>
    </xf>
    <xf numFmtId="0" fontId="10" fillId="0" borderId="11" applyFont="1" applyFill="0" applyBorder="1" applyNumberFormat="1">
      <alignment wrapText="1"/>
    </xf>
    <xf numFmtId="0" fontId="10" fillId="0" borderId="12" applyFont="1" applyFill="0" applyBorder="1" applyNumberFormat="1">
      <alignment wrapText="1"/>
    </xf>
    <xf numFmtId="0" fontId="10" fillId="0" borderId="12" applyFont="1" applyFill="0" applyBorder="1" applyNumberFormat="1">
      <alignment vertical="center" wrapText="1"/>
    </xf>
    <xf numFmtId="0" fontId="7" fillId="0" borderId="0" applyFont="1" applyFill="0" applyBorder="0" applyNumberFormat="1"/>
    <xf numFmtId="49" fontId="10" fillId="0" borderId="0" applyFont="1" applyFill="0" applyBorder="0" applyNumberFormat="1">
      <alignment vertical="top" wrapText="1"/>
    </xf>
    <xf numFmtId="0" fontId="15" fillId="0" borderId="0" applyFont="1" applyFill="0" applyBorder="0" applyNumberFormat="1">
      <alignment vertical="center" wrapText="1"/>
    </xf>
    <xf numFmtId="49" fontId="15" fillId="0" borderId="0" applyFont="1" applyFill="0" applyBorder="0" applyNumberFormat="1">
      <alignment horizontal="left" vertical="center" wrapText="1"/>
    </xf>
    <xf numFmtId="49" fontId="15" fillId="0" borderId="0" applyFont="1" applyFill="0" applyBorder="0" applyNumberFormat="1">
      <alignment horizontal="center" vertical="center" wrapText="1"/>
    </xf>
    <xf numFmtId="49" fontId="9" fillId="9" borderId="0" applyFont="1" applyFill="1" applyBorder="0" applyNumberFormat="1">
      <alignment vertical="center" wrapText="1"/>
    </xf>
    <xf numFmtId="49" fontId="9" fillId="0" borderId="0" applyFont="1" applyFill="0" applyBorder="0" applyNumberFormat="1">
      <alignment vertical="center" wrapText="1"/>
    </xf>
    <xf numFmtId="49" fontId="9" fillId="0" borderId="0" applyFont="1" applyFill="0" applyBorder="0" applyNumberFormat="1">
      <alignment horizontal="right" vertical="center"/>
    </xf>
    <xf numFmtId="49" fontId="16" fillId="9" borderId="0" applyFont="1" applyFill="1" applyBorder="0" applyNumberFormat="1">
      <alignment vertical="center" wrapText="1"/>
    </xf>
    <xf numFmtId="49" fontId="1" fillId="0" borderId="13" applyFont="1" applyFill="0" applyBorder="1" applyNumberFormat="1">
      <alignment horizontal="center" vertical="center" wrapText="1"/>
    </xf>
    <xf numFmtId="49" fontId="1" fillId="0" borderId="14" applyFont="1" applyFill="0" applyBorder="1" applyNumberFormat="1">
      <alignment horizontal="center" vertical="center" wrapText="1"/>
    </xf>
    <xf numFmtId="49" fontId="17" fillId="9" borderId="0" applyFont="1" applyFill="1" applyBorder="0" applyNumberFormat="1">
      <alignment vertical="center" wrapText="1"/>
    </xf>
    <xf numFmtId="49" fontId="9" fillId="9" borderId="0" applyFont="1" applyFill="1" applyBorder="0" applyNumberFormat="1">
      <alignment horizontal="right" vertical="center" wrapText="1" indent="1"/>
    </xf>
    <xf numFmtId="49" fontId="18" fillId="9" borderId="0" applyFont="1" applyFill="1" applyBorder="0" applyNumberFormat="1">
      <alignment horizontal="center" vertical="center" wrapText="1"/>
    </xf>
    <xf numFmtId="49" fontId="9" fillId="7" borderId="2" applyFont="1" applyFill="1" applyBorder="1" applyNumberFormat="1">
      <alignment horizontal="center" vertical="center"/>
    </xf>
    <xf numFmtId="14" fontId="15" fillId="9" borderId="0" applyFont="1" applyFill="1" applyBorder="0" applyNumberFormat="1">
      <alignment horizontal="center" vertical="center" wrapText="1"/>
    </xf>
    <xf numFmtId="0" fontId="15" fillId="9" borderId="0" applyFont="1" applyFill="1" applyBorder="0" applyNumberFormat="1">
      <alignment horizontal="center" vertical="center" wrapText="1"/>
    </xf>
    <xf numFmtId="0" fontId="9" fillId="9" borderId="0" applyFont="1" applyFill="1" applyBorder="0" applyNumberFormat="1">
      <alignment horizontal="center" vertical="center" wrapText="1"/>
    </xf>
    <xf numFmtId="49" fontId="9" fillId="9" borderId="7" applyFont="1" applyFill="1" applyBorder="1" applyNumberFormat="1">
      <alignment horizontal="right" vertical="center" wrapText="1" indent="1"/>
    </xf>
    <xf numFmtId="49" fontId="9" fillId="10" borderId="0" applyFont="1" applyFill="1" applyBorder="0" applyNumberFormat="1">
      <alignment horizontal="right" vertical="center" wrapText="1" indent="1"/>
    </xf>
    <xf numFmtId="49" fontId="15" fillId="0" borderId="0" applyFont="1" applyFill="0" applyBorder="0" applyNumberFormat="1">
      <alignment vertical="center" wrapText="1"/>
    </xf>
    <xf numFmtId="49" fontId="16" fillId="9" borderId="0" applyFont="1" applyFill="1" applyBorder="0" applyNumberFormat="1">
      <alignment horizontal="center" vertical="center" wrapText="1"/>
    </xf>
    <xf numFmtId="0" fontId="9" fillId="8" borderId="2" applyFont="1" applyFill="1" applyBorder="1" applyNumberFormat="1">
      <alignment horizontal="center" vertical="center" wrapText="1"/>
      <protection locked="0"/>
    </xf>
    <xf numFmtId="0" fontId="9" fillId="0" borderId="2" applyFont="1" applyFill="0" applyBorder="1" applyNumberFormat="1">
      <alignment horizontal="center" vertical="center" wrapText="1"/>
    </xf>
    <xf numFmtId="49" fontId="9" fillId="9" borderId="0" applyFont="1" applyFill="1" applyBorder="0" applyNumberFormat="1">
      <alignment horizontal="center" vertical="center" wrapText="1"/>
    </xf>
    <xf numFmtId="0" fontId="9" fillId="0" borderId="2" applyFont="1" applyFill="0" applyBorder="1" applyNumberFormat="1">
      <alignment horizontal="center" vertical="center"/>
    </xf>
    <xf numFmtId="0" fontId="9" fillId="9" borderId="0" applyFont="1" applyFill="1" applyBorder="0" applyNumberFormat="1">
      <alignment horizontal="right" vertical="center" wrapText="1" indent="1"/>
    </xf>
    <xf numFmtId="49" fontId="19" fillId="0" borderId="0" applyFont="1" applyFill="0" applyBorder="0" applyNumberFormat="1">
      <alignment horizontal="center" vertical="center" wrapText="1"/>
    </xf>
    <xf numFmtId="49" fontId="9" fillId="7" borderId="2" applyFont="1" applyFill="1" applyBorder="1" applyNumberFormat="1">
      <alignment horizontal="center" vertical="center" wrapText="1"/>
    </xf>
    <xf numFmtId="14" fontId="9" fillId="9" borderId="0" applyFont="1" applyFill="1" applyBorder="0" applyNumberFormat="1">
      <alignment horizontal="center" vertical="center" wrapText="1"/>
    </xf>
    <xf numFmtId="0" fontId="20" fillId="9" borderId="0" applyFont="1" applyFill="1" applyBorder="0" applyNumberFormat="1">
      <alignment horizontal="center" vertical="center" wrapText="1"/>
    </xf>
    <xf numFmtId="49" fontId="9" fillId="0" borderId="2" applyFont="1" applyFill="0" applyBorder="1" applyNumberFormat="1">
      <alignment horizontal="center" vertical="center" wrapText="1"/>
    </xf>
    <xf numFmtId="49" fontId="9" fillId="0" borderId="0" applyFont="1" applyFill="0" applyBorder="0" applyNumberFormat="1">
      <alignment vertical="center"/>
    </xf>
    <xf numFmtId="49" fontId="21" fillId="0" borderId="0" applyFont="1" applyFill="0" applyBorder="0" applyNumberFormat="1">
      <alignment vertical="center" wrapText="1"/>
    </xf>
    <xf numFmtId="49" fontId="9" fillId="10" borderId="6" applyFont="1" applyFill="1" applyBorder="1" applyNumberFormat="1">
      <alignment horizontal="center" vertical="center" wrapText="1"/>
    </xf>
    <xf numFmtId="49" fontId="9" fillId="10" borderId="0" applyFont="1" applyFill="1" applyBorder="0" applyNumberFormat="1">
      <alignment horizontal="center" vertical="center" wrapText="1"/>
    </xf>
    <xf numFmtId="49" fontId="9" fillId="9" borderId="0" applyFont="1" applyFill="1" applyBorder="0" applyNumberFormat="1">
      <alignment horizontal="center" wrapText="1"/>
    </xf>
    <xf numFmtId="49" fontId="9" fillId="8" borderId="2" applyFont="1" applyFill="1" applyBorder="1" applyNumberFormat="1">
      <alignment horizontal="center" vertical="center" wrapText="1"/>
      <protection locked="0"/>
    </xf>
    <xf numFmtId="49" fontId="9" fillId="9" borderId="0" applyFont="1" applyFill="1" applyBorder="0" applyNumberFormat="1">
      <alignment vertical="center"/>
    </xf>
    <xf numFmtId="49" fontId="9" fillId="0" borderId="0" applyFont="1" applyFill="0" applyBorder="0" applyNumberFormat="1">
      <alignment horizontal="center" vertical="center" wrapText="1"/>
    </xf>
    <xf numFmtId="49" fontId="9" fillId="0" borderId="0" applyFont="1" applyFill="0" applyBorder="0" applyNumberFormat="1">
      <alignment vertical="top"/>
    </xf>
    <xf numFmtId="49" fontId="9" fillId="0" borderId="0" applyFont="1" applyFill="0" applyBorder="0" applyNumberFormat="1">
      <alignment horizontal="right" vertical="top"/>
    </xf>
    <xf numFmtId="2" fontId="17" fillId="0" borderId="15" applyFont="1" applyFill="0" applyBorder="1" applyNumberFormat="1">
      <alignment horizontal="left" vertical="center" wrapText="1"/>
    </xf>
    <xf numFmtId="2" fontId="9" fillId="0" borderId="0" applyFont="1" applyFill="0" applyBorder="0" applyNumberFormat="1">
      <alignment vertical="center" wrapText="1"/>
    </xf>
    <xf numFmtId="49" fontId="9" fillId="0" borderId="0" applyFont="1" applyFill="0" applyBorder="0" applyNumberFormat="1">
      <alignment horizontal="center" wrapText="1"/>
    </xf>
    <xf numFmtId="49" fontId="9" fillId="9" borderId="2" applyFont="1" applyFill="1" applyBorder="1" applyNumberFormat="1">
      <alignment horizontal="center" vertical="center" wrapText="1"/>
    </xf>
    <xf numFmtId="49" fontId="9" fillId="0" borderId="8" applyFont="1" applyFill="0" applyBorder="1" applyNumberFormat="1">
      <alignment horizontal="center" vertical="center" wrapText="1"/>
    </xf>
    <xf numFmtId="49" fontId="9" fillId="0" borderId="10" applyFont="1" applyFill="0" applyBorder="1" applyNumberFormat="1">
      <alignment horizontal="center" vertical="center" wrapText="1"/>
    </xf>
    <xf numFmtId="49" fontId="9" fillId="9" borderId="16" applyFont="1" applyFill="1" applyBorder="1" applyNumberFormat="1">
      <alignment horizontal="center" vertical="center" wrapText="1"/>
    </xf>
    <xf numFmtId="2" fontId="9" fillId="0" borderId="2" applyFont="1" applyFill="0" applyBorder="1" applyNumberFormat="1">
      <alignment horizontal="center" vertical="center" wrapText="1"/>
    </xf>
    <xf numFmtId="2" fontId="9" fillId="9" borderId="2" applyFont="1" applyFill="1" applyBorder="1" applyNumberFormat="1">
      <alignment horizontal="center" vertical="center" wrapText="1"/>
    </xf>
    <xf numFmtId="2" fontId="9" fillId="9" borderId="16" applyFont="1" applyFill="1" applyBorder="1" applyNumberFormat="1">
      <alignment horizontal="center" vertical="center" wrapText="1"/>
    </xf>
    <xf numFmtId="49" fontId="9" fillId="0" borderId="11" applyFont="1" applyFill="0" applyBorder="1" applyNumberFormat="1">
      <alignment horizontal="center" vertical="center" wrapText="1"/>
    </xf>
    <xf numFmtId="49" fontId="9" fillId="0" borderId="17" applyFont="1" applyFill="0" applyBorder="1" applyNumberFormat="1">
      <alignment horizontal="center" vertical="center" wrapText="1"/>
    </xf>
    <xf numFmtId="49" fontId="9" fillId="3" borderId="18" applyFont="1" applyFill="1" applyBorder="1" applyNumberFormat="1">
      <alignment horizontal="center" vertical="center" wrapText="1"/>
    </xf>
    <xf numFmtId="2" fontId="9" fillId="3" borderId="2" applyFont="1" applyFill="1" applyBorder="1" applyNumberFormat="1">
      <alignment horizontal="center" vertical="center" wrapText="1"/>
    </xf>
    <xf numFmtId="2" fontId="9" fillId="3" borderId="18" applyFont="1" applyFill="1" applyBorder="1" applyNumberFormat="1">
      <alignment horizontal="center" vertical="center" wrapText="1"/>
    </xf>
    <xf numFmtId="49" fontId="9" fillId="11" borderId="2" applyFont="1" applyFill="1" applyBorder="1" applyNumberFormat="1">
      <alignment horizontal="center" vertical="center"/>
    </xf>
    <xf numFmtId="49" fontId="9" fillId="0" borderId="19" applyFont="1" applyFill="0" applyBorder="1" applyNumberFormat="1">
      <alignment horizontal="center" vertical="center" wrapText="1"/>
    </xf>
    <xf numFmtId="49" fontId="9" fillId="3" borderId="20" applyFont="1" applyFill="1" applyBorder="1" applyNumberFormat="1">
      <alignment horizontal="center" vertical="center" wrapText="1"/>
    </xf>
    <xf numFmtId="2" fontId="9" fillId="3" borderId="20" applyFont="1" applyFill="1" applyBorder="1" applyNumberFormat="1">
      <alignment horizontal="center" vertical="center" wrapText="1"/>
    </xf>
    <xf numFmtId="49" fontId="9" fillId="3" borderId="6" applyFont="1" applyFill="1" applyBorder="1" applyNumberFormat="1">
      <alignment horizontal="center" vertical="top"/>
    </xf>
    <xf numFmtId="49" fontId="9" fillId="3" borderId="0" applyFont="1" applyFill="1" applyBorder="0" applyNumberFormat="1">
      <alignment horizontal="center" vertical="top"/>
    </xf>
    <xf numFmtId="49" fontId="9" fillId="11" borderId="0" applyFont="1" applyFill="1" applyBorder="0" applyNumberFormat="1">
      <alignment horizontal="center" vertical="center"/>
    </xf>
    <xf numFmtId="49" fontId="22" fillId="0" borderId="2" applyFont="1" applyFill="0" applyBorder="1" applyNumberFormat="1">
      <alignment vertical="top"/>
    </xf>
    <xf numFmtId="49" fontId="9" fillId="0" borderId="2" applyFont="1" applyFill="0" applyBorder="1" applyNumberFormat="1">
      <alignment vertical="top"/>
    </xf>
    <xf numFmtId="0" fontId="23" fillId="12" borderId="14" applyFont="1" applyFill="1" applyBorder="1" applyNumberFormat="1">
      <alignment horizontal="left" vertical="center"/>
    </xf>
    <xf numFmtId="0" fontId="23" fillId="12" borderId="15" applyFont="1" applyFill="1" applyBorder="1" applyNumberFormat="1">
      <alignment horizontal="left" vertical="center"/>
    </xf>
    <xf numFmtId="0" fontId="23" fillId="12" borderId="13" applyFont="1" applyFill="1" applyBorder="1" applyNumberFormat="1">
      <alignment horizontal="left" vertical="center"/>
    </xf>
    <xf numFmtId="49" fontId="24" fillId="0" borderId="0" applyFont="1" applyFill="0" applyBorder="0" applyNumberFormat="1">
      <alignment vertical="top"/>
    </xf>
    <xf numFmtId="0" fontId="9" fillId="0" borderId="0" applyFont="1" applyFill="0" applyBorder="0" applyNumberFormat="1">
      <alignment vertical="top"/>
    </xf>
    <xf numFmtId="1" fontId="17" fillId="0" borderId="15" applyFont="1" applyFill="0" applyBorder="1" applyNumberFormat="1">
      <alignment horizontal="left" vertical="center" wrapText="1"/>
    </xf>
    <xf numFmtId="1" fontId="17" fillId="0" borderId="0" applyFont="1" applyFill="0" applyBorder="0" applyNumberFormat="1">
      <alignment horizontal="center" vertical="center" wrapText="1"/>
    </xf>
    <xf numFmtId="1" fontId="9" fillId="0" borderId="2" applyFont="1" applyFill="0" applyBorder="1" applyNumberFormat="1">
      <alignment horizontal="center" vertical="center" wrapText="1"/>
    </xf>
    <xf numFmtId="1" fontId="9" fillId="0" borderId="14" applyFont="1" applyFill="0" applyBorder="1" applyNumberFormat="1">
      <alignment horizontal="center" vertical="center" wrapText="1"/>
    </xf>
    <xf numFmtId="0" fontId="9" fillId="0" borderId="16" applyFont="1" applyFill="0" applyBorder="1" applyNumberFormat="1">
      <alignment horizontal="center" vertical="center" wrapText="1"/>
    </xf>
    <xf numFmtId="0" fontId="9" fillId="0" borderId="18" applyFont="1" applyFill="0" applyBorder="1" applyNumberFormat="1">
      <alignment horizontal="center" vertical="center" wrapText="1"/>
    </xf>
    <xf numFmtId="0" fontId="9" fillId="0" borderId="20" applyFont="1" applyFill="0" applyBorder="1" applyNumberFormat="1">
      <alignment horizontal="center" vertical="center" wrapText="1"/>
    </xf>
    <xf numFmtId="49" fontId="22" fillId="0" borderId="15" applyFont="1" applyFill="0" applyBorder="1" applyNumberFormat="1">
      <alignment vertical="top"/>
    </xf>
    <xf numFmtId="49" fontId="9" fillId="0" borderId="15" applyFont="1" applyFill="0" applyBorder="1" applyNumberFormat="1">
      <alignment vertical="top"/>
    </xf>
    <xf numFmtId="49" fontId="9" fillId="0" borderId="2" applyFont="1" applyFill="0" applyBorder="1" applyNumberFormat="1">
      <alignment vertical="center" wrapText="1"/>
    </xf>
    <xf numFmtId="4" fontId="9" fillId="7" borderId="2" applyFont="1" applyFill="1" applyBorder="1" applyNumberFormat="1">
      <alignment vertical="center"/>
    </xf>
    <xf numFmtId="3" fontId="9" fillId="7" borderId="2" applyFont="1" applyFill="1" applyBorder="1" applyNumberFormat="1">
      <alignment vertical="center"/>
    </xf>
    <xf numFmtId="4" fontId="9" fillId="7" borderId="2" applyFont="1" applyFill="1" applyBorder="1" applyNumberFormat="1">
      <alignment horizontal="right" vertical="center"/>
    </xf>
    <xf numFmtId="3" fontId="9" fillId="5" borderId="2" applyFont="1" applyFill="1" applyBorder="1" applyNumberFormat="1">
      <alignment horizontal="right" vertical="center"/>
      <protection locked="0"/>
    </xf>
    <xf numFmtId="16" fontId="9" fillId="9" borderId="2" applyFont="1" applyFill="1" applyBorder="1" applyNumberFormat="1" quotePrefix="1">
      <alignment horizontal="center" vertical="center" wrapText="1"/>
    </xf>
    <xf numFmtId="49" fontId="9" fillId="9" borderId="2" applyFont="1" applyFill="1" applyBorder="1" applyNumberFormat="1">
      <alignment horizontal="left" vertical="center" wrapText="1" indent="1"/>
    </xf>
    <xf numFmtId="4" fontId="9" fillId="5" borderId="2" applyFont="1" applyFill="1" applyBorder="1" applyNumberFormat="1">
      <alignment vertical="center"/>
      <protection locked="0"/>
    </xf>
    <xf numFmtId="49" fontId="9" fillId="0" borderId="14" applyFont="1" applyFill="0" applyBorder="1" applyNumberFormat="1">
      <alignment vertical="center" wrapText="1"/>
    </xf>
    <xf numFmtId="4" fontId="9" fillId="0" borderId="2" applyFont="1" applyFill="0" applyBorder="1" applyNumberFormat="1">
      <alignment vertical="top"/>
    </xf>
    <xf numFmtId="16" fontId="9" fillId="0" borderId="2" applyFont="1" applyFill="0" applyBorder="1" applyNumberFormat="1" quotePrefix="1">
      <alignment horizontal="center" vertical="center" wrapText="1"/>
    </xf>
    <xf numFmtId="49" fontId="9" fillId="0" borderId="2" applyFont="1" applyFill="0" applyBorder="1" applyNumberFormat="1">
      <alignment horizontal="left" vertical="center" wrapText="1" indent="1"/>
    </xf>
    <xf numFmtId="4" fontId="9" fillId="7" borderId="20" applyFont="1" applyFill="1" applyBorder="1" applyNumberFormat="1">
      <alignment vertical="center"/>
    </xf>
    <xf numFmtId="49" fontId="9" fillId="0" borderId="0" applyFont="1" applyFill="0" applyBorder="0" applyNumberFormat="1">
      <alignment horizontal="right" vertical="center" wrapText="1"/>
    </xf>
    <xf numFmtId="49" fontId="17" fillId="0" borderId="13" applyFont="1" applyFill="0" applyBorder="1" applyNumberFormat="1">
      <alignment horizontal="left" vertical="center" wrapText="1"/>
    </xf>
    <xf numFmtId="49" fontId="17" fillId="0" borderId="2" applyFont="1" applyFill="0" applyBorder="1" applyNumberFormat="1">
      <alignment horizontal="left" vertical="center" wrapText="1"/>
    </xf>
    <xf numFmtId="49" fontId="17" fillId="0" borderId="14" applyFont="1" applyFill="0" applyBorder="1" applyNumberFormat="1">
      <alignment horizontal="left" vertical="center" wrapText="1"/>
    </xf>
    <xf numFmtId="2" fontId="9" fillId="0" borderId="14" applyFont="1" applyFill="0" applyBorder="1" applyNumberFormat="1">
      <alignment horizontal="center" vertical="center" wrapText="1"/>
    </xf>
    <xf numFmtId="2" fontId="9" fillId="0" borderId="15" applyFont="1" applyFill="0" applyBorder="1" applyNumberFormat="1">
      <alignment horizontal="center" vertical="center" wrapText="1"/>
    </xf>
    <xf numFmtId="49" fontId="9" fillId="0" borderId="21" applyFont="1" applyFill="0" applyBorder="1" applyNumberFormat="1">
      <alignment horizontal="center" vertical="center" wrapText="1"/>
    </xf>
    <xf numFmtId="49" fontId="9" fillId="0" borderId="18" applyFont="1" applyFill="0" applyBorder="1" applyNumberFormat="1">
      <alignment horizontal="center" vertical="center" wrapText="1"/>
    </xf>
    <xf numFmtId="2" fontId="9" fillId="0" borderId="20" applyFont="1" applyFill="0" applyBorder="1" applyNumberFormat="1">
      <alignment horizontal="center" vertical="center" wrapText="1"/>
    </xf>
    <xf numFmtId="2" fontId="9" fillId="0" borderId="11" applyFont="1" applyFill="0" applyBorder="1" applyNumberFormat="1">
      <alignment horizontal="center" vertical="center" wrapText="1"/>
    </xf>
    <xf numFmtId="2" fontId="9" fillId="0" borderId="12" applyFont="1" applyFill="0" applyBorder="1" applyNumberFormat="1">
      <alignment horizontal="center" vertical="center" wrapText="1"/>
    </xf>
    <xf numFmtId="49" fontId="9" fillId="0" borderId="22" applyFont="1" applyFill="0" applyBorder="1" applyNumberFormat="1">
      <alignment horizontal="center" vertical="center" wrapText="1"/>
    </xf>
    <xf numFmtId="49" fontId="9" fillId="0" borderId="20" applyFont="1" applyFill="0" applyBorder="1" applyNumberFormat="1">
      <alignment horizontal="center" vertical="center" wrapText="1"/>
    </xf>
    <xf numFmtId="2" fontId="9" fillId="0" borderId="13" applyFont="1" applyFill="0" applyBorder="1" applyNumberFormat="1">
      <alignment horizontal="center" vertical="center" wrapText="1"/>
    </xf>
    <xf numFmtId="49" fontId="9" fillId="0" borderId="14" applyFont="1" applyFill="0" applyBorder="1" applyNumberFormat="1">
      <alignment horizontal="center" vertical="center" wrapText="1"/>
    </xf>
    <xf numFmtId="49" fontId="22" fillId="0" borderId="0" applyFont="1" applyFill="0" applyBorder="0" applyNumberFormat="1">
      <alignment vertical="top"/>
    </xf>
    <xf numFmtId="49" fontId="17" fillId="0" borderId="2" applyFont="1" applyFill="0" applyBorder="1" applyNumberFormat="1">
      <alignment horizontal="center" vertical="center"/>
    </xf>
    <xf numFmtId="49" fontId="17" fillId="0" borderId="14" applyFont="1" applyFill="0" applyBorder="1" applyNumberFormat="1">
      <alignment horizontal="center" vertical="center"/>
    </xf>
    <xf numFmtId="49" fontId="9" fillId="0" borderId="13" applyFont="1" applyFill="0" applyBorder="1" applyNumberFormat="1">
      <alignment vertical="top"/>
    </xf>
    <xf numFmtId="49" fontId="9" fillId="0" borderId="20" applyFont="1" applyFill="0" applyBorder="1" applyNumberFormat="1">
      <alignment horizontal="left" vertical="center" wrapText="1"/>
    </xf>
    <xf numFmtId="4" fontId="9" fillId="7" borderId="20" applyFont="1" applyFill="1" applyBorder="1" applyNumberFormat="1">
      <alignment horizontal="right" vertical="center" wrapText="1"/>
    </xf>
    <xf numFmtId="178" fontId="9" fillId="0" borderId="14" applyFont="1" applyFill="0" applyBorder="1" applyNumberFormat="1">
      <alignment horizontal="center" vertical="center" wrapText="1"/>
    </xf>
    <xf numFmtId="178" fontId="9" fillId="0" borderId="15" applyFont="1" applyFill="0" applyBorder="1" applyNumberFormat="1">
      <alignment horizontal="center" vertical="center" wrapText="1"/>
    </xf>
    <xf numFmtId="49" fontId="9" fillId="0" borderId="7" applyFont="1" applyFill="0" applyBorder="1" applyNumberFormat="1">
      <alignment vertical="top"/>
    </xf>
    <xf numFmtId="4" fontId="9" fillId="5" borderId="2" applyFont="1" applyFill="1" applyBorder="1" applyNumberFormat="1">
      <alignment horizontal="right" vertical="center" wrapText="1"/>
      <protection locked="0"/>
    </xf>
    <xf numFmtId="49" fontId="25" fillId="12" borderId="15" applyFont="1" applyFill="1" applyBorder="1" applyNumberFormat="1">
      <alignment horizontal="left" vertical="center"/>
    </xf>
    <xf numFmtId="49" fontId="9" fillId="0" borderId="16" applyFont="1" applyFill="0" applyBorder="1" applyNumberFormat="1" quotePrefix="1">
      <alignment horizontal="center" vertical="center" wrapText="1"/>
    </xf>
    <xf numFmtId="49" fontId="9" fillId="0" borderId="16" applyFont="1" applyFill="0" applyBorder="1" applyNumberFormat="1">
      <alignment horizontal="left" vertical="center" wrapText="1" indent="1"/>
    </xf>
    <xf numFmtId="49" fontId="9" fillId="0" borderId="20" applyFont="1" applyFill="0" applyBorder="1" applyNumberFormat="1">
      <alignment horizontal="left" vertical="center" wrapText="1" indent="1"/>
    </xf>
    <xf numFmtId="4" fontId="9" fillId="7" borderId="16" applyFont="1" applyFill="1" applyBorder="1" applyNumberFormat="1">
      <alignment horizontal="right" vertical="center" wrapText="1"/>
    </xf>
    <xf numFmtId="0" fontId="26" fillId="0" borderId="8" applyFont="1" applyFill="0" applyBorder="1" applyNumberFormat="1">
      <alignment horizontal="center" vertical="center"/>
    </xf>
    <xf numFmtId="0" fontId="26" fillId="0" borderId="9" applyFont="1" applyFill="0" applyBorder="1" applyNumberFormat="1">
      <alignment horizontal="center" vertical="center"/>
    </xf>
    <xf numFmtId="0" fontId="26" fillId="0" borderId="11" applyFont="1" applyFill="0" applyBorder="1" applyNumberFormat="1">
      <alignment horizontal="center" vertical="center"/>
    </xf>
    <xf numFmtId="0" fontId="26" fillId="0" borderId="12" applyFont="1" applyFill="0" applyBorder="1" applyNumberFormat="1">
      <alignment horizontal="center" vertical="center"/>
    </xf>
    <xf numFmtId="14" fontId="9" fillId="0" borderId="16" applyFont="1" applyFill="0" applyBorder="1" applyNumberFormat="1" quotePrefix="1">
      <alignment horizontal="center" vertical="center" wrapText="1"/>
    </xf>
    <xf numFmtId="49" fontId="9" fillId="0" borderId="16" applyFont="1" applyFill="0" applyBorder="1" applyNumberFormat="1">
      <alignment horizontal="left" vertical="center" wrapText="1" indent="2"/>
    </xf>
    <xf numFmtId="49" fontId="9" fillId="0" borderId="20" applyFont="1" applyFill="0" applyBorder="1" applyNumberFormat="1">
      <alignment horizontal="left" vertical="center" wrapText="1" indent="2"/>
    </xf>
    <xf numFmtId="49" fontId="9" fillId="0" borderId="16" applyFont="1" applyFill="0" applyBorder="1" applyNumberFormat="1">
      <alignment horizontal="center" vertical="center" wrapText="1"/>
    </xf>
    <xf numFmtId="49" fontId="9" fillId="0" borderId="16" applyFont="1" applyFill="0" applyBorder="1" applyNumberFormat="1">
      <alignment horizontal="left" vertical="center" wrapText="1" indent="3"/>
    </xf>
    <xf numFmtId="49" fontId="9" fillId="0" borderId="20" applyFont="1" applyFill="0" applyBorder="1" applyNumberFormat="1">
      <alignment horizontal="left" vertical="center" wrapText="1" indent="3"/>
    </xf>
    <xf numFmtId="16" fontId="9" fillId="0" borderId="16" applyFont="1" applyFill="0" applyBorder="1" applyNumberFormat="1" quotePrefix="1">
      <alignment horizontal="center" vertical="center" wrapText="1"/>
    </xf>
    <xf numFmtId="0" fontId="25" fillId="12" borderId="15" applyFont="1" applyFill="1" applyBorder="1" applyNumberFormat="1">
      <alignment horizontal="left" vertical="center"/>
    </xf>
    <xf numFmtId="49" fontId="17" fillId="0" borderId="14" applyFont="1" applyFill="0" applyBorder="1" applyNumberFormat="1">
      <alignment horizontal="center" vertical="center" wrapText="1"/>
    </xf>
    <xf numFmtId="49" fontId="17" fillId="0" borderId="15" applyFont="1" applyFill="0" applyBorder="1" applyNumberFormat="1">
      <alignment horizontal="center" vertical="center" wrapText="1"/>
    </xf>
    <xf numFmtId="49" fontId="17" fillId="0" borderId="9" applyFont="1" applyFill="0" applyBorder="1" applyNumberFormat="1">
      <alignment horizontal="center" vertical="center" wrapText="1"/>
    </xf>
    <xf numFmtId="4" fontId="9" fillId="7" borderId="2" applyFont="1" applyFill="1" applyBorder="1" applyNumberFormat="1">
      <alignment horizontal="right" vertical="center" wrapText="1"/>
    </xf>
    <xf numFmtId="49" fontId="9" fillId="9" borderId="0" applyFont="1" applyFill="1" applyBorder="0" applyNumberFormat="1">
      <alignment vertical="top"/>
    </xf>
    <xf numFmtId="49" fontId="1" fillId="0" borderId="15" applyFont="1" applyFill="0" applyBorder="1" applyNumberFormat="1">
      <alignment horizontal="left" vertical="center" indent="1"/>
    </xf>
    <xf numFmtId="49" fontId="9" fillId="9" borderId="2" applyFont="1" applyFill="1" applyBorder="1" applyNumberFormat="1">
      <alignment horizontal="center" vertical="center"/>
    </xf>
    <xf numFmtId="49" fontId="9" fillId="5" borderId="2" applyFont="1" applyFill="1" applyBorder="1" applyNumberFormat="1">
      <alignment horizontal="left" vertical="center" wrapText="1"/>
      <protection locked="0"/>
    </xf>
    <xf numFmtId="49" fontId="9" fillId="13" borderId="0" applyFont="1" applyFill="1" applyBorder="0" applyNumberFormat="1"/>
    <xf numFmtId="49" fontId="27" fillId="0" borderId="7" applyFont="1" applyFill="0" applyBorder="1" applyNumberFormat="1">
      <alignment horizontal="center" vertical="center" wrapText="1"/>
    </xf>
    <xf numFmtId="0" fontId="24" fillId="0" borderId="2" applyFont="1" applyFill="0" applyBorder="1" applyNumberFormat="1">
      <alignment horizontal="center" vertical="center" wrapText="1"/>
    </xf>
    <xf numFmtId="171" fontId="9" fillId="5" borderId="23" applyFont="1" applyFill="1" applyBorder="1" applyNumberFormat="1">
      <alignment horizontal="center" vertical="center"/>
      <protection locked="0"/>
    </xf>
    <xf numFmtId="49" fontId="24" fillId="5" borderId="2" applyFont="1" applyFill="1" applyBorder="1" applyNumberFormat="1">
      <alignment horizontal="center" vertical="center" wrapText="1"/>
      <protection locked="0"/>
    </xf>
    <xf numFmtId="0" fontId="9" fillId="5" borderId="2" applyFont="1" applyFill="1" applyBorder="1" applyNumberFormat="1">
      <alignment horizontal="left" vertical="center" wrapText="1"/>
      <protection locked="0"/>
    </xf>
    <xf numFmtId="49" fontId="24" fillId="5" borderId="2" applyFont="1" applyFill="1" applyBorder="1" applyNumberFormat="1">
      <alignment horizontal="left" vertical="center" wrapText="1"/>
      <protection locked="0"/>
    </xf>
    <xf numFmtId="4" fontId="24" fillId="5" borderId="2" applyFont="1" applyFill="1" applyBorder="1" applyNumberFormat="1">
      <alignment horizontal="right" vertical="center" wrapText="1"/>
      <protection locked="0"/>
    </xf>
    <xf numFmtId="0" fontId="24" fillId="5" borderId="2" applyFont="1" applyFill="1" applyBorder="1" applyNumberFormat="1">
      <alignment horizontal="right" vertical="center" wrapText="1"/>
      <protection locked="0"/>
    </xf>
    <xf numFmtId="0" fontId="24" fillId="8" borderId="2" applyFont="1" applyFill="1" applyBorder="1" applyNumberFormat="1">
      <alignment horizontal="left" vertical="center" wrapText="1"/>
      <protection locked="0"/>
    </xf>
    <xf numFmtId="4" fontId="24" fillId="7" borderId="2" applyFont="1" applyFill="1" applyBorder="1" applyNumberFormat="1">
      <alignment horizontal="right" vertical="center" wrapText="1"/>
    </xf>
    <xf numFmtId="4" fontId="24" fillId="3" borderId="2" applyFont="1" applyFill="1" applyBorder="1" applyNumberFormat="1">
      <alignment horizontal="right" vertical="center" wrapText="1"/>
    </xf>
    <xf numFmtId="49" fontId="9" fillId="0" borderId="18" applyFont="1" applyFill="0" applyBorder="1" applyNumberFormat="1">
      <alignment vertical="top"/>
    </xf>
    <xf numFmtId="0" fontId="9" fillId="9" borderId="2" applyFont="1" applyFill="1" applyBorder="1" applyNumberFormat="1">
      <alignment horizontal="center" vertical="center"/>
    </xf>
    <xf numFmtId="49" fontId="24" fillId="8" borderId="2" applyFont="1" applyFill="1" applyBorder="1" applyNumberFormat="1">
      <alignment horizontal="left" vertical="center" wrapText="1"/>
      <protection locked="0"/>
    </xf>
    <xf numFmtId="171" fontId="9" fillId="8" borderId="23" applyFont="1" applyFill="1" applyBorder="1" applyNumberFormat="1">
      <alignment horizontal="center" vertical="center"/>
      <protection locked="0"/>
    </xf>
    <xf numFmtId="0" fontId="9" fillId="8" borderId="2" applyFont="1" applyFill="1" applyBorder="1" applyNumberFormat="1">
      <alignment vertical="center" wrapText="1"/>
      <protection locked="0"/>
    </xf>
    <xf numFmtId="0" fontId="24" fillId="5" borderId="13" applyFont="1" applyFill="1" applyBorder="1" applyNumberFormat="1">
      <alignment horizontal="center" vertical="center" wrapText="1"/>
      <protection locked="0"/>
    </xf>
    <xf numFmtId="0" fontId="24" fillId="5" borderId="2" applyFont="1" applyFill="1" applyBorder="1" applyNumberFormat="1">
      <alignment horizontal="left" vertical="center" wrapText="1"/>
      <protection locked="0"/>
    </xf>
    <xf numFmtId="0" fontId="24" fillId="5" borderId="2" applyFont="1" applyFill="1" applyBorder="1" applyNumberFormat="1">
      <alignment horizontal="center" vertical="center" wrapText="1"/>
      <protection locked="0"/>
    </xf>
    <xf numFmtId="4" fontId="24" fillId="8" borderId="2" applyFont="1" applyFill="1" applyBorder="1" applyNumberFormat="1">
      <alignment horizontal="right" vertical="center" wrapText="1"/>
      <protection locked="0"/>
    </xf>
    <xf numFmtId="49" fontId="24" fillId="5" borderId="13" applyFont="1" applyFill="1" applyBorder="1" applyNumberFormat="1">
      <alignment horizontal="left" vertical="center" wrapText="1"/>
      <protection locked="0"/>
    </xf>
    <xf numFmtId="49" fontId="24" fillId="5" borderId="14" applyFont="1" applyFill="1" applyBorder="1" applyNumberFormat="1">
      <alignment horizontal="center" vertical="center" wrapText="1"/>
      <protection locked="0"/>
    </xf>
    <xf numFmtId="49" fontId="9" fillId="5" borderId="13" applyFont="1" applyFill="1" applyBorder="1" applyNumberFormat="1">
      <alignment horizontal="left" vertical="center" wrapText="1"/>
      <protection locked="0"/>
    </xf>
    <xf numFmtId="49" fontId="17" fillId="14" borderId="24" applyFont="1" applyFill="1" applyBorder="1" applyNumberFormat="1">
      <alignment horizontal="center" vertical="center" wrapText="1"/>
    </xf>
    <xf numFmtId="49" fontId="15" fillId="15" borderId="0" applyFont="1" applyFill="1" applyBorder="0" applyNumberFormat="1">
      <alignment horizontal="center" vertical="center"/>
    </xf>
    <xf numFmtId="49" fontId="17" fillId="14" borderId="0" applyFont="1" applyFill="1" applyBorder="0" applyNumberFormat="1">
      <alignment horizontal="center" vertical="center"/>
    </xf>
    <xf numFmtId="49" fontId="17" fillId="14" borderId="0" applyFont="1" applyFill="1" applyBorder="0" applyNumberFormat="1">
      <alignment horizontal="left" vertical="center"/>
    </xf>
    <xf numFmtId="49" fontId="9" fillId="0" borderId="24" applyFont="1" applyFill="0" applyBorder="1" applyNumberFormat="1">
      <alignment horizontal="center"/>
    </xf>
    <xf numFmtId="49" fontId="9" fillId="0" borderId="0" applyFont="1" applyFill="0" applyBorder="0" applyNumberFormat="1">
      <alignment horizontal="left" vertical="center" wrapText="1"/>
    </xf>
    <xf numFmtId="0" fontId="9" fillId="0" borderId="0" applyFont="1" applyFill="0" applyBorder="0" applyNumberFormat="1">
      <alignment horizontal="left" vertical="center"/>
    </xf>
    <xf numFmtId="49" fontId="9" fillId="0" borderId="0" applyFont="1" applyFill="0" applyBorder="0" applyNumberFormat="1">
      <alignment horizontal="left" vertical="center"/>
    </xf>
    <xf numFmtId="49" fontId="17" fillId="7" borderId="24" applyFont="1" applyFill="1" applyBorder="1" applyNumberFormat="1">
      <alignment horizontal="center" vertical="center" wrapText="1"/>
    </xf>
    <xf numFmtId="0" fontId="9" fillId="0" borderId="0" applyFont="1" applyFill="0" applyBorder="0" applyNumberFormat="1">
      <alignment vertical="top" wrapText="1"/>
    </xf>
    <xf numFmtId="49" fontId="9" fillId="16" borderId="0" applyFont="1" applyFill="1" applyBorder="0" applyNumberFormat="1">
      <alignment horizontal="center" vertical="center"/>
    </xf>
    <xf numFmtId="49" fontId="28" fillId="0" borderId="0" applyFont="1" applyFill="0" applyBorder="0" applyNumberFormat="1">
      <alignment vertical="top"/>
    </xf>
    <xf numFmtId="0" fontId="29" fillId="17" borderId="0" applyFont="1" applyFill="1" applyBorder="0">
      <alignment vertical="top"/>
    </xf>
    <xf numFmtId="0" fontId="29" fillId="18" borderId="0" applyFont="1" applyFill="1" applyBorder="0">
      <alignment vertical="top"/>
    </xf>
    <xf numFmtId="0" fontId="29" fillId="19" borderId="0" applyFont="1" applyFill="1" applyBorder="0">
      <alignment vertical="top"/>
    </xf>
    <xf numFmtId="0" fontId="29" fillId="20" borderId="0" applyFont="1" applyFill="1" applyBorder="0">
      <alignment vertical="top"/>
    </xf>
    <xf numFmtId="0" fontId="29" fillId="21" borderId="0" applyFont="1" applyFill="1" applyBorder="0">
      <alignment vertical="top"/>
    </xf>
    <xf numFmtId="0" fontId="29" fillId="22" borderId="0" applyFont="1" applyFill="1" applyBorder="0">
      <alignment vertical="top"/>
    </xf>
    <xf numFmtId="0" fontId="29" fillId="23" borderId="0" applyFont="1" applyFill="1" applyBorder="0">
      <alignment vertical="top"/>
    </xf>
    <xf numFmtId="0" fontId="29" fillId="13" borderId="0" applyFont="1" applyFill="1" applyBorder="0">
      <alignment vertical="top"/>
    </xf>
    <xf numFmtId="0" fontId="29" fillId="24" borderId="0" applyFont="1" applyFill="1" applyBorder="0">
      <alignment vertical="top"/>
    </xf>
    <xf numFmtId="0" fontId="29" fillId="25" borderId="0" applyFont="1" applyFill="1" applyBorder="0">
      <alignment vertical="top"/>
    </xf>
    <xf numFmtId="0" fontId="29" fillId="26" borderId="0" applyFont="1" applyFill="1" applyBorder="0">
      <alignment vertical="top"/>
    </xf>
    <xf numFmtId="0" fontId="29" fillId="27" borderId="0" applyFont="1" applyFill="1" applyBorder="0">
      <alignment vertical="top"/>
    </xf>
    <xf numFmtId="0" fontId="30" fillId="28" borderId="0" applyFont="1" applyFill="1" applyBorder="0">
      <alignment vertical="top"/>
    </xf>
    <xf numFmtId="0" fontId="30" fillId="29" borderId="0" applyFont="1" applyFill="1" applyBorder="0">
      <alignment vertical="top"/>
    </xf>
    <xf numFmtId="0" fontId="30" fillId="30" borderId="0" applyFont="1" applyFill="1" applyBorder="0">
      <alignment vertical="top"/>
    </xf>
    <xf numFmtId="0" fontId="30" fillId="31" borderId="0" applyFont="1" applyFill="1" applyBorder="0">
      <alignment vertical="top"/>
    </xf>
    <xf numFmtId="0" fontId="30" fillId="32" borderId="0" applyFont="1" applyFill="1" applyBorder="0">
      <alignment vertical="top"/>
    </xf>
    <xf numFmtId="0" fontId="30" fillId="14" borderId="0" applyFont="1" applyFill="1" applyBorder="0">
      <alignment vertical="top"/>
    </xf>
    <xf numFmtId="0" fontId="30" fillId="33" borderId="0" applyFont="1" applyFill="1" applyBorder="0">
      <alignment vertical="top"/>
    </xf>
    <xf numFmtId="0" fontId="30" fillId="34" borderId="0" applyFont="1" applyFill="1" applyBorder="0">
      <alignment vertical="top"/>
    </xf>
    <xf numFmtId="0" fontId="30" fillId="35" borderId="0" applyFont="1" applyFill="1" applyBorder="0">
      <alignment vertical="top"/>
    </xf>
    <xf numFmtId="0" fontId="30" fillId="36" borderId="0" applyFont="1" applyFill="1" applyBorder="0">
      <alignment vertical="top"/>
    </xf>
    <xf numFmtId="0" fontId="30" fillId="37" borderId="0" applyFont="1" applyFill="1" applyBorder="0">
      <alignment vertical="top"/>
    </xf>
    <xf numFmtId="0" fontId="30" fillId="38" borderId="0" applyFont="1" applyFill="1" applyBorder="0">
      <alignment vertical="top"/>
    </xf>
    <xf numFmtId="0" fontId="31" fillId="39" borderId="0" applyFont="1" applyFill="1" applyBorder="0">
      <alignment vertical="top"/>
    </xf>
    <xf numFmtId="0" fontId="32" fillId="40" borderId="25" applyFont="1" applyFill="1" applyBorder="1">
      <alignment vertical="top"/>
    </xf>
    <xf numFmtId="0" fontId="33" fillId="41" borderId="26" applyFont="1" applyFill="1" applyBorder="1">
      <alignment vertical="top"/>
    </xf>
    <xf numFmtId="43" fontId="34" fillId="0" borderId="0" applyFont="0" applyFill="0" applyBorder="0" applyNumberFormat="1">
      <alignment vertical="top"/>
    </xf>
    <xf numFmtId="41" fontId="34" fillId="0" borderId="0" applyFont="0" applyFill="0" applyBorder="0" applyNumberFormat="1">
      <alignment vertical="top"/>
    </xf>
    <xf numFmtId="44" fontId="34" fillId="0" borderId="0" applyFont="0" applyFill="0" applyBorder="0" applyNumberFormat="1">
      <alignment vertical="top"/>
    </xf>
    <xf numFmtId="42" fontId="34" fillId="0" borderId="0" applyFont="0" applyFill="0" applyBorder="0" applyNumberFormat="1">
      <alignment vertical="top"/>
    </xf>
    <xf numFmtId="0" fontId="35" fillId="0" borderId="0" applyFont="1" applyFill="0" applyBorder="0">
      <alignment vertical="top"/>
    </xf>
    <xf numFmtId="0" fontId="36" fillId="42" borderId="0" applyFont="1" applyFill="1" applyBorder="0">
      <alignment vertical="top"/>
    </xf>
    <xf numFmtId="0" fontId="37" fillId="0" borderId="27" applyFont="1" applyFill="0" applyBorder="1">
      <alignment vertical="top"/>
    </xf>
    <xf numFmtId="0" fontId="38" fillId="0" borderId="28" applyFont="1" applyFill="0" applyBorder="1">
      <alignment vertical="top"/>
    </xf>
    <xf numFmtId="0" fontId="39" fillId="0" borderId="29" applyFont="1" applyFill="0" applyBorder="1">
      <alignment vertical="top"/>
    </xf>
    <xf numFmtId="0" fontId="39" fillId="0" borderId="0" applyFont="1" applyFill="0" applyBorder="0">
      <alignment vertical="top"/>
    </xf>
    <xf numFmtId="0" fontId="40" fillId="43" borderId="25" applyFont="1" applyFill="1" applyBorder="1">
      <alignment vertical="top"/>
    </xf>
    <xf numFmtId="0" fontId="41" fillId="0" borderId="30" applyFont="1" applyFill="0" applyBorder="1">
      <alignment vertical="top"/>
    </xf>
    <xf numFmtId="0" fontId="42" fillId="44" borderId="0" applyFont="1" applyFill="1" applyBorder="0">
      <alignment vertical="top"/>
    </xf>
    <xf numFmtId="0" fontId="34" fillId="45" borderId="31" applyFont="0" applyFill="1" applyBorder="1">
      <alignment vertical="top"/>
    </xf>
    <xf numFmtId="0" fontId="43" fillId="40" borderId="32" applyFont="1" applyFill="1" applyBorder="1">
      <alignment vertical="top"/>
    </xf>
    <xf numFmtId="9" fontId="34" fillId="0" borderId="0" applyFont="0" applyFill="0" applyBorder="0" applyNumberFormat="1">
      <alignment vertical="top"/>
    </xf>
    <xf numFmtId="0" fontId="44" fillId="0" borderId="0" applyFont="1" applyFill="0" applyBorder="0">
      <alignment vertical="top"/>
    </xf>
    <xf numFmtId="0" fontId="45" fillId="0" borderId="33" applyFont="1" applyFill="0" applyBorder="1">
      <alignment vertical="top"/>
    </xf>
    <xf numFmtId="0" fontId="46" fillId="0" borderId="0" applyFont="1" applyFill="0" applyBorder="0">
      <alignment vertical="top"/>
    </xf>
  </cellStyleXfs>
  <cellXfs count="534">
    <xf numFmtId="0" fontId="0" fillId="0" borderId="0" xfId="0" applyFont="1" applyNumberFormat="1">
      <alignment vertical="top"/>
    </xf>
    <xf numFmtId="0" fontId="0" fillId="0" borderId="0" xfId="0" applyFon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0" fontId="2" fillId="2" borderId="2" xfId="10" applyFont="1" applyFill="1" applyBorder="1" applyNumberFormat="1">
      <alignment vertical="center" wrapText="1"/>
    </xf>
    <xf numFmtId="49" fontId="2" fillId="2" borderId="2" xfId="11" applyFont="1" applyFill="1" applyBorder="1" applyNumberFormat="1">
      <alignment vertical="center" wrapText="1"/>
    </xf>
    <xf numFmtId="0" fontId="5" fillId="2" borderId="2" xfId="12" applyFont="1" applyFill="1" applyBorder="1" applyNumberFormat="1">
      <alignment vertical="center"/>
    </xf>
    <xf numFmtId="49" fontId="5" fillId="2" borderId="2" xfId="13" applyFont="1" applyFill="1" applyBorder="1" applyNumberFormat="1">
      <alignment vertical="center"/>
    </xf>
    <xf numFmtId="0" fontId="6" fillId="0" borderId="0" xfId="14" applyFont="1" applyNumberFormat="1">
      <alignment wrapText="1"/>
    </xf>
    <xf numFmtId="49" fontId="7" fillId="0" borderId="0" xfId="15" applyFont="1" applyNumberFormat="1">
      <alignment wrapText="1"/>
    </xf>
    <xf numFmtId="0" fontId="1" fillId="0" borderId="0" xfId="16" applyFont="1" applyNumberFormat="1">
      <alignment vertical="center" wrapText="1"/>
    </xf>
    <xf numFmtId="0" fontId="1" fillId="0" borderId="0" xfId="17" applyFont="1" applyNumberFormat="1">
      <alignment horizontal="left" vertical="center" wrapText="1"/>
    </xf>
    <xf numFmtId="49" fontId="8" fillId="0" borderId="0" xfId="18" applyFont="1" applyNumberFormat="1">
      <alignment wrapText="1"/>
    </xf>
    <xf numFmtId="0" fontId="1" fillId="0" borderId="0" xfId="19" applyFont="1" applyNumberFormat="1">
      <alignment vertical="center"/>
    </xf>
    <xf numFmtId="0" fontId="2" fillId="0" borderId="0" xfId="20" applyFont="1" applyNumberFormat="1">
      <alignment horizontal="left" vertical="top" wrapText="1"/>
    </xf>
    <xf numFmtId="49" fontId="9" fillId="0" borderId="0" xfId="21" applyFont="1" applyNumberFormat="1">
      <alignment vertical="top" wrapText="1"/>
    </xf>
    <xf numFmtId="49" fontId="2" fillId="3" borderId="3" xfId="22" applyFont="1" applyFill="1" applyBorder="1" applyNumberFormat="1">
      <alignment horizontal="center" vertical="center" wrapText="1"/>
    </xf>
    <xf numFmtId="0" fontId="2" fillId="3" borderId="4" xfId="23" applyFont="1" applyFill="1" applyBorder="1" applyNumberFormat="1">
      <alignment horizontal="center" vertical="center" wrapText="1"/>
    </xf>
    <xf numFmtId="0" fontId="2" fillId="3" borderId="5" xfId="24" applyFont="1" applyFill="1" applyBorder="1" applyNumberFormat="1">
      <alignment horizontal="center" vertical="center" wrapText="1"/>
    </xf>
    <xf numFmtId="0" fontId="10" fillId="0" borderId="0" xfId="25" applyFont="1" applyNumberFormat="1">
      <alignment wrapText="1"/>
    </xf>
    <xf numFmtId="0" fontId="2" fillId="4" borderId="6" xfId="26" applyFont="1" applyFill="1" applyBorder="1" applyNumberFormat="1">
      <alignment horizontal="right" vertical="center" wrapText="1" indent="1"/>
    </xf>
    <xf numFmtId="0" fontId="2" fillId="4" borderId="7" xfId="27" applyFont="1" applyFill="1" applyBorder="1" applyNumberFormat="1">
      <alignment horizontal="right" vertical="center" wrapText="1" indent="1"/>
    </xf>
    <xf numFmtId="0" fontId="11" fillId="0" borderId="0" xfId="28" applyFont="1" applyNumberFormat="1">
      <alignment horizontal="left" vertical="center" wrapText="1"/>
    </xf>
    <xf numFmtId="0" fontId="12" fillId="0" borderId="0" xfId="29" applyFont="1" applyNumberFormat="1">
      <alignment vertical="center" wrapText="1"/>
    </xf>
    <xf numFmtId="0" fontId="10" fillId="0" borderId="6" xfId="30" applyFont="1" applyBorder="1" applyNumberFormat="1">
      <alignment wrapText="1"/>
    </xf>
    <xf numFmtId="0" fontId="10" fillId="0" borderId="0" xfId="31" applyFont="1" applyNumberFormat="1"/>
    <xf numFmtId="0" fontId="11" fillId="0" borderId="0" xfId="32" applyFont="1" applyNumberFormat="1"/>
    <xf numFmtId="0" fontId="13" fillId="0" borderId="0" xfId="33" applyFont="1" applyNumberFormat="1">
      <alignment wrapText="1"/>
    </xf>
    <xf numFmtId="0" fontId="14" fillId="5" borderId="8" xfId="34" applyFont="1" applyFill="1" applyBorder="1" applyNumberFormat="1">
      <alignment horizontal="center" vertical="center" wrapText="1"/>
    </xf>
    <xf numFmtId="0" fontId="13" fillId="0" borderId="6" xfId="35" applyFont="1" applyBorder="1" applyNumberFormat="1">
      <alignment vertical="center" wrapText="1"/>
    </xf>
    <xf numFmtId="0" fontId="13" fillId="0" borderId="0" xfId="36" applyFont="1" applyNumberFormat="1">
      <alignment vertical="center" wrapText="1"/>
    </xf>
    <xf numFmtId="0" fontId="14" fillId="6" borderId="8" xfId="37" applyFont="1" applyFill="1" applyBorder="1" applyNumberFormat="1">
      <alignment horizontal="center" vertical="center" wrapText="1"/>
    </xf>
    <xf numFmtId="0" fontId="13" fillId="0" borderId="6" xfId="38" applyFont="1" applyBorder="1" applyNumberFormat="1">
      <alignment horizontal="left" vertical="center" wrapText="1"/>
    </xf>
    <xf numFmtId="0" fontId="13" fillId="0" borderId="0" xfId="39" applyFont="1" applyNumberFormat="1">
      <alignment horizontal="left" vertical="center" wrapText="1"/>
    </xf>
    <xf numFmtId="0" fontId="14" fillId="7" borderId="8" xfId="40" applyFont="1" applyFill="1" applyBorder="1" applyNumberFormat="1">
      <alignment horizontal="center" vertical="center" wrapText="1"/>
    </xf>
    <xf numFmtId="0" fontId="14" fillId="8" borderId="8" xfId="41" applyFont="1" applyFill="1" applyBorder="1" applyNumberFormat="1">
      <alignment horizontal="center" vertical="center" wrapText="1"/>
    </xf>
    <xf numFmtId="0" fontId="2" fillId="4" borderId="0" xfId="42" applyFont="1" applyFill="1" applyNumberFormat="1">
      <alignment horizontal="right" vertical="center" wrapText="1" indent="1"/>
    </xf>
    <xf numFmtId="0" fontId="11" fillId="0" borderId="6" xfId="43" applyFont="1" applyBorder="1" applyNumberFormat="1">
      <alignment horizontal="left" vertical="center" wrapText="1"/>
    </xf>
    <xf numFmtId="0" fontId="11" fillId="0" borderId="9" xfId="44" applyFont="1" applyBorder="1" applyNumberFormat="1">
      <alignment horizontal="left" vertical="center" wrapText="1"/>
    </xf>
    <xf numFmtId="0" fontId="2" fillId="4" borderId="8" xfId="45" applyFont="1" applyFill="1" applyBorder="1" applyNumberFormat="1">
      <alignment horizontal="right" vertical="center" wrapText="1" indent="1"/>
    </xf>
    <xf numFmtId="0" fontId="2" fillId="4" borderId="10" xfId="46" applyFont="1" applyFill="1" applyBorder="1" applyNumberFormat="1">
      <alignment horizontal="right" vertical="center" wrapText="1" indent="1"/>
    </xf>
    <xf numFmtId="0" fontId="13" fillId="0" borderId="0" xfId="47" applyFont="1" applyNumberFormat="1"/>
    <xf numFmtId="0" fontId="13" fillId="0" borderId="6" xfId="48" applyFont="1" applyBorder="1" applyNumberFormat="1">
      <alignment wrapText="1"/>
    </xf>
    <xf numFmtId="0" fontId="13" fillId="0" borderId="0" xfId="49" applyFont="1" applyNumberFormat="1">
      <alignment vertical="top" wrapText="1"/>
    </xf>
    <xf numFmtId="0" fontId="2" fillId="4" borderId="11" xfId="50" applyFont="1" applyFill="1" applyBorder="1" applyNumberFormat="1">
      <alignment horizontal="right" vertical="center" wrapText="1" indent="1"/>
    </xf>
    <xf numFmtId="0" fontId="2" fillId="4" borderId="12" xfId="51" applyFont="1" applyFill="1" applyBorder="1" applyNumberFormat="1">
      <alignment horizontal="right" vertical="center" wrapText="1" indent="1"/>
    </xf>
    <xf numFmtId="0" fontId="10" fillId="0" borderId="11" xfId="52" applyFont="1" applyBorder="1" applyNumberFormat="1">
      <alignment wrapText="1"/>
    </xf>
    <xf numFmtId="0" fontId="10" fillId="0" borderId="12" xfId="53" applyFont="1" applyBorder="1" applyNumberFormat="1">
      <alignment wrapText="1"/>
    </xf>
    <xf numFmtId="0" fontId="10" fillId="0" borderId="12" xfId="54" applyFont="1" applyBorder="1" applyNumberFormat="1">
      <alignment vertical="center" wrapText="1"/>
    </xf>
    <xf numFmtId="0" fontId="7" fillId="0" borderId="0" xfId="55" applyFont="1" applyNumberFormat="1"/>
    <xf numFmtId="49" fontId="10" fillId="0" borderId="0" xfId="56" applyFont="1" applyNumberFormat="1">
      <alignment vertical="top" wrapText="1"/>
    </xf>
    <xf numFmtId="0" fontId="15" fillId="0" borderId="0" xfId="57" applyFont="1" applyNumberFormat="1">
      <alignment vertical="center" wrapText="1"/>
    </xf>
    <xf numFmtId="49" fontId="15" fillId="0" borderId="0" xfId="58" applyFont="1" applyNumberFormat="1">
      <alignment horizontal="left" vertical="center" wrapText="1"/>
    </xf>
    <xf numFmtId="49" fontId="15" fillId="0" borderId="0" xfId="59" applyFont="1" applyNumberFormat="1">
      <alignment horizontal="center" vertical="center" wrapText="1"/>
    </xf>
    <xf numFmtId="49" fontId="9" fillId="9" borderId="0" xfId="60" applyFont="1" applyFill="1" applyNumberFormat="1">
      <alignment vertical="center" wrapText="1"/>
    </xf>
    <xf numFmtId="49" fontId="9" fillId="0" borderId="0" xfId="61" applyFont="1" applyNumberFormat="1">
      <alignment vertical="center" wrapText="1"/>
    </xf>
    <xf numFmtId="49" fontId="9" fillId="0" borderId="0" xfId="62" applyFont="1" applyNumberFormat="1">
      <alignment horizontal="right" vertical="center"/>
    </xf>
    <xf numFmtId="49" fontId="16" fillId="9" borderId="0" xfId="63" applyFont="1" applyFill="1" applyNumberFormat="1">
      <alignment vertical="center" wrapText="1"/>
    </xf>
    <xf numFmtId="49" fontId="1" fillId="0" borderId="13" xfId="64" applyFont="1" applyBorder="1" applyNumberFormat="1">
      <alignment horizontal="center" vertical="center" wrapText="1"/>
    </xf>
    <xf numFmtId="49" fontId="1" fillId="0" borderId="14" xfId="65" applyFont="1" applyBorder="1" applyNumberFormat="1">
      <alignment horizontal="center" vertical="center" wrapText="1"/>
    </xf>
    <xf numFmtId="49" fontId="17" fillId="9" borderId="0" xfId="66" applyFont="1" applyFill="1" applyNumberFormat="1">
      <alignment vertical="center" wrapText="1"/>
    </xf>
    <xf numFmtId="49" fontId="9" fillId="9" borderId="0" xfId="67" applyFont="1" applyFill="1" applyNumberFormat="1">
      <alignment horizontal="right" vertical="center" wrapText="1" indent="1"/>
    </xf>
    <xf numFmtId="49" fontId="18" fillId="9" borderId="0" xfId="68" applyFont="1" applyFill="1" applyNumberFormat="1">
      <alignment horizontal="center" vertical="center" wrapText="1"/>
    </xf>
    <xf numFmtId="49" fontId="9" fillId="7" borderId="2" xfId="69" applyFont="1" applyFill="1" applyBorder="1" applyNumberFormat="1">
      <alignment horizontal="center" vertical="center"/>
    </xf>
    <xf numFmtId="14" fontId="15" fillId="9" borderId="0" xfId="70" applyFont="1" applyFill="1" applyNumberFormat="1">
      <alignment horizontal="center" vertical="center" wrapText="1"/>
    </xf>
    <xf numFmtId="0" fontId="15" fillId="9" borderId="0" xfId="71" applyFont="1" applyFill="1" applyNumberFormat="1">
      <alignment horizontal="center" vertical="center" wrapText="1"/>
    </xf>
    <xf numFmtId="0" fontId="9" fillId="9" borderId="0" xfId="72" applyFont="1" applyFill="1" applyNumberFormat="1">
      <alignment horizontal="center" vertical="center" wrapText="1"/>
    </xf>
    <xf numFmtId="49" fontId="9" fillId="9" borderId="7" xfId="73" applyFont="1" applyFill="1" applyBorder="1" applyNumberFormat="1">
      <alignment horizontal="right" vertical="center" wrapText="1" indent="1"/>
    </xf>
    <xf numFmtId="49" fontId="9" fillId="10" borderId="0" xfId="74" applyFont="1" applyFill="1" applyNumberFormat="1">
      <alignment horizontal="right" vertical="center" wrapText="1" indent="1"/>
    </xf>
    <xf numFmtId="49" fontId="15" fillId="0" borderId="0" xfId="75" applyFont="1" applyNumberFormat="1">
      <alignment vertical="center" wrapText="1"/>
    </xf>
    <xf numFmtId="49" fontId="16" fillId="9" borderId="0" xfId="76" applyFont="1" applyFill="1" applyNumberFormat="1">
      <alignment horizontal="center" vertical="center" wrapText="1"/>
    </xf>
    <xf numFmtId="0" fontId="9" fillId="8" borderId="2" xfId="77" applyFont="1" applyFill="1" applyBorder="1" applyNumberFormat="1">
      <alignment horizontal="center" vertical="center" wrapText="1"/>
      <protection locked="0"/>
    </xf>
    <xf numFmtId="0" fontId="9" fillId="0" borderId="2" xfId="78" applyFont="1" applyBorder="1" applyNumberFormat="1">
      <alignment horizontal="center" vertical="center" wrapText="1"/>
    </xf>
    <xf numFmtId="49" fontId="9" fillId="9" borderId="0" xfId="79" applyFont="1" applyFill="1" applyNumberFormat="1">
      <alignment horizontal="center" vertical="center" wrapText="1"/>
    </xf>
    <xf numFmtId="0" fontId="9" fillId="0" borderId="2" xfId="80" applyFont="1" applyBorder="1" applyNumberFormat="1">
      <alignment horizontal="center" vertical="center"/>
    </xf>
    <xf numFmtId="0" fontId="9" fillId="9" borderId="0" xfId="81" applyFont="1" applyFill="1" applyNumberFormat="1">
      <alignment horizontal="right" vertical="center" wrapText="1" indent="1"/>
    </xf>
    <xf numFmtId="49" fontId="19" fillId="0" borderId="0" xfId="82" applyFont="1" applyNumberFormat="1">
      <alignment horizontal="center" vertical="center" wrapText="1"/>
    </xf>
    <xf numFmtId="49" fontId="9" fillId="7" borderId="2" xfId="83" applyFont="1" applyFill="1" applyBorder="1" applyNumberFormat="1">
      <alignment horizontal="center" vertical="center" wrapText="1"/>
    </xf>
    <xf numFmtId="14" fontId="9" fillId="9" borderId="0" xfId="84" applyFont="1" applyFill="1" applyNumberFormat="1">
      <alignment horizontal="center" vertical="center" wrapText="1"/>
    </xf>
    <xf numFmtId="0" fontId="20" fillId="9" borderId="0" xfId="85" applyFont="1" applyFill="1" applyNumberFormat="1">
      <alignment horizontal="center" vertical="center" wrapText="1"/>
    </xf>
    <xf numFmtId="49" fontId="9" fillId="0" borderId="2" xfId="86" applyFont="1" applyBorder="1" applyNumberFormat="1">
      <alignment horizontal="center" vertical="center" wrapText="1"/>
    </xf>
    <xf numFmtId="49" fontId="9" fillId="0" borderId="0" xfId="87" applyFont="1" applyNumberFormat="1">
      <alignment vertical="center"/>
    </xf>
    <xf numFmtId="49" fontId="21" fillId="0" borderId="0" xfId="88" applyFont="1" applyNumberFormat="1">
      <alignment vertical="center" wrapText="1"/>
    </xf>
    <xf numFmtId="49" fontId="9" fillId="10" borderId="6" xfId="89" applyFont="1" applyFill="1" applyBorder="1" applyNumberFormat="1">
      <alignment horizontal="center" vertical="center" wrapText="1"/>
    </xf>
    <xf numFmtId="49" fontId="9" fillId="10" borderId="0" xfId="90" applyFont="1" applyFill="1" applyNumberFormat="1">
      <alignment horizontal="center" vertical="center" wrapText="1"/>
    </xf>
    <xf numFmtId="49" fontId="9" fillId="9" borderId="0" xfId="91" applyFont="1" applyFill="1" applyNumberFormat="1">
      <alignment horizontal="center" wrapText="1"/>
    </xf>
    <xf numFmtId="49" fontId="9" fillId="8" borderId="2" xfId="92" applyFont="1" applyFill="1" applyBorder="1" applyNumberFormat="1">
      <alignment horizontal="center" vertical="center" wrapText="1"/>
      <protection locked="0"/>
    </xf>
    <xf numFmtId="49" fontId="9" fillId="9" borderId="0" xfId="93" applyFont="1" applyFill="1" applyNumberFormat="1">
      <alignment vertical="center"/>
    </xf>
    <xf numFmtId="49" fontId="9" fillId="0" borderId="0" xfId="94" applyFont="1" applyNumberFormat="1">
      <alignment horizontal="center" vertical="center" wrapText="1"/>
    </xf>
    <xf numFmtId="49" fontId="9" fillId="0" borderId="0" xfId="95" applyFont="1" applyNumberFormat="1">
      <alignment vertical="top"/>
    </xf>
    <xf numFmtId="49" fontId="9" fillId="0" borderId="0" xfId="96" applyFont="1" applyNumberFormat="1">
      <alignment horizontal="right" vertical="top"/>
    </xf>
    <xf numFmtId="2" fontId="17" fillId="0" borderId="15" xfId="97" applyFont="1" applyBorder="1" applyNumberFormat="1">
      <alignment horizontal="left" vertical="center" wrapText="1"/>
    </xf>
    <xf numFmtId="2" fontId="9" fillId="0" borderId="0" xfId="98" applyFont="1" applyNumberFormat="1">
      <alignment vertical="center" wrapText="1"/>
    </xf>
    <xf numFmtId="49" fontId="9" fillId="0" borderId="0" xfId="99" applyFont="1" applyNumberFormat="1">
      <alignment horizontal="center" wrapText="1"/>
    </xf>
    <xf numFmtId="49" fontId="9" fillId="9" borderId="2" xfId="100" applyFont="1" applyFill="1" applyBorder="1" applyNumberFormat="1">
      <alignment horizontal="center" vertical="center" wrapText="1"/>
    </xf>
    <xf numFmtId="49" fontId="9" fillId="0" borderId="8" xfId="101" applyFont="1" applyBorder="1" applyNumberFormat="1">
      <alignment horizontal="center" vertical="center" wrapText="1"/>
    </xf>
    <xf numFmtId="49" fontId="9" fillId="0" borderId="10" xfId="102" applyFont="1" applyBorder="1" applyNumberFormat="1">
      <alignment horizontal="center" vertical="center" wrapText="1"/>
    </xf>
    <xf numFmtId="49" fontId="9" fillId="9" borderId="16" xfId="103" applyFont="1" applyFill="1" applyBorder="1" applyNumberFormat="1">
      <alignment horizontal="center" vertical="center" wrapText="1"/>
    </xf>
    <xf numFmtId="2" fontId="9" fillId="0" borderId="2" xfId="104" applyFont="1" applyBorder="1" applyNumberFormat="1">
      <alignment horizontal="center" vertical="center" wrapText="1"/>
    </xf>
    <xf numFmtId="2" fontId="9" fillId="9" borderId="2" xfId="105" applyFont="1" applyFill="1" applyBorder="1" applyNumberFormat="1">
      <alignment horizontal="center" vertical="center" wrapText="1"/>
    </xf>
    <xf numFmtId="2" fontId="9" fillId="9" borderId="16" xfId="106" applyFont="1" applyFill="1" applyBorder="1" applyNumberFormat="1">
      <alignment horizontal="center" vertical="center" wrapText="1"/>
    </xf>
    <xf numFmtId="49" fontId="9" fillId="0" borderId="11" xfId="107" applyFont="1" applyBorder="1" applyNumberFormat="1">
      <alignment horizontal="center" vertical="center" wrapText="1"/>
    </xf>
    <xf numFmtId="49" fontId="9" fillId="0" borderId="17" xfId="108" applyFont="1" applyBorder="1" applyNumberFormat="1">
      <alignment horizontal="center" vertical="center" wrapText="1"/>
    </xf>
    <xf numFmtId="49" fontId="9" fillId="3" borderId="18" xfId="109" applyFont="1" applyFill="1" applyBorder="1" applyNumberFormat="1">
      <alignment horizontal="center" vertical="center" wrapText="1"/>
    </xf>
    <xf numFmtId="2" fontId="9" fillId="3" borderId="2" xfId="110" applyFont="1" applyFill="1" applyBorder="1" applyNumberFormat="1">
      <alignment horizontal="center" vertical="center" wrapText="1"/>
    </xf>
    <xf numFmtId="2" fontId="9" fillId="3" borderId="18" xfId="111" applyFont="1" applyFill="1" applyBorder="1" applyNumberFormat="1">
      <alignment horizontal="center" vertical="center" wrapText="1"/>
    </xf>
    <xf numFmtId="49" fontId="9" fillId="11" borderId="2" xfId="112" applyFont="1" applyFill="1" applyBorder="1" applyNumberFormat="1">
      <alignment horizontal="center" vertical="center"/>
    </xf>
    <xf numFmtId="49" fontId="9" fillId="0" borderId="19" xfId="113" applyFont="1" applyBorder="1" applyNumberFormat="1">
      <alignment horizontal="center" vertical="center" wrapText="1"/>
    </xf>
    <xf numFmtId="49" fontId="9" fillId="3" borderId="20" xfId="114" applyFont="1" applyFill="1" applyBorder="1" applyNumberFormat="1">
      <alignment horizontal="center" vertical="center" wrapText="1"/>
    </xf>
    <xf numFmtId="2" fontId="9" fillId="3" borderId="20" xfId="115" applyFont="1" applyFill="1" applyBorder="1" applyNumberFormat="1">
      <alignment horizontal="center" vertical="center" wrapText="1"/>
    </xf>
    <xf numFmtId="49" fontId="9" fillId="3" borderId="6" xfId="116" applyFont="1" applyFill="1" applyBorder="1" applyNumberFormat="1">
      <alignment horizontal="center" vertical="top"/>
    </xf>
    <xf numFmtId="49" fontId="9" fillId="3" borderId="0" xfId="117" applyFont="1" applyFill="1" applyNumberFormat="1">
      <alignment horizontal="center" vertical="top"/>
    </xf>
    <xf numFmtId="49" fontId="9" fillId="11" borderId="0" xfId="118" applyFont="1" applyFill="1" applyNumberFormat="1">
      <alignment horizontal="center" vertical="center"/>
    </xf>
    <xf numFmtId="49" fontId="22" fillId="0" borderId="2" xfId="119" applyFont="1" applyBorder="1" applyNumberFormat="1">
      <alignment vertical="top"/>
    </xf>
    <xf numFmtId="49" fontId="9" fillId="0" borderId="2" xfId="120" applyFont="1" applyBorder="1" applyNumberFormat="1">
      <alignment vertical="top"/>
    </xf>
    <xf numFmtId="0" fontId="23" fillId="12" borderId="14" xfId="121" applyFont="1" applyFill="1" applyBorder="1" applyNumberFormat="1">
      <alignment horizontal="left" vertical="center"/>
    </xf>
    <xf numFmtId="0" fontId="23" fillId="12" borderId="15" xfId="122" applyFont="1" applyFill="1" applyBorder="1" applyNumberFormat="1">
      <alignment horizontal="left" vertical="center"/>
    </xf>
    <xf numFmtId="0" fontId="23" fillId="12" borderId="13" xfId="123" applyFont="1" applyFill="1" applyBorder="1" applyNumberFormat="1">
      <alignment horizontal="left" vertical="center"/>
    </xf>
    <xf numFmtId="49" fontId="24" fillId="0" borderId="0" xfId="124" applyFont="1" applyNumberFormat="1">
      <alignment vertical="top"/>
    </xf>
    <xf numFmtId="0" fontId="9" fillId="0" borderId="0" xfId="125" applyFont="1" applyNumberFormat="1">
      <alignment vertical="top"/>
    </xf>
    <xf numFmtId="1" fontId="17" fillId="0" borderId="15" xfId="126" applyFont="1" applyBorder="1" applyNumberFormat="1">
      <alignment horizontal="left" vertical="center" wrapText="1"/>
    </xf>
    <xf numFmtId="1" fontId="17" fillId="0" borderId="0" xfId="127" applyFont="1" applyNumberFormat="1">
      <alignment horizontal="center" vertical="center" wrapText="1"/>
    </xf>
    <xf numFmtId="1" fontId="9" fillId="0" borderId="2" xfId="128" applyFont="1" applyBorder="1" applyNumberFormat="1">
      <alignment horizontal="center" vertical="center" wrapText="1"/>
    </xf>
    <xf numFmtId="1" fontId="9" fillId="0" borderId="14" xfId="129" applyFont="1" applyBorder="1" applyNumberFormat="1">
      <alignment horizontal="center" vertical="center" wrapText="1"/>
    </xf>
    <xf numFmtId="0" fontId="9" fillId="0" borderId="16" xfId="130" applyFont="1" applyBorder="1" applyNumberFormat="1">
      <alignment horizontal="center" vertical="center" wrapText="1"/>
    </xf>
    <xf numFmtId="0" fontId="9" fillId="0" borderId="18" xfId="131" applyFont="1" applyBorder="1" applyNumberFormat="1">
      <alignment horizontal="center" vertical="center" wrapText="1"/>
    </xf>
    <xf numFmtId="0" fontId="9" fillId="0" borderId="20" xfId="132" applyFont="1" applyBorder="1" applyNumberFormat="1">
      <alignment horizontal="center" vertical="center" wrapText="1"/>
    </xf>
    <xf numFmtId="49" fontId="22" fillId="0" borderId="15" xfId="133" applyFont="1" applyBorder="1" applyNumberFormat="1">
      <alignment vertical="top"/>
    </xf>
    <xf numFmtId="49" fontId="9" fillId="0" borderId="15" xfId="134" applyFont="1" applyBorder="1" applyNumberFormat="1">
      <alignment vertical="top"/>
    </xf>
    <xf numFmtId="49" fontId="9" fillId="0" borderId="2" xfId="135" applyFont="1" applyBorder="1" applyNumberFormat="1">
      <alignment vertical="center" wrapText="1"/>
    </xf>
    <xf numFmtId="4" fontId="9" fillId="7" borderId="2" xfId="136" applyFont="1" applyFill="1" applyBorder="1" applyNumberFormat="1">
      <alignment vertical="center"/>
    </xf>
    <xf numFmtId="3" fontId="9" fillId="7" borderId="2" xfId="137" applyFont="1" applyFill="1" applyBorder="1" applyNumberFormat="1">
      <alignment vertical="center"/>
    </xf>
    <xf numFmtId="4" fontId="9" fillId="7" borderId="2" xfId="138" applyFont="1" applyFill="1" applyBorder="1" applyNumberFormat="1">
      <alignment horizontal="right" vertical="center"/>
    </xf>
    <xf numFmtId="3" fontId="9" fillId="5" borderId="2" xfId="139" applyFont="1" applyFill="1" applyBorder="1" applyNumberFormat="1">
      <alignment horizontal="right" vertical="center"/>
      <protection locked="0"/>
    </xf>
    <xf numFmtId="16" fontId="9" fillId="9" borderId="2" xfId="140" applyFont="1" applyFill="1" applyBorder="1" applyNumberFormat="1" quotePrefix="1">
      <alignment horizontal="center" vertical="center" wrapText="1"/>
    </xf>
    <xf numFmtId="49" fontId="9" fillId="9" borderId="2" xfId="141" applyFont="1" applyFill="1" applyBorder="1" applyNumberFormat="1">
      <alignment horizontal="left" vertical="center" wrapText="1" indent="1"/>
    </xf>
    <xf numFmtId="4" fontId="9" fillId="5" borderId="2" xfId="142" applyFont="1" applyFill="1" applyBorder="1" applyNumberFormat="1">
      <alignment vertical="center"/>
      <protection locked="0"/>
    </xf>
    <xf numFmtId="49" fontId="9" fillId="0" borderId="14" xfId="143" applyFont="1" applyBorder="1" applyNumberFormat="1">
      <alignment vertical="center" wrapText="1"/>
    </xf>
    <xf numFmtId="4" fontId="9" fillId="0" borderId="2" xfId="144" applyFont="1" applyBorder="1" applyNumberFormat="1">
      <alignment vertical="top"/>
    </xf>
    <xf numFmtId="16" fontId="9" fillId="0" borderId="2" xfId="145" applyFont="1" applyBorder="1" applyNumberFormat="1" quotePrefix="1">
      <alignment horizontal="center" vertical="center" wrapText="1"/>
    </xf>
    <xf numFmtId="49" fontId="9" fillId="0" borderId="2" xfId="146" applyFont="1" applyBorder="1" applyNumberFormat="1">
      <alignment horizontal="left" vertical="center" wrapText="1" indent="1"/>
    </xf>
    <xf numFmtId="4" fontId="9" fillId="7" borderId="20" xfId="147" applyFont="1" applyFill="1" applyBorder="1" applyNumberFormat="1">
      <alignment vertical="center"/>
    </xf>
    <xf numFmtId="49" fontId="9" fillId="0" borderId="0" xfId="148" applyFont="1" applyNumberFormat="1">
      <alignment horizontal="right" vertical="center" wrapText="1"/>
    </xf>
    <xf numFmtId="49" fontId="17" fillId="0" borderId="13" xfId="149" applyFont="1" applyBorder="1" applyNumberFormat="1">
      <alignment horizontal="left" vertical="center" wrapText="1"/>
    </xf>
    <xf numFmtId="49" fontId="17" fillId="0" borderId="2" xfId="150" applyFont="1" applyBorder="1" applyNumberFormat="1">
      <alignment horizontal="left" vertical="center" wrapText="1"/>
    </xf>
    <xf numFmtId="49" fontId="17" fillId="0" borderId="14" xfId="151" applyFont="1" applyBorder="1" applyNumberFormat="1">
      <alignment horizontal="left" vertical="center" wrapText="1"/>
    </xf>
    <xf numFmtId="2" fontId="9" fillId="0" borderId="14" xfId="152" applyFont="1" applyBorder="1" applyNumberFormat="1">
      <alignment horizontal="center" vertical="center" wrapText="1"/>
    </xf>
    <xf numFmtId="2" fontId="9" fillId="0" borderId="15" xfId="153" applyFont="1" applyBorder="1" applyNumberFormat="1">
      <alignment horizontal="center" vertical="center" wrapText="1"/>
    </xf>
    <xf numFmtId="49" fontId="9" fillId="0" borderId="21" xfId="154" applyFont="1" applyBorder="1" applyNumberFormat="1">
      <alignment horizontal="center" vertical="center" wrapText="1"/>
    </xf>
    <xf numFmtId="49" fontId="9" fillId="0" borderId="18" xfId="155" applyFont="1" applyBorder="1" applyNumberFormat="1">
      <alignment horizontal="center" vertical="center" wrapText="1"/>
    </xf>
    <xf numFmtId="2" fontId="9" fillId="0" borderId="20" xfId="156" applyFont="1" applyBorder="1" applyNumberFormat="1">
      <alignment horizontal="center" vertical="center" wrapText="1"/>
    </xf>
    <xf numFmtId="2" fontId="9" fillId="0" borderId="11" xfId="157" applyFont="1" applyBorder="1" applyNumberFormat="1">
      <alignment horizontal="center" vertical="center" wrapText="1"/>
    </xf>
    <xf numFmtId="2" fontId="9" fillId="0" borderId="12" xfId="158" applyFont="1" applyBorder="1" applyNumberFormat="1">
      <alignment horizontal="center" vertical="center" wrapText="1"/>
    </xf>
    <xf numFmtId="49" fontId="9" fillId="0" borderId="22" xfId="159" applyFont="1" applyBorder="1" applyNumberFormat="1">
      <alignment horizontal="center" vertical="center" wrapText="1"/>
    </xf>
    <xf numFmtId="49" fontId="9" fillId="0" borderId="20" xfId="160" applyFont="1" applyBorder="1" applyNumberFormat="1">
      <alignment horizontal="center" vertical="center" wrapText="1"/>
    </xf>
    <xf numFmtId="2" fontId="9" fillId="0" borderId="13" xfId="161" applyFont="1" applyBorder="1" applyNumberFormat="1">
      <alignment horizontal="center" vertical="center" wrapText="1"/>
    </xf>
    <xf numFmtId="49" fontId="9" fillId="0" borderId="14" xfId="162" applyFont="1" applyBorder="1" applyNumberFormat="1">
      <alignment horizontal="center" vertical="center" wrapText="1"/>
    </xf>
    <xf numFmtId="49" fontId="22" fillId="0" borderId="0" xfId="163" applyFont="1" applyNumberFormat="1">
      <alignment vertical="top"/>
    </xf>
    <xf numFmtId="49" fontId="17" fillId="0" borderId="2" xfId="164" applyFont="1" applyBorder="1" applyNumberFormat="1">
      <alignment horizontal="center" vertical="center"/>
    </xf>
    <xf numFmtId="49" fontId="17" fillId="0" borderId="14" xfId="165" applyFont="1" applyBorder="1" applyNumberFormat="1">
      <alignment horizontal="center" vertical="center"/>
    </xf>
    <xf numFmtId="49" fontId="9" fillId="0" borderId="13" xfId="166" applyFont="1" applyBorder="1" applyNumberFormat="1">
      <alignment vertical="top"/>
    </xf>
    <xf numFmtId="49" fontId="9" fillId="0" borderId="20" xfId="167" applyFont="1" applyBorder="1" applyNumberFormat="1">
      <alignment horizontal="left" vertical="center" wrapText="1"/>
    </xf>
    <xf numFmtId="4" fontId="9" fillId="7" borderId="20" xfId="168" applyFont="1" applyFill="1" applyBorder="1" applyNumberFormat="1">
      <alignment horizontal="right" vertical="center" wrapText="1"/>
    </xf>
    <xf numFmtId="178" fontId="9" fillId="0" borderId="14" xfId="169" applyFont="1" applyBorder="1" applyNumberFormat="1">
      <alignment horizontal="center" vertical="center" wrapText="1"/>
    </xf>
    <xf numFmtId="178" fontId="9" fillId="0" borderId="15" xfId="170" applyFont="1" applyBorder="1" applyNumberFormat="1">
      <alignment horizontal="center" vertical="center" wrapText="1"/>
    </xf>
    <xf numFmtId="49" fontId="9" fillId="0" borderId="7" xfId="171" applyFont="1" applyBorder="1" applyNumberFormat="1">
      <alignment vertical="top"/>
    </xf>
    <xf numFmtId="4" fontId="9" fillId="5" borderId="2" xfId="172" applyFont="1" applyFill="1" applyBorder="1" applyNumberFormat="1">
      <alignment horizontal="right" vertical="center" wrapText="1"/>
      <protection locked="0"/>
    </xf>
    <xf numFmtId="49" fontId="25" fillId="12" borderId="15" xfId="173" applyFont="1" applyFill="1" applyBorder="1" applyNumberFormat="1">
      <alignment horizontal="left" vertical="center"/>
    </xf>
    <xf numFmtId="49" fontId="9" fillId="0" borderId="16" xfId="174" applyFont="1" applyBorder="1" applyNumberFormat="1" quotePrefix="1">
      <alignment horizontal="center" vertical="center" wrapText="1"/>
    </xf>
    <xf numFmtId="49" fontId="9" fillId="0" borderId="16" xfId="175" applyFont="1" applyBorder="1" applyNumberFormat="1">
      <alignment horizontal="left" vertical="center" wrapText="1" indent="1"/>
    </xf>
    <xf numFmtId="49" fontId="9" fillId="0" borderId="20" xfId="176" applyFont="1" applyBorder="1" applyNumberFormat="1">
      <alignment horizontal="left" vertical="center" wrapText="1" indent="1"/>
    </xf>
    <xf numFmtId="4" fontId="9" fillId="7" borderId="16" xfId="177" applyFont="1" applyFill="1" applyBorder="1" applyNumberFormat="1">
      <alignment horizontal="right" vertical="center" wrapText="1"/>
    </xf>
    <xf numFmtId="0" fontId="26" fillId="0" borderId="8" xfId="178" applyFont="1" applyBorder="1" applyNumberFormat="1">
      <alignment horizontal="center" vertical="center"/>
    </xf>
    <xf numFmtId="0" fontId="26" fillId="0" borderId="9" xfId="179" applyFont="1" applyBorder="1" applyNumberFormat="1">
      <alignment horizontal="center" vertical="center"/>
    </xf>
    <xf numFmtId="0" fontId="26" fillId="0" borderId="11" xfId="180" applyFont="1" applyBorder="1" applyNumberFormat="1">
      <alignment horizontal="center" vertical="center"/>
    </xf>
    <xf numFmtId="0" fontId="26" fillId="0" borderId="12" xfId="181" applyFont="1" applyBorder="1" applyNumberFormat="1">
      <alignment horizontal="center" vertical="center"/>
    </xf>
    <xf numFmtId="14" fontId="9" fillId="0" borderId="16" xfId="182" applyFont="1" applyBorder="1" applyNumberFormat="1" quotePrefix="1">
      <alignment horizontal="center" vertical="center" wrapText="1"/>
    </xf>
    <xf numFmtId="49" fontId="9" fillId="0" borderId="16" xfId="183" applyFont="1" applyBorder="1" applyNumberFormat="1">
      <alignment horizontal="left" vertical="center" wrapText="1" indent="2"/>
    </xf>
    <xf numFmtId="49" fontId="9" fillId="0" borderId="20" xfId="184" applyFont="1" applyBorder="1" applyNumberFormat="1">
      <alignment horizontal="left" vertical="center" wrapText="1" indent="2"/>
    </xf>
    <xf numFmtId="49" fontId="9" fillId="0" borderId="16" xfId="185" applyFont="1" applyBorder="1" applyNumberFormat="1">
      <alignment horizontal="center" vertical="center" wrapText="1"/>
    </xf>
    <xf numFmtId="49" fontId="9" fillId="0" borderId="16" xfId="186" applyFont="1" applyBorder="1" applyNumberFormat="1">
      <alignment horizontal="left" vertical="center" wrapText="1" indent="3"/>
    </xf>
    <xf numFmtId="49" fontId="9" fillId="0" borderId="20" xfId="187" applyFont="1" applyBorder="1" applyNumberFormat="1">
      <alignment horizontal="left" vertical="center" wrapText="1" indent="3"/>
    </xf>
    <xf numFmtId="16" fontId="9" fillId="0" borderId="16" xfId="188" applyFont="1" applyBorder="1" applyNumberFormat="1" quotePrefix="1">
      <alignment horizontal="center" vertical="center" wrapText="1"/>
    </xf>
    <xf numFmtId="0" fontId="25" fillId="12" borderId="15" xfId="189" applyFont="1" applyFill="1" applyBorder="1" applyNumberFormat="1">
      <alignment horizontal="left" vertical="center"/>
    </xf>
    <xf numFmtId="49" fontId="17" fillId="0" borderId="14" xfId="190" applyFont="1" applyBorder="1" applyNumberFormat="1">
      <alignment horizontal="center" vertical="center" wrapText="1"/>
    </xf>
    <xf numFmtId="49" fontId="17" fillId="0" borderId="15" xfId="191" applyFont="1" applyBorder="1" applyNumberFormat="1">
      <alignment horizontal="center" vertical="center" wrapText="1"/>
    </xf>
    <xf numFmtId="49" fontId="17" fillId="0" borderId="9" xfId="192" applyFont="1" applyBorder="1" applyNumberFormat="1">
      <alignment horizontal="center" vertical="center" wrapText="1"/>
    </xf>
    <xf numFmtId="4" fontId="9" fillId="7" borderId="2" xfId="193" applyFont="1" applyFill="1" applyBorder="1" applyNumberFormat="1">
      <alignment horizontal="right" vertical="center" wrapText="1"/>
    </xf>
    <xf numFmtId="49" fontId="9" fillId="9" borderId="0" xfId="194" applyFont="1" applyFill="1" applyNumberFormat="1">
      <alignment vertical="top"/>
    </xf>
    <xf numFmtId="49" fontId="1" fillId="0" borderId="15" xfId="195" applyFont="1" applyBorder="1" applyNumberFormat="1">
      <alignment horizontal="left" vertical="center" indent="1"/>
    </xf>
    <xf numFmtId="49" fontId="9" fillId="9" borderId="2" xfId="196" applyFont="1" applyFill="1" applyBorder="1" applyNumberFormat="1">
      <alignment horizontal="center" vertical="center"/>
    </xf>
    <xf numFmtId="49" fontId="9" fillId="5" borderId="2" xfId="197" applyFont="1" applyFill="1" applyBorder="1" applyNumberFormat="1">
      <alignment horizontal="left" vertical="center" wrapText="1"/>
      <protection locked="0"/>
    </xf>
    <xf numFmtId="49" fontId="9" fillId="13" borderId="0" xfId="198" applyFont="1" applyFill="1" applyNumberFormat="1"/>
    <xf numFmtId="49" fontId="27" fillId="0" borderId="7" xfId="199" applyFont="1" applyBorder="1" applyNumberFormat="1">
      <alignment horizontal="center" vertical="center" wrapText="1"/>
    </xf>
    <xf numFmtId="0" fontId="24" fillId="0" borderId="2" xfId="200" applyFont="1" applyBorder="1" applyNumberFormat="1">
      <alignment horizontal="center" vertical="center" wrapText="1"/>
    </xf>
    <xf numFmtId="171" fontId="9" fillId="5" borderId="23" xfId="201" applyFont="1" applyFill="1" applyBorder="1" applyNumberFormat="1">
      <alignment horizontal="center" vertical="center"/>
      <protection locked="0"/>
    </xf>
    <xf numFmtId="49" fontId="24" fillId="5" borderId="2" xfId="202" applyFont="1" applyFill="1" applyBorder="1" applyNumberFormat="1">
      <alignment horizontal="center" vertical="center" wrapText="1"/>
      <protection locked="0"/>
    </xf>
    <xf numFmtId="0" fontId="9" fillId="5" borderId="2" xfId="203" applyFont="1" applyFill="1" applyBorder="1" applyNumberFormat="1">
      <alignment horizontal="left" vertical="center" wrapText="1"/>
      <protection locked="0"/>
    </xf>
    <xf numFmtId="49" fontId="24" fillId="5" borderId="2" xfId="204" applyFont="1" applyFill="1" applyBorder="1" applyNumberFormat="1">
      <alignment horizontal="left" vertical="center" wrapText="1"/>
      <protection locked="0"/>
    </xf>
    <xf numFmtId="4" fontId="24" fillId="5" borderId="2" xfId="205" applyFont="1" applyFill="1" applyBorder="1" applyNumberFormat="1">
      <alignment horizontal="right" vertical="center" wrapText="1"/>
      <protection locked="0"/>
    </xf>
    <xf numFmtId="0" fontId="24" fillId="5" borderId="2" xfId="206" applyFont="1" applyFill="1" applyBorder="1" applyNumberFormat="1">
      <alignment horizontal="right" vertical="center" wrapText="1"/>
      <protection locked="0"/>
    </xf>
    <xf numFmtId="0" fontId="24" fillId="8" borderId="2" xfId="207" applyFont="1" applyFill="1" applyBorder="1" applyNumberFormat="1">
      <alignment horizontal="left" vertical="center" wrapText="1"/>
      <protection locked="0"/>
    </xf>
    <xf numFmtId="4" fontId="24" fillId="7" borderId="2" xfId="208" applyFont="1" applyFill="1" applyBorder="1" applyNumberFormat="1">
      <alignment horizontal="right" vertical="center" wrapText="1"/>
    </xf>
    <xf numFmtId="4" fontId="24" fillId="3" borderId="2" xfId="209" applyFont="1" applyFill="1" applyBorder="1" applyNumberFormat="1">
      <alignment horizontal="right" vertical="center" wrapText="1"/>
    </xf>
    <xf numFmtId="49" fontId="9" fillId="0" borderId="18" xfId="210" applyFont="1" applyBorder="1" applyNumberFormat="1">
      <alignment vertical="top"/>
    </xf>
    <xf numFmtId="0" fontId="9" fillId="9" borderId="2" xfId="211" applyFont="1" applyFill="1" applyBorder="1" applyNumberFormat="1">
      <alignment horizontal="center" vertical="center"/>
    </xf>
    <xf numFmtId="49" fontId="24" fillId="8" borderId="2" xfId="212" applyFont="1" applyFill="1" applyBorder="1" applyNumberFormat="1">
      <alignment horizontal="left" vertical="center" wrapText="1"/>
      <protection locked="0"/>
    </xf>
    <xf numFmtId="171" fontId="9" fillId="8" borderId="23" xfId="213" applyFont="1" applyFill="1" applyBorder="1" applyNumberFormat="1">
      <alignment horizontal="center" vertical="center"/>
      <protection locked="0"/>
    </xf>
    <xf numFmtId="0" fontId="9" fillId="8" borderId="2" xfId="214" applyFont="1" applyFill="1" applyBorder="1" applyNumberFormat="1">
      <alignment vertical="center" wrapText="1"/>
      <protection locked="0"/>
    </xf>
    <xf numFmtId="0" fontId="24" fillId="5" borderId="13" xfId="215" applyFont="1" applyFill="1" applyBorder="1" applyNumberFormat="1">
      <alignment horizontal="center" vertical="center" wrapText="1"/>
      <protection locked="0"/>
    </xf>
    <xf numFmtId="0" fontId="24" fillId="5" borderId="2" xfId="216" applyFont="1" applyFill="1" applyBorder="1" applyNumberFormat="1">
      <alignment horizontal="left" vertical="center" wrapText="1"/>
      <protection locked="0"/>
    </xf>
    <xf numFmtId="0" fontId="24" fillId="5" borderId="2" xfId="217" applyFont="1" applyFill="1" applyBorder="1" applyNumberFormat="1">
      <alignment horizontal="center" vertical="center" wrapText="1"/>
      <protection locked="0"/>
    </xf>
    <xf numFmtId="4" fontId="24" fillId="8" borderId="2" xfId="218" applyFont="1" applyFill="1" applyBorder="1" applyNumberFormat="1">
      <alignment horizontal="right" vertical="center" wrapText="1"/>
      <protection locked="0"/>
    </xf>
    <xf numFmtId="49" fontId="24" fillId="5" borderId="13" xfId="219" applyFont="1" applyFill="1" applyBorder="1" applyNumberFormat="1">
      <alignment horizontal="left" vertical="center" wrapText="1"/>
      <protection locked="0"/>
    </xf>
    <xf numFmtId="49" fontId="24" fillId="5" borderId="14" xfId="220" applyFont="1" applyFill="1" applyBorder="1" applyNumberFormat="1">
      <alignment horizontal="center" vertical="center" wrapText="1"/>
      <protection locked="0"/>
    </xf>
    <xf numFmtId="49" fontId="9" fillId="5" borderId="13" xfId="221" applyFont="1" applyFill="1" applyBorder="1" applyNumberFormat="1">
      <alignment horizontal="left" vertical="center" wrapText="1"/>
      <protection locked="0"/>
    </xf>
    <xf numFmtId="49" fontId="17" fillId="14" borderId="24" xfId="222" applyFont="1" applyFill="1" applyBorder="1" applyNumberFormat="1">
      <alignment horizontal="center" vertical="center" wrapText="1"/>
    </xf>
    <xf numFmtId="49" fontId="15" fillId="15" borderId="0" xfId="223" applyFont="1" applyFill="1" applyNumberFormat="1">
      <alignment horizontal="center" vertical="center"/>
    </xf>
    <xf numFmtId="49" fontId="17" fillId="14" borderId="0" xfId="224" applyFont="1" applyFill="1" applyNumberFormat="1">
      <alignment horizontal="center" vertical="center"/>
    </xf>
    <xf numFmtId="49" fontId="17" fillId="14" borderId="0" xfId="225" applyFont="1" applyFill="1" applyNumberFormat="1">
      <alignment horizontal="left" vertical="center"/>
    </xf>
    <xf numFmtId="49" fontId="9" fillId="0" borderId="24" xfId="226" applyFont="1" applyBorder="1" applyNumberFormat="1">
      <alignment horizontal="center"/>
    </xf>
    <xf numFmtId="49" fontId="9" fillId="0" borderId="0" xfId="227" applyFont="1" applyNumberFormat="1">
      <alignment horizontal="left" vertical="center" wrapText="1"/>
    </xf>
    <xf numFmtId="0" fontId="9" fillId="0" borderId="0" xfId="228" applyFont="1" applyNumberFormat="1">
      <alignment horizontal="left" vertical="center"/>
    </xf>
    <xf numFmtId="49" fontId="9" fillId="0" borderId="0" xfId="229" applyFont="1" applyNumberFormat="1">
      <alignment horizontal="left" vertical="center"/>
    </xf>
    <xf numFmtId="49" fontId="17" fillId="7" borderId="24" xfId="230" applyFont="1" applyFill="1" applyBorder="1" applyNumberFormat="1">
      <alignment horizontal="center" vertical="center" wrapText="1"/>
    </xf>
    <xf numFmtId="0" fontId="9" fillId="0" borderId="0" xfId="231" applyFont="1" applyNumberFormat="1">
      <alignment vertical="top" wrapText="1"/>
    </xf>
    <xf numFmtId="49" fontId="9" fillId="16" borderId="0" xfId="232" applyFont="1" applyFill="1" applyNumberFormat="1">
      <alignment horizontal="center" vertical="center"/>
    </xf>
    <xf numFmtId="49" fontId="28" fillId="0" borderId="0" xfId="233" applyFont="1" applyNumberFormat="1">
      <alignment vertical="top"/>
    </xf>
    <xf numFmtId="0" fontId="29" fillId="17" borderId="0" xfId="234" applyFont="1" applyFill="1">
      <alignment vertical="top"/>
    </xf>
    <xf numFmtId="0" fontId="29" fillId="18" borderId="0" xfId="235" applyFont="1" applyFill="1">
      <alignment vertical="top"/>
    </xf>
    <xf numFmtId="0" fontId="29" fillId="19" borderId="0" xfId="236" applyFont="1" applyFill="1">
      <alignment vertical="top"/>
    </xf>
    <xf numFmtId="0" fontId="29" fillId="20" borderId="0" xfId="237" applyFont="1" applyFill="1">
      <alignment vertical="top"/>
    </xf>
    <xf numFmtId="0" fontId="29" fillId="21" borderId="0" xfId="238" applyFont="1" applyFill="1">
      <alignment vertical="top"/>
    </xf>
    <xf numFmtId="0" fontId="29" fillId="22" borderId="0" xfId="239" applyFont="1" applyFill="1">
      <alignment vertical="top"/>
    </xf>
    <xf numFmtId="0" fontId="29" fillId="23" borderId="0" xfId="240" applyFont="1" applyFill="1">
      <alignment vertical="top"/>
    </xf>
    <xf numFmtId="0" fontId="29" fillId="13" borderId="0" xfId="241" applyFont="1" applyFill="1">
      <alignment vertical="top"/>
    </xf>
    <xf numFmtId="0" fontId="29" fillId="24" borderId="0" xfId="242" applyFont="1" applyFill="1">
      <alignment vertical="top"/>
    </xf>
    <xf numFmtId="0" fontId="29" fillId="25" borderId="0" xfId="243" applyFont="1" applyFill="1">
      <alignment vertical="top"/>
    </xf>
    <xf numFmtId="0" fontId="29" fillId="26" borderId="0" xfId="244" applyFont="1" applyFill="1">
      <alignment vertical="top"/>
    </xf>
    <xf numFmtId="0" fontId="29" fillId="27" borderId="0" xfId="245" applyFont="1" applyFill="1">
      <alignment vertical="top"/>
    </xf>
    <xf numFmtId="0" fontId="30" fillId="28" borderId="0" xfId="246" applyFont="1" applyFill="1">
      <alignment vertical="top"/>
    </xf>
    <xf numFmtId="0" fontId="30" fillId="29" borderId="0" xfId="247" applyFont="1" applyFill="1">
      <alignment vertical="top"/>
    </xf>
    <xf numFmtId="0" fontId="30" fillId="30" borderId="0" xfId="248" applyFont="1" applyFill="1">
      <alignment vertical="top"/>
    </xf>
    <xf numFmtId="0" fontId="30" fillId="31" borderId="0" xfId="249" applyFont="1" applyFill="1">
      <alignment vertical="top"/>
    </xf>
    <xf numFmtId="0" fontId="30" fillId="32" borderId="0" xfId="250" applyFont="1" applyFill="1">
      <alignment vertical="top"/>
    </xf>
    <xf numFmtId="0" fontId="30" fillId="14" borderId="0" xfId="251" applyFont="1" applyFill="1">
      <alignment vertical="top"/>
    </xf>
    <xf numFmtId="0" fontId="30" fillId="33" borderId="0" xfId="252" applyFont="1" applyFill="1">
      <alignment vertical="top"/>
    </xf>
    <xf numFmtId="0" fontId="30" fillId="34" borderId="0" xfId="253" applyFont="1" applyFill="1">
      <alignment vertical="top"/>
    </xf>
    <xf numFmtId="0" fontId="30" fillId="35" borderId="0" xfId="254" applyFont="1" applyFill="1">
      <alignment vertical="top"/>
    </xf>
    <xf numFmtId="0" fontId="30" fillId="36" borderId="0" xfId="255" applyFont="1" applyFill="1">
      <alignment vertical="top"/>
    </xf>
    <xf numFmtId="0" fontId="30" fillId="37" borderId="0" xfId="256" applyFont="1" applyFill="1">
      <alignment vertical="top"/>
    </xf>
    <xf numFmtId="0" fontId="30" fillId="38" borderId="0" xfId="257" applyFont="1" applyFill="1">
      <alignment vertical="top"/>
    </xf>
    <xf numFmtId="0" fontId="31" fillId="39" borderId="0" xfId="258" applyFont="1" applyFill="1">
      <alignment vertical="top"/>
    </xf>
    <xf numFmtId="0" fontId="32" fillId="40" borderId="25" xfId="259" applyFont="1" applyFill="1" applyBorder="1">
      <alignment vertical="top"/>
    </xf>
    <xf numFmtId="0" fontId="33" fillId="41" borderId="26" xfId="260" applyFont="1" applyFill="1" applyBorder="1">
      <alignment vertical="top"/>
    </xf>
    <xf numFmtId="43" fontId="34" fillId="0" borderId="0" xfId="261" applyNumberFormat="1">
      <alignment vertical="top"/>
    </xf>
    <xf numFmtId="41" fontId="34" fillId="0" borderId="0" xfId="262" applyNumberFormat="1">
      <alignment vertical="top"/>
    </xf>
    <xf numFmtId="44" fontId="34" fillId="0" borderId="0" xfId="263" applyNumberFormat="1">
      <alignment vertical="top"/>
    </xf>
    <xf numFmtId="42" fontId="34" fillId="0" borderId="0" xfId="264" applyNumberFormat="1">
      <alignment vertical="top"/>
    </xf>
    <xf numFmtId="0" fontId="35" fillId="0" borderId="0" xfId="265" applyFont="1">
      <alignment vertical="top"/>
    </xf>
    <xf numFmtId="0" fontId="36" fillId="42" borderId="0" xfId="266" applyFont="1" applyFill="1">
      <alignment vertical="top"/>
    </xf>
    <xf numFmtId="0" fontId="37" fillId="0" borderId="27" xfId="267" applyFont="1" applyBorder="1">
      <alignment vertical="top"/>
    </xf>
    <xf numFmtId="0" fontId="38" fillId="0" borderId="28" xfId="268" applyFont="1" applyBorder="1">
      <alignment vertical="top"/>
    </xf>
    <xf numFmtId="0" fontId="39" fillId="0" borderId="29" xfId="269" applyFont="1" applyBorder="1">
      <alignment vertical="top"/>
    </xf>
    <xf numFmtId="0" fontId="39" fillId="0" borderId="0" xfId="270" applyFont="1">
      <alignment vertical="top"/>
    </xf>
    <xf numFmtId="0" fontId="40" fillId="43" borderId="25" xfId="271" applyFont="1" applyFill="1" applyBorder="1">
      <alignment vertical="top"/>
    </xf>
    <xf numFmtId="0" fontId="41" fillId="0" borderId="30" xfId="272" applyFont="1" applyBorder="1">
      <alignment vertical="top"/>
    </xf>
    <xf numFmtId="0" fontId="42" fillId="44" borderId="0" xfId="273" applyFont="1" applyFill="1">
      <alignment vertical="top"/>
    </xf>
    <xf numFmtId="0" fontId="34" fillId="45" borderId="31" xfId="274" applyFill="1" applyBorder="1">
      <alignment vertical="top"/>
    </xf>
    <xf numFmtId="0" fontId="43" fillId="40" borderId="32" xfId="275" applyFont="1" applyFill="1" applyBorder="1">
      <alignment vertical="top"/>
    </xf>
    <xf numFmtId="9" fontId="34" fillId="0" borderId="0" xfId="276" applyNumberFormat="1">
      <alignment vertical="top"/>
    </xf>
    <xf numFmtId="0" fontId="44" fillId="0" borderId="0" xfId="277" applyFont="1">
      <alignment vertical="top"/>
    </xf>
    <xf numFmtId="0" fontId="45" fillId="0" borderId="33" xfId="278" applyFont="1" applyBorder="1">
      <alignment vertical="top"/>
    </xf>
    <xf numFmtId="0" fontId="46" fillId="0" borderId="0" xfId="279" applyFont="1">
      <alignment vertical="top"/>
    </xf>
    <xf numFmtId="0" fontId="6" fillId="0" borderId="0" xfId="14" applyFont="1" applyNumberFormat="1">
      <alignment wrapText="1"/>
    </xf>
    <xf numFmtId="49" fontId="7" fillId="0" borderId="0" xfId="15" applyFont="1" applyNumberFormat="1">
      <alignment wrapText="1"/>
    </xf>
    <xf numFmtId="0" fontId="1" fillId="0" borderId="0" xfId="16" applyFont="1" applyNumberFormat="1">
      <alignment vertical="center" wrapText="1"/>
    </xf>
    <xf numFmtId="0" fontId="1" fillId="0" borderId="0" xfId="17" applyFont="1" applyNumberFormat="1">
      <alignment horizontal="left" vertical="center" wrapText="1"/>
    </xf>
    <xf numFmtId="49" fontId="8" fillId="0" borderId="0" xfId="18" applyFont="1" applyNumberFormat="1">
      <alignment wrapText="1"/>
    </xf>
    <xf numFmtId="0" fontId="1" fillId="0" borderId="0" xfId="19" applyFont="1" applyNumberFormat="1">
      <alignment vertical="center"/>
    </xf>
    <xf numFmtId="0" fontId="2" fillId="0" borderId="0" xfId="20" applyFont="1" applyNumberFormat="1">
      <alignment horizontal="left" vertical="top" wrapText="1"/>
    </xf>
    <xf numFmtId="49" fontId="9" fillId="0" borderId="0" xfId="21" applyFont="1" applyNumberFormat="1">
      <alignment vertical="top" wrapText="1"/>
    </xf>
    <xf numFmtId="49" fontId="2" fillId="3" borderId="3" xfId="22" applyFont="1" applyFill="1" applyBorder="1" applyNumberFormat="1">
      <alignment horizontal="center" vertical="center" wrapText="1"/>
    </xf>
    <xf numFmtId="0" fontId="2" fillId="3" borderId="4" xfId="23" applyFont="1" applyFill="1" applyBorder="1" applyNumberFormat="1">
      <alignment horizontal="center" vertical="center" wrapText="1"/>
    </xf>
    <xf numFmtId="0" fontId="2" fillId="3" borderId="5" xfId="24" applyFont="1" applyFill="1" applyBorder="1" applyNumberFormat="1">
      <alignment horizontal="center" vertical="center" wrapText="1"/>
    </xf>
    <xf numFmtId="0" fontId="10" fillId="0" borderId="0" xfId="25" applyFont="1" applyNumberFormat="1">
      <alignment wrapText="1"/>
    </xf>
    <xf numFmtId="0" fontId="2" fillId="4" borderId="6" xfId="26" applyFont="1" applyFill="1" applyBorder="1" applyNumberFormat="1">
      <alignment horizontal="right" vertical="center" wrapText="1" indent="1"/>
    </xf>
    <xf numFmtId="0" fontId="2" fillId="4" borderId="7" xfId="27" applyFont="1" applyFill="1" applyBorder="1" applyNumberFormat="1">
      <alignment horizontal="right" vertical="center" wrapText="1" indent="1"/>
    </xf>
    <xf numFmtId="0" fontId="11" fillId="0" borderId="0" xfId="28" applyFont="1" applyNumberFormat="1">
      <alignment horizontal="left" vertical="center" wrapText="1"/>
    </xf>
    <xf numFmtId="0" fontId="12" fillId="0" borderId="0" xfId="29" applyFont="1" applyNumberFormat="1">
      <alignment vertical="center" wrapText="1"/>
    </xf>
    <xf numFmtId="0" fontId="10" fillId="0" borderId="6" xfId="30" applyFont="1" applyBorder="1" applyNumberFormat="1">
      <alignment wrapText="1"/>
    </xf>
    <xf numFmtId="0" fontId="10" fillId="0" borderId="0" xfId="31" applyFont="1" applyNumberFormat="1"/>
    <xf numFmtId="0" fontId="11" fillId="0" borderId="0" xfId="32" applyFont="1" applyNumberFormat="1"/>
    <xf numFmtId="0" fontId="13" fillId="0" borderId="0" xfId="33" applyFont="1" applyNumberFormat="1">
      <alignment wrapText="1"/>
    </xf>
    <xf numFmtId="0" fontId="14" fillId="5" borderId="8" xfId="34" applyFont="1" applyFill="1" applyBorder="1" applyNumberFormat="1">
      <alignment horizontal="center" vertical="center" wrapText="1"/>
    </xf>
    <xf numFmtId="0" fontId="13" fillId="0" borderId="6" xfId="35" applyFont="1" applyBorder="1" applyNumberFormat="1">
      <alignment vertical="center" wrapText="1"/>
    </xf>
    <xf numFmtId="0" fontId="13" fillId="0" borderId="0" xfId="36" applyFont="1" applyNumberFormat="1">
      <alignment vertical="center" wrapText="1"/>
    </xf>
    <xf numFmtId="0" fontId="14" fillId="6" borderId="8" xfId="37" applyFont="1" applyFill="1" applyBorder="1" applyNumberFormat="1">
      <alignment horizontal="center" vertical="center" wrapText="1"/>
    </xf>
    <xf numFmtId="0" fontId="13" fillId="0" borderId="6" xfId="38" applyFont="1" applyBorder="1" applyNumberFormat="1">
      <alignment horizontal="left" vertical="center" wrapText="1"/>
    </xf>
    <xf numFmtId="0" fontId="13" fillId="0" borderId="0" xfId="39" applyFont="1" applyNumberFormat="1">
      <alignment horizontal="left" vertical="center" wrapText="1"/>
    </xf>
    <xf numFmtId="0" fontId="14" fillId="7" borderId="8" xfId="40" applyFont="1" applyFill="1" applyBorder="1" applyNumberFormat="1">
      <alignment horizontal="center" vertical="center" wrapText="1"/>
    </xf>
    <xf numFmtId="0" fontId="14" fillId="8" borderId="8" xfId="41" applyFont="1" applyFill="1" applyBorder="1" applyNumberFormat="1">
      <alignment horizontal="center" vertical="center" wrapText="1"/>
    </xf>
    <xf numFmtId="0" fontId="2" fillId="4" borderId="0" xfId="42" applyFont="1" applyFill="1" applyNumberFormat="1">
      <alignment horizontal="right" vertical="center" wrapText="1" indent="1"/>
    </xf>
    <xf numFmtId="0" fontId="11" fillId="0" borderId="6" xfId="43" applyFont="1" applyBorder="1" applyNumberFormat="1">
      <alignment horizontal="left" vertical="center" wrapText="1"/>
    </xf>
    <xf numFmtId="0" fontId="11" fillId="0" borderId="9" xfId="44" applyFont="1" applyBorder="1" applyNumberFormat="1">
      <alignment horizontal="left" vertical="center" wrapText="1"/>
    </xf>
    <xf numFmtId="0" fontId="2" fillId="4" borderId="8" xfId="45" applyFont="1" applyFill="1" applyBorder="1" applyNumberFormat="1">
      <alignment horizontal="right" vertical="center" wrapText="1" indent="1"/>
    </xf>
    <xf numFmtId="0" fontId="2" fillId="4" borderId="10" xfId="46" applyFont="1" applyFill="1" applyBorder="1" applyNumberFormat="1">
      <alignment horizontal="right" vertical="center" wrapText="1" indent="1"/>
    </xf>
    <xf numFmtId="0" fontId="13" fillId="0" borderId="0" xfId="47" applyFont="1" applyNumberFormat="1"/>
    <xf numFmtId="0" fontId="13" fillId="0" borderId="6" xfId="48" applyFont="1" applyBorder="1" applyNumberFormat="1">
      <alignment wrapText="1"/>
    </xf>
    <xf numFmtId="0" fontId="13" fillId="0" borderId="0" xfId="49" applyFont="1" applyNumberFormat="1">
      <alignment vertical="top" wrapText="1"/>
    </xf>
    <xf numFmtId="0" fontId="2" fillId="4" borderId="11" xfId="50" applyFont="1" applyFill="1" applyBorder="1" applyNumberFormat="1">
      <alignment horizontal="right" vertical="center" wrapText="1" indent="1"/>
    </xf>
    <xf numFmtId="0" fontId="2" fillId="4" borderId="12" xfId="51" applyFont="1" applyFill="1" applyBorder="1" applyNumberFormat="1">
      <alignment horizontal="right" vertical="center" wrapText="1" indent="1"/>
    </xf>
    <xf numFmtId="0" fontId="10" fillId="0" borderId="11" xfId="52" applyFont="1" applyBorder="1" applyNumberFormat="1">
      <alignment wrapText="1"/>
    </xf>
    <xf numFmtId="0" fontId="10" fillId="0" borderId="12" xfId="53" applyFont="1" applyBorder="1" applyNumberFormat="1">
      <alignment wrapText="1"/>
    </xf>
    <xf numFmtId="0" fontId="10" fillId="0" borderId="12" xfId="54" applyFont="1" applyBorder="1" applyNumberFormat="1">
      <alignment vertical="center" wrapText="1"/>
    </xf>
    <xf numFmtId="0" fontId="7" fillId="0" borderId="0" xfId="55" applyFont="1" applyNumberFormat="1"/>
    <xf numFmtId="49" fontId="10" fillId="0" borderId="0" xfId="56" applyFont="1" applyNumberFormat="1">
      <alignment vertical="top" wrapText="1"/>
    </xf>
    <xf numFmtId="49" fontId="9" fillId="0" borderId="0" xfId="95" applyFont="1" applyNumberFormat="1">
      <alignment vertical="top"/>
    </xf>
    <xf numFmtId="0" fontId="1" fillId="0" borderId="1" xfId="1" applyFont="1" applyBorder="1" applyNumberFormat="1">
      <alignment horizontal="left" vertical="center" indent="1"/>
    </xf>
    <xf numFmtId="0" fontId="2" fillId="0" borderId="1" xfId="2" applyFont="1" applyBorder="1" applyNumberFormat="1"/>
    <xf numFmtId="0" fontId="2" fillId="0" borderId="0" xfId="3" applyFont="1" applyNumberFormat="1"/>
    <xf numFmtId="0" fontId="3" fillId="2" borderId="2" xfId="4" applyFont="1" applyFill="1" applyBorder="1" applyNumberFormat="1">
      <alignment horizontal="center" vertical="center"/>
    </xf>
    <xf numFmtId="0" fontId="2" fillId="2" borderId="2" xfId="5" applyFont="1" applyFill="1" applyBorder="1" applyNumberFormat="1">
      <alignment vertical="center"/>
    </xf>
    <xf numFmtId="49" fontId="2" fillId="2" borderId="2" xfId="6" applyFont="1" applyFill="1" applyBorder="1" applyNumberFormat="1">
      <alignment vertical="center"/>
    </xf>
    <xf numFmtId="0" fontId="4" fillId="2" borderId="2" xfId="7" applyFont="1" applyFill="1" applyBorder="1" applyNumberFormat="1">
      <alignment horizontal="center" vertical="center"/>
    </xf>
    <xf numFmtId="0" fontId="2" fillId="0" borderId="0" xfId="8" applyFont="1" applyNumberFormat="1">
      <alignment vertical="center"/>
    </xf>
    <xf numFmtId="0" fontId="2" fillId="0" borderId="0" xfId="9" applyFont="1" applyNumberFormat="1">
      <alignment horizontal="left" vertical="center"/>
    </xf>
    <xf numFmtId="0" fontId="2" fillId="2" borderId="2" xfId="10" applyFont="1" applyFill="1" applyBorder="1" applyNumberFormat="1">
      <alignment vertical="center" wrapText="1"/>
    </xf>
    <xf numFmtId="49" fontId="2" fillId="2" borderId="2" xfId="11" applyFont="1" applyFill="1" applyBorder="1" applyNumberFormat="1">
      <alignment vertical="center" wrapText="1"/>
    </xf>
    <xf numFmtId="0" fontId="5" fillId="2" borderId="2" xfId="12" applyFont="1" applyFill="1" applyBorder="1" applyNumberFormat="1">
      <alignment vertical="center"/>
    </xf>
    <xf numFmtId="49" fontId="5" fillId="2" borderId="2" xfId="13" applyFont="1" applyFill="1" applyBorder="1" applyNumberFormat="1">
      <alignment vertical="center"/>
    </xf>
    <xf numFmtId="0" fontId="15" fillId="0" borderId="0" xfId="57" applyFont="1" applyNumberFormat="1">
      <alignment vertical="center" wrapText="1"/>
    </xf>
    <xf numFmtId="49" fontId="15" fillId="0" borderId="0" xfId="58" applyFont="1" applyNumberFormat="1">
      <alignment horizontal="left" vertical="center" wrapText="1"/>
    </xf>
    <xf numFmtId="49" fontId="15" fillId="0" borderId="0" xfId="59" applyFont="1" applyNumberFormat="1">
      <alignment horizontal="center" vertical="center" wrapText="1"/>
    </xf>
    <xf numFmtId="49" fontId="9" fillId="9" borderId="0" xfId="60" applyFont="1" applyFill="1" applyNumberFormat="1">
      <alignment vertical="center" wrapText="1"/>
    </xf>
    <xf numFmtId="49" fontId="9" fillId="0" borderId="0" xfId="61" applyFont="1" applyNumberFormat="1">
      <alignment vertical="center" wrapText="1"/>
    </xf>
    <xf numFmtId="49" fontId="9" fillId="0" borderId="0" xfId="62" applyFont="1" applyNumberFormat="1">
      <alignment horizontal="right" vertical="center"/>
    </xf>
    <xf numFmtId="49" fontId="16" fillId="9" borderId="0" xfId="63" applyFont="1" applyFill="1" applyNumberFormat="1">
      <alignment vertical="center" wrapText="1"/>
    </xf>
    <xf numFmtId="49" fontId="1" fillId="0" borderId="13" xfId="64" applyFont="1" applyBorder="1" applyNumberFormat="1">
      <alignment horizontal="center" vertical="center" wrapText="1"/>
    </xf>
    <xf numFmtId="49" fontId="1" fillId="0" borderId="14" xfId="65" applyFont="1" applyBorder="1" applyNumberFormat="1">
      <alignment horizontal="center" vertical="center" wrapText="1"/>
    </xf>
    <xf numFmtId="49" fontId="17" fillId="9" borderId="0" xfId="66" applyFont="1" applyFill="1" applyNumberFormat="1">
      <alignment vertical="center" wrapText="1"/>
    </xf>
    <xf numFmtId="49" fontId="9" fillId="9" borderId="0" xfId="67" applyFont="1" applyFill="1" applyNumberFormat="1">
      <alignment horizontal="right" vertical="center" wrapText="1" indent="1"/>
    </xf>
    <xf numFmtId="49" fontId="18" fillId="9" borderId="0" xfId="68" applyFont="1" applyFill="1" applyNumberFormat="1">
      <alignment horizontal="center" vertical="center" wrapText="1"/>
    </xf>
    <xf numFmtId="49" fontId="9" fillId="7" borderId="2" xfId="69" applyFont="1" applyFill="1" applyBorder="1" applyNumberFormat="1">
      <alignment horizontal="center" vertical="center"/>
    </xf>
    <xf numFmtId="14" fontId="15" fillId="9" borderId="0" xfId="70" applyFont="1" applyFill="1" applyNumberFormat="1">
      <alignment horizontal="center" vertical="center" wrapText="1"/>
    </xf>
    <xf numFmtId="0" fontId="15" fillId="9" borderId="0" xfId="71" applyFont="1" applyFill="1" applyNumberFormat="1">
      <alignment horizontal="center" vertical="center" wrapText="1"/>
    </xf>
    <xf numFmtId="0" fontId="9" fillId="9" borderId="0" xfId="72" applyFont="1" applyFill="1" applyNumberFormat="1">
      <alignment horizontal="center" vertical="center" wrapText="1"/>
    </xf>
    <xf numFmtId="49" fontId="9" fillId="9" borderId="7" xfId="73" applyFont="1" applyFill="1" applyBorder="1" applyNumberFormat="1">
      <alignment horizontal="right" vertical="center" wrapText="1" indent="1"/>
    </xf>
    <xf numFmtId="49" fontId="9" fillId="10" borderId="0" xfId="74" applyFont="1" applyFill="1" applyNumberFormat="1">
      <alignment horizontal="right" vertical="center" wrapText="1" indent="1"/>
    </xf>
    <xf numFmtId="49" fontId="15" fillId="0" borderId="0" xfId="75" applyFont="1" applyNumberFormat="1">
      <alignment vertical="center" wrapText="1"/>
    </xf>
    <xf numFmtId="49" fontId="16" fillId="9" borderId="0" xfId="76" applyFont="1" applyFill="1" applyNumberFormat="1">
      <alignment horizontal="center" vertical="center" wrapText="1"/>
    </xf>
    <xf numFmtId="0" fontId="9" fillId="7" borderId="2" xfId="0" applyFont="1" applyFill="1" applyBorder="1" applyNumberFormat="1">
      <alignment horizontal="center" vertical="center" wrapText="1"/>
    </xf>
    <xf numFmtId="0" fontId="9" fillId="0" borderId="2" xfId="78" applyFont="1" applyBorder="1" applyNumberFormat="1">
      <alignment horizontal="center" vertical="center" wrapText="1"/>
    </xf>
    <xf numFmtId="49" fontId="9" fillId="9" borderId="0" xfId="79" applyFont="1" applyFill="1" applyNumberFormat="1">
      <alignment horizontal="center" vertical="center" wrapText="1"/>
    </xf>
    <xf numFmtId="0" fontId="9" fillId="0" borderId="2" xfId="80" applyFont="1" applyBorder="1" applyNumberFormat="1">
      <alignment horizontal="center" vertical="center"/>
    </xf>
    <xf numFmtId="0" fontId="9" fillId="9" borderId="0" xfId="81" applyFont="1" applyFill="1" applyNumberFormat="1">
      <alignment horizontal="right" vertical="center" wrapText="1" indent="1"/>
    </xf>
    <xf numFmtId="49" fontId="19" fillId="0" borderId="0" xfId="82" applyFont="1" applyNumberFormat="1">
      <alignment horizontal="center" vertical="center" wrapText="1"/>
    </xf>
    <xf numFmtId="49" fontId="9" fillId="7" borderId="2" xfId="83" applyFont="1" applyFill="1" applyBorder="1" applyNumberFormat="1">
      <alignment horizontal="center" vertical="center" wrapText="1"/>
    </xf>
    <xf numFmtId="14" fontId="9" fillId="9" borderId="0" xfId="84" applyFont="1" applyFill="1" applyNumberFormat="1">
      <alignment horizontal="center" vertical="center" wrapText="1"/>
    </xf>
    <xf numFmtId="0" fontId="20" fillId="9" borderId="0" xfId="85" applyFont="1" applyFill="1" applyNumberFormat="1">
      <alignment horizontal="center" vertical="center" wrapText="1"/>
    </xf>
    <xf numFmtId="49" fontId="9" fillId="0" borderId="2" xfId="86" applyFont="1" applyBorder="1" applyNumberFormat="1">
      <alignment horizontal="center" vertical="center" wrapText="1"/>
    </xf>
    <xf numFmtId="49" fontId="9" fillId="0" borderId="0" xfId="87" applyFont="1" applyNumberFormat="1">
      <alignment vertical="center"/>
    </xf>
    <xf numFmtId="49" fontId="21" fillId="0" borderId="0" xfId="88" applyFont="1" applyNumberFormat="1">
      <alignment vertical="center" wrapText="1"/>
    </xf>
    <xf numFmtId="49" fontId="9" fillId="10" borderId="6" xfId="89" applyFont="1" applyFill="1" applyBorder="1" applyNumberFormat="1">
      <alignment horizontal="center" vertical="center" wrapText="1"/>
    </xf>
    <xf numFmtId="49" fontId="9" fillId="10" borderId="0" xfId="90" applyFont="1" applyFill="1" applyNumberFormat="1">
      <alignment horizontal="center" vertical="center" wrapText="1"/>
    </xf>
    <xf numFmtId="49" fontId="9" fillId="9" borderId="0" xfId="91" applyFont="1" applyFill="1" applyNumberFormat="1">
      <alignment horizontal="center" wrapText="1"/>
    </xf>
    <xf numFmtId="49" fontId="9" fillId="7" borderId="2" xfId="92" applyFont="1" applyFill="1" applyBorder="1" applyNumberFormat="1">
      <alignment horizontal="center" vertical="center" wrapText="1"/>
    </xf>
    <xf numFmtId="49" fontId="9" fillId="9" borderId="0" xfId="93" applyFont="1" applyFill="1" applyNumberFormat="1">
      <alignment vertical="center"/>
    </xf>
    <xf numFmtId="49" fontId="9" fillId="0" borderId="0" xfId="94" applyFont="1" applyNumberFormat="1">
      <alignment horizontal="center" vertical="center" wrapText="1"/>
    </xf>
    <xf numFmtId="49" fontId="9" fillId="0" borderId="0" xfId="96" applyFont="1" applyNumberFormat="1">
      <alignment horizontal="right" vertical="top"/>
    </xf>
    <xf numFmtId="2" fontId="17" fillId="0" borderId="15" xfId="97" applyFont="1" applyBorder="1" applyNumberFormat="1">
      <alignment horizontal="left" vertical="center" wrapText="1"/>
    </xf>
    <xf numFmtId="2" fontId="9" fillId="0" borderId="0" xfId="98" applyFont="1" applyNumberFormat="1">
      <alignment vertical="center" wrapText="1"/>
    </xf>
    <xf numFmtId="49" fontId="9" fillId="0" borderId="0" xfId="99" applyFont="1" applyNumberFormat="1">
      <alignment horizontal="center" wrapText="1"/>
    </xf>
    <xf numFmtId="49" fontId="9" fillId="9" borderId="2" xfId="100" applyFont="1" applyFill="1" applyBorder="1" applyNumberFormat="1">
      <alignment horizontal="center" vertical="center" wrapText="1"/>
    </xf>
    <xf numFmtId="49" fontId="9" fillId="0" borderId="8" xfId="101" applyFont="1" applyBorder="1" applyNumberFormat="1">
      <alignment horizontal="center" vertical="center" wrapText="1"/>
    </xf>
    <xf numFmtId="49" fontId="9" fillId="0" borderId="10" xfId="102" applyFont="1" applyBorder="1" applyNumberFormat="1">
      <alignment horizontal="center" vertical="center" wrapText="1"/>
    </xf>
    <xf numFmtId="49" fontId="9" fillId="9" borderId="16" xfId="103" applyFont="1" applyFill="1" applyBorder="1" applyNumberFormat="1">
      <alignment horizontal="center" vertical="center" wrapText="1"/>
    </xf>
    <xf numFmtId="2" fontId="9" fillId="0" borderId="2" xfId="104" applyFont="1" applyBorder="1" applyNumberFormat="1">
      <alignment horizontal="center" vertical="center" wrapText="1"/>
    </xf>
    <xf numFmtId="2" fontId="9" fillId="9" borderId="2" xfId="105" applyFont="1" applyFill="1" applyBorder="1" applyNumberFormat="1">
      <alignment horizontal="center" vertical="center" wrapText="1"/>
    </xf>
    <xf numFmtId="2" fontId="9" fillId="9" borderId="16" xfId="106" applyFont="1" applyFill="1" applyBorder="1" applyNumberFormat="1">
      <alignment horizontal="center" vertical="center" wrapText="1"/>
    </xf>
    <xf numFmtId="49" fontId="9" fillId="0" borderId="11" xfId="107" applyFont="1" applyBorder="1" applyNumberFormat="1">
      <alignment horizontal="center" vertical="center" wrapText="1"/>
    </xf>
    <xf numFmtId="49" fontId="9" fillId="0" borderId="17" xfId="108" applyFont="1" applyBorder="1" applyNumberFormat="1">
      <alignment horizontal="center" vertical="center" wrapText="1"/>
    </xf>
    <xf numFmtId="49" fontId="9" fillId="3" borderId="18" xfId="109" applyFont="1" applyFill="1" applyBorder="1" applyNumberFormat="1">
      <alignment horizontal="center" vertical="center" wrapText="1"/>
    </xf>
    <xf numFmtId="2" fontId="9" fillId="3" borderId="2" xfId="110" applyFont="1" applyFill="1" applyBorder="1" applyNumberFormat="1">
      <alignment horizontal="center" vertical="center" wrapText="1"/>
    </xf>
    <xf numFmtId="2" fontId="9" fillId="3" borderId="18" xfId="111" applyFont="1" applyFill="1" applyBorder="1" applyNumberFormat="1">
      <alignment horizontal="center" vertical="center" wrapText="1"/>
    </xf>
    <xf numFmtId="49" fontId="9" fillId="11" borderId="2" xfId="112" applyFont="1" applyFill="1" applyBorder="1" applyNumberFormat="1">
      <alignment horizontal="center" vertical="center"/>
    </xf>
    <xf numFmtId="49" fontId="9" fillId="0" borderId="19" xfId="113" applyFont="1" applyBorder="1" applyNumberFormat="1">
      <alignment horizontal="center" vertical="center" wrapText="1"/>
    </xf>
    <xf numFmtId="49" fontId="9" fillId="3" borderId="20" xfId="114" applyFont="1" applyFill="1" applyBorder="1" applyNumberFormat="1">
      <alignment horizontal="center" vertical="center" wrapText="1"/>
    </xf>
    <xf numFmtId="2" fontId="9" fillId="3" borderId="20" xfId="115" applyFont="1" applyFill="1" applyBorder="1" applyNumberFormat="1">
      <alignment horizontal="center" vertical="center" wrapText="1"/>
    </xf>
    <xf numFmtId="49" fontId="9" fillId="3" borderId="6" xfId="116" applyFont="1" applyFill="1" applyBorder="1" applyNumberFormat="1">
      <alignment horizontal="center" vertical="top"/>
    </xf>
    <xf numFmtId="49" fontId="9" fillId="3" borderId="0" xfId="117" applyFont="1" applyFill="1" applyNumberFormat="1">
      <alignment horizontal="center" vertical="top"/>
    </xf>
    <xf numFmtId="49" fontId="9" fillId="11" borderId="0" xfId="118" applyFont="1" applyFill="1" applyNumberFormat="1">
      <alignment horizontal="center" vertical="center"/>
    </xf>
    <xf numFmtId="49" fontId="22" fillId="0" borderId="2" xfId="119" applyFont="1" applyBorder="1" applyNumberFormat="1">
      <alignment vertical="top"/>
    </xf>
    <xf numFmtId="49" fontId="9" fillId="0" borderId="2" xfId="120" applyFont="1" applyBorder="1" applyNumberFormat="1">
      <alignment vertical="top"/>
    </xf>
    <xf numFmtId="0" fontId="47" fillId="0" borderId="0" xfId="0" applyFont="1">
      <alignment vertical="top"/>
    </xf>
    <xf numFmtId="0" fontId="47" fillId="0" borderId="0" xfId="0" applyFont="1">
      <alignment vertical="top"/>
    </xf>
    <xf numFmtId="0" fontId="9" fillId="0" borderId="0" xfId="0" applyFont="1" applyNumberFormat="1">
      <alignment vertical="top"/>
    </xf>
    <xf numFmtId="49" fontId="27" fillId="0" borderId="7" xfId="0" applyFont="1" applyBorder="1" applyNumberFormat="1">
      <alignment horizontal="center" vertical="center" wrapText="1"/>
    </xf>
    <xf numFmtId="0" fontId="24" fillId="0" borderId="2" xfId="0" applyFont="1" applyBorder="1" applyNumberFormat="1">
      <alignment horizontal="center" vertical="center" wrapText="1"/>
    </xf>
    <xf numFmtId="171" fontId="9" fillId="5" borderId="23" xfId="0" applyFont="1" applyFill="1" applyBorder="1" applyNumberFormat="1">
      <alignment horizontal="center" vertical="center"/>
      <protection locked="0"/>
    </xf>
    <xf numFmtId="49" fontId="24" fillId="5" borderId="2" xfId="0" applyFont="1" applyFill="1" applyBorder="1" applyNumberFormat="1">
      <alignment horizontal="center" vertical="center" wrapText="1"/>
      <protection locked="0"/>
    </xf>
    <xf numFmtId="0" fontId="9" fillId="5" borderId="2" xfId="0" applyFont="1" applyFill="1" applyBorder="1" applyNumberFormat="1">
      <alignment horizontal="left" vertical="center" wrapText="1"/>
      <protection locked="0"/>
    </xf>
    <xf numFmtId="49" fontId="24" fillId="5" borderId="2" xfId="0" applyFont="1" applyFill="1" applyBorder="1" applyNumberFormat="1">
      <alignment horizontal="left" vertical="center" wrapText="1"/>
      <protection locked="0"/>
    </xf>
    <xf numFmtId="4" fontId="24" fillId="5" borderId="2" xfId="0" applyFont="1" applyFill="1" applyBorder="1" applyNumberFormat="1">
      <alignment horizontal="right" vertical="center" wrapText="1"/>
      <protection locked="0"/>
    </xf>
    <xf numFmtId="0" fontId="24" fillId="5" borderId="2" xfId="0" applyFont="1" applyFill="1" applyBorder="1" applyNumberFormat="1">
      <alignment horizontal="right" vertical="center" wrapText="1"/>
      <protection locked="0"/>
    </xf>
    <xf numFmtId="0" fontId="24" fillId="8" borderId="2" xfId="0" applyFont="1" applyFill="1" applyBorder="1" applyNumberFormat="1">
      <alignment horizontal="left" vertical="center" wrapText="1"/>
      <protection locked="0"/>
    </xf>
    <xf numFmtId="0" fontId="9" fillId="8" borderId="2" xfId="0" applyFont="1" applyFill="1" applyBorder="1" applyNumberFormat="1">
      <alignment horizontal="center" vertical="center" wrapText="1"/>
      <protection locked="0"/>
    </xf>
    <xf numFmtId="4" fontId="24" fillId="7" borderId="2" xfId="0" applyFont="1" applyFill="1" applyBorder="1" applyNumberFormat="1">
      <alignment horizontal="right" vertical="center" wrapText="1"/>
    </xf>
    <xf numFmtId="4" fontId="24" fillId="3" borderId="2" xfId="0" applyFont="1" applyFill="1" applyBorder="1" applyNumberFormat="1">
      <alignment horizontal="right" vertical="center" wrapText="1"/>
    </xf>
    <xf numFmtId="0" fontId="28" fillId="5" borderId="2" xfId="0" applyFont="1" applyFill="1" applyBorder="1" applyNumberFormat="1">
      <alignment horizontal="left" vertical="center" wrapText="1"/>
      <protection locked="0"/>
    </xf>
    <xf numFmtId="0" fontId="23" fillId="12" borderId="14" xfId="121" applyFont="1" applyFill="1" applyBorder="1" applyNumberFormat="1">
      <alignment horizontal="left" vertical="center"/>
    </xf>
    <xf numFmtId="0" fontId="23" fillId="12" borderId="15" xfId="122" applyFont="1" applyFill="1" applyBorder="1" applyNumberFormat="1">
      <alignment horizontal="left" vertical="center"/>
    </xf>
    <xf numFmtId="0" fontId="23" fillId="12" borderId="13" xfId="123" applyFont="1" applyFill="1" applyBorder="1" applyNumberFormat="1">
      <alignment horizontal="left" vertical="center"/>
    </xf>
    <xf numFmtId="49" fontId="24" fillId="0" borderId="0" xfId="124" applyFont="1" applyNumberFormat="1">
      <alignment vertical="top"/>
    </xf>
    <xf numFmtId="0" fontId="9" fillId="0" borderId="0" xfId="125" applyFont="1" applyNumberFormat="1">
      <alignment vertical="top"/>
    </xf>
    <xf numFmtId="1" fontId="17" fillId="0" borderId="15" xfId="126" applyFont="1" applyBorder="1" applyNumberFormat="1">
      <alignment horizontal="left" vertical="center" wrapText="1"/>
    </xf>
    <xf numFmtId="1" fontId="17" fillId="0" borderId="0" xfId="127" applyFont="1" applyNumberFormat="1">
      <alignment horizontal="center" vertical="center" wrapText="1"/>
    </xf>
    <xf numFmtId="1" fontId="9" fillId="0" borderId="2" xfId="128" applyFont="1" applyBorder="1" applyNumberFormat="1">
      <alignment horizontal="center" vertical="center" wrapText="1"/>
    </xf>
    <xf numFmtId="1" fontId="9" fillId="0" borderId="14" xfId="129" applyFont="1" applyBorder="1" applyNumberFormat="1">
      <alignment horizontal="center" vertical="center" wrapText="1"/>
    </xf>
    <xf numFmtId="0" fontId="9" fillId="0" borderId="16" xfId="130" applyFont="1" applyBorder="1" applyNumberFormat="1">
      <alignment horizontal="center" vertical="center" wrapText="1"/>
    </xf>
    <xf numFmtId="0" fontId="9" fillId="0" borderId="18" xfId="131" applyFont="1" applyBorder="1" applyNumberFormat="1">
      <alignment horizontal="center" vertical="center" wrapText="1"/>
    </xf>
    <xf numFmtId="0" fontId="9" fillId="0" borderId="20" xfId="132" applyFont="1" applyBorder="1" applyNumberFormat="1">
      <alignment horizontal="center" vertical="center" wrapText="1"/>
    </xf>
    <xf numFmtId="49" fontId="22" fillId="0" borderId="15" xfId="133" applyFont="1" applyBorder="1" applyNumberFormat="1">
      <alignment vertical="top"/>
    </xf>
    <xf numFmtId="49" fontId="9" fillId="0" borderId="15" xfId="134" applyFont="1" applyBorder="1" applyNumberFormat="1">
      <alignment vertical="top"/>
    </xf>
    <xf numFmtId="49" fontId="9" fillId="0" borderId="2" xfId="135" applyFont="1" applyBorder="1" applyNumberFormat="1">
      <alignment vertical="center" wrapText="1"/>
    </xf>
    <xf numFmtId="4" fontId="9" fillId="7" borderId="2" xfId="136" applyFont="1" applyFill="1" applyBorder="1" applyNumberFormat="1">
      <alignment vertical="center"/>
    </xf>
    <xf numFmtId="3" fontId="9" fillId="7" borderId="2" xfId="137" applyFont="1" applyFill="1" applyBorder="1" applyNumberFormat="1">
      <alignment vertical="center"/>
    </xf>
    <xf numFmtId="4" fontId="9" fillId="7" borderId="2" xfId="138" applyFont="1" applyFill="1" applyBorder="1" applyNumberFormat="1">
      <alignment horizontal="right" vertical="center"/>
    </xf>
    <xf numFmtId="3" fontId="9" fillId="5" borderId="2" xfId="139" applyFont="1" applyFill="1" applyBorder="1" applyNumberFormat="1">
      <alignment horizontal="right" vertical="center"/>
      <protection locked="0"/>
    </xf>
    <xf numFmtId="16" fontId="9" fillId="9" borderId="2" xfId="140" applyFont="1" applyFill="1" applyBorder="1" applyNumberFormat="1" quotePrefix="1">
      <alignment horizontal="center" vertical="center" wrapText="1"/>
    </xf>
    <xf numFmtId="49" fontId="9" fillId="9" borderId="2" xfId="141" applyFont="1" applyFill="1" applyBorder="1" applyNumberFormat="1">
      <alignment horizontal="left" vertical="center" wrapText="1" indent="1"/>
    </xf>
    <xf numFmtId="4" fontId="9" fillId="5" borderId="2" xfId="142" applyFont="1" applyFill="1" applyBorder="1" applyNumberFormat="1">
      <alignment vertical="center"/>
      <protection locked="0"/>
    </xf>
    <xf numFmtId="49" fontId="9" fillId="0" borderId="14" xfId="143" applyFont="1" applyBorder="1" applyNumberFormat="1">
      <alignment vertical="center" wrapText="1"/>
    </xf>
    <xf numFmtId="4" fontId="9" fillId="0" borderId="2" xfId="144" applyFont="1" applyBorder="1" applyNumberFormat="1">
      <alignment vertical="top"/>
    </xf>
    <xf numFmtId="16" fontId="9" fillId="0" borderId="2" xfId="145" applyFont="1" applyBorder="1" applyNumberFormat="1" quotePrefix="1">
      <alignment horizontal="center" vertical="center" wrapText="1"/>
    </xf>
    <xf numFmtId="49" fontId="9" fillId="0" borderId="2" xfId="146" applyFont="1" applyBorder="1" applyNumberFormat="1">
      <alignment horizontal="left" vertical="center" wrapText="1" indent="1"/>
    </xf>
    <xf numFmtId="4" fontId="9" fillId="7" borderId="20" xfId="147" applyFont="1" applyFill="1" applyBorder="1" applyNumberFormat="1">
      <alignment vertical="center"/>
    </xf>
    <xf numFmtId="49" fontId="9" fillId="0" borderId="0" xfId="148" applyFont="1" applyNumberFormat="1">
      <alignment horizontal="right" vertical="center" wrapText="1"/>
    </xf>
    <xf numFmtId="49" fontId="17" fillId="0" borderId="13" xfId="149" applyFont="1" applyBorder="1" applyNumberFormat="1">
      <alignment horizontal="left" vertical="center" wrapText="1"/>
    </xf>
    <xf numFmtId="49" fontId="17" fillId="0" borderId="2" xfId="150" applyFont="1" applyBorder="1" applyNumberFormat="1">
      <alignment horizontal="left" vertical="center" wrapText="1"/>
    </xf>
    <xf numFmtId="49" fontId="17" fillId="0" borderId="14" xfId="151" applyFont="1" applyBorder="1" applyNumberFormat="1">
      <alignment horizontal="left" vertical="center" wrapText="1"/>
    </xf>
    <xf numFmtId="2" fontId="9" fillId="0" borderId="14" xfId="152" applyFont="1" applyBorder="1" applyNumberFormat="1">
      <alignment horizontal="center" vertical="center" wrapText="1"/>
    </xf>
    <xf numFmtId="2" fontId="9" fillId="0" borderId="15" xfId="153" applyFont="1" applyBorder="1" applyNumberFormat="1">
      <alignment horizontal="center" vertical="center" wrapText="1"/>
    </xf>
    <xf numFmtId="49" fontId="9" fillId="0" borderId="21" xfId="154" applyFont="1" applyBorder="1" applyNumberFormat="1">
      <alignment horizontal="center" vertical="center" wrapText="1"/>
    </xf>
    <xf numFmtId="49" fontId="9" fillId="0" borderId="18" xfId="155" applyFont="1" applyBorder="1" applyNumberFormat="1">
      <alignment horizontal="center" vertical="center" wrapText="1"/>
    </xf>
    <xf numFmtId="2" fontId="9" fillId="0" borderId="20" xfId="156" applyFont="1" applyBorder="1" applyNumberFormat="1">
      <alignment horizontal="center" vertical="center" wrapText="1"/>
    </xf>
    <xf numFmtId="2" fontId="9" fillId="0" borderId="11" xfId="157" applyFont="1" applyBorder="1" applyNumberFormat="1">
      <alignment horizontal="center" vertical="center" wrapText="1"/>
    </xf>
    <xf numFmtId="2" fontId="9" fillId="0" borderId="12" xfId="158" applyFont="1" applyBorder="1" applyNumberFormat="1">
      <alignment horizontal="center" vertical="center" wrapText="1"/>
    </xf>
    <xf numFmtId="49" fontId="9" fillId="0" borderId="22" xfId="159" applyFont="1" applyBorder="1" applyNumberFormat="1">
      <alignment horizontal="center" vertical="center" wrapText="1"/>
    </xf>
    <xf numFmtId="49" fontId="9" fillId="0" borderId="20" xfId="160" applyFont="1" applyBorder="1" applyNumberFormat="1">
      <alignment horizontal="center" vertical="center" wrapText="1"/>
    </xf>
    <xf numFmtId="2" fontId="9" fillId="0" borderId="13" xfId="161" applyFont="1" applyBorder="1" applyNumberFormat="1">
      <alignment horizontal="center" vertical="center" wrapText="1"/>
    </xf>
    <xf numFmtId="49" fontId="9" fillId="0" borderId="14" xfId="162" applyFont="1" applyBorder="1" applyNumberFormat="1">
      <alignment horizontal="center" vertical="center" wrapText="1"/>
    </xf>
    <xf numFmtId="49" fontId="22" fillId="0" borderId="0" xfId="163" applyFont="1" applyNumberFormat="1">
      <alignment vertical="top"/>
    </xf>
    <xf numFmtId="49" fontId="17" fillId="0" borderId="2" xfId="164" applyFont="1" applyBorder="1" applyNumberFormat="1">
      <alignment horizontal="center" vertical="center"/>
    </xf>
    <xf numFmtId="49" fontId="17" fillId="0" borderId="14" xfId="165" applyFont="1" applyBorder="1" applyNumberFormat="1">
      <alignment horizontal="center" vertical="center"/>
    </xf>
    <xf numFmtId="49" fontId="9" fillId="0" borderId="13" xfId="166" applyFont="1" applyBorder="1" applyNumberFormat="1">
      <alignment vertical="top"/>
    </xf>
    <xf numFmtId="49" fontId="9" fillId="0" borderId="20" xfId="167" applyFont="1" applyBorder="1" applyNumberFormat="1">
      <alignment horizontal="left" vertical="center" wrapText="1"/>
    </xf>
    <xf numFmtId="4" fontId="9" fillId="7" borderId="20" xfId="168" applyFont="1" applyFill="1" applyBorder="1" applyNumberFormat="1">
      <alignment horizontal="right" vertical="center" wrapText="1"/>
    </xf>
    <xf numFmtId="178" fontId="9" fillId="0" borderId="14" xfId="169" applyFont="1" applyBorder="1" applyNumberFormat="1">
      <alignment horizontal="center" vertical="center" wrapText="1"/>
    </xf>
    <xf numFmtId="178" fontId="9" fillId="0" borderId="15" xfId="170" applyFont="1" applyBorder="1" applyNumberFormat="1">
      <alignment horizontal="center" vertical="center" wrapText="1"/>
    </xf>
    <xf numFmtId="49" fontId="9" fillId="0" borderId="7" xfId="171" applyFont="1" applyBorder="1" applyNumberFormat="1">
      <alignment vertical="top"/>
    </xf>
    <xf numFmtId="4" fontId="9" fillId="5" borderId="2" xfId="172" applyFont="1" applyFill="1" applyBorder="1" applyNumberFormat="1">
      <alignment horizontal="right" vertical="center" wrapText="1"/>
      <protection locked="0"/>
    </xf>
    <xf numFmtId="49" fontId="25" fillId="12" borderId="15" xfId="173" applyFont="1" applyFill="1" applyBorder="1" applyNumberFormat="1">
      <alignment horizontal="left" vertical="center"/>
    </xf>
    <xf numFmtId="0" fontId="48" fillId="0" borderId="0" xfId="0" applyFont="1">
      <alignment vertical="top"/>
    </xf>
    <xf numFmtId="49" fontId="9" fillId="0" borderId="18" xfId="210" applyFont="1" applyBorder="1" applyNumberFormat="1">
      <alignment vertical="top"/>
    </xf>
    <xf numFmtId="49" fontId="27" fillId="0" borderId="7" xfId="199" applyFont="1" applyBorder="1" applyNumberFormat="1">
      <alignment horizontal="center" vertical="center" wrapText="1"/>
    </xf>
    <xf numFmtId="0" fontId="9" fillId="9" borderId="2" xfId="211" applyFont="1" applyFill="1" applyBorder="1" applyNumberFormat="1">
      <alignment horizontal="center" vertical="center"/>
    </xf>
    <xf numFmtId="49" fontId="24" fillId="8" borderId="2" xfId="212" applyFont="1" applyFill="1" applyBorder="1" applyNumberFormat="1">
      <alignment horizontal="left" vertical="center" wrapText="1"/>
      <protection locked="0"/>
    </xf>
    <xf numFmtId="171" fontId="9" fillId="8" borderId="23" xfId="0" applyFont="1" applyFill="1" applyBorder="1" applyNumberFormat="1">
      <alignment horizontal="center" vertical="center"/>
      <protection locked="0"/>
    </xf>
    <xf numFmtId="0" fontId="9" fillId="8" borderId="2" xfId="0" applyFont="1" applyFill="1" applyBorder="1" applyNumberFormat="1">
      <alignment vertical="center" wrapText="1"/>
      <protection locked="0"/>
    </xf>
    <xf numFmtId="49" fontId="24" fillId="5" borderId="2" xfId="204" applyFont="1" applyFill="1" applyBorder="1" applyNumberFormat="1">
      <alignment horizontal="left" vertical="center" wrapText="1"/>
      <protection locked="0"/>
    </xf>
    <xf numFmtId="49" fontId="9" fillId="0" borderId="16" xfId="174" applyFont="1" applyBorder="1" applyNumberFormat="1" quotePrefix="1">
      <alignment horizontal="center" vertical="center" wrapText="1"/>
    </xf>
    <xf numFmtId="49" fontId="9" fillId="0" borderId="16" xfId="175" applyFont="1" applyBorder="1" applyNumberFormat="1">
      <alignment horizontal="left" vertical="center" wrapText="1" indent="1"/>
    </xf>
    <xf numFmtId="49" fontId="9" fillId="0" borderId="20" xfId="176" applyFont="1" applyBorder="1" applyNumberFormat="1">
      <alignment horizontal="left" vertical="center" wrapText="1" indent="1"/>
    </xf>
    <xf numFmtId="171" fontId="9" fillId="8" borderId="23" xfId="213" applyFont="1" applyFill="1" applyBorder="1" applyNumberFormat="1">
      <alignment horizontal="center" vertical="center"/>
      <protection locked="0"/>
    </xf>
    <xf numFmtId="0" fontId="9" fillId="8" borderId="2" xfId="214" applyFont="1" applyFill="1" applyBorder="1" applyNumberFormat="1">
      <alignment vertical="center" wrapText="1"/>
      <protection locked="0"/>
    </xf>
    <xf numFmtId="4" fontId="9" fillId="7" borderId="16" xfId="177" applyFont="1" applyFill="1" applyBorder="1" applyNumberFormat="1">
      <alignment horizontal="right" vertical="center" wrapText="1"/>
    </xf>
    <xf numFmtId="0" fontId="26" fillId="0" borderId="8" xfId="178" applyFont="1" applyBorder="1" applyNumberFormat="1">
      <alignment horizontal="center" vertical="center"/>
    </xf>
    <xf numFmtId="0" fontId="26" fillId="0" borderId="9" xfId="179" applyFont="1" applyBorder="1" applyNumberFormat="1">
      <alignment horizontal="center" vertical="center"/>
    </xf>
    <xf numFmtId="0" fontId="26" fillId="0" borderId="11" xfId="180" applyFont="1" applyBorder="1" applyNumberFormat="1">
      <alignment horizontal="center" vertical="center"/>
    </xf>
    <xf numFmtId="0" fontId="26" fillId="0" borderId="12" xfId="181" applyFont="1" applyBorder="1" applyNumberFormat="1">
      <alignment horizontal="center" vertical="center"/>
    </xf>
    <xf numFmtId="14" fontId="9" fillId="0" borderId="16" xfId="182" applyFont="1" applyBorder="1" applyNumberFormat="1" quotePrefix="1">
      <alignment horizontal="center" vertical="center" wrapText="1"/>
    </xf>
    <xf numFmtId="49" fontId="9" fillId="0" borderId="16" xfId="183" applyFont="1" applyBorder="1" applyNumberFormat="1">
      <alignment horizontal="left" vertical="center" wrapText="1" indent="2"/>
    </xf>
    <xf numFmtId="49" fontId="9" fillId="0" borderId="20" xfId="184" applyFont="1" applyBorder="1" applyNumberFormat="1">
      <alignment horizontal="left" vertical="center" wrapText="1" indent="2"/>
    </xf>
    <xf numFmtId="49" fontId="9" fillId="0" borderId="16" xfId="185" applyFont="1" applyBorder="1" applyNumberFormat="1">
      <alignment horizontal="center" vertical="center" wrapText="1"/>
    </xf>
    <xf numFmtId="49" fontId="9" fillId="0" borderId="16" xfId="186" applyFont="1" applyBorder="1" applyNumberFormat="1">
      <alignment horizontal="left" vertical="center" wrapText="1" indent="3"/>
    </xf>
    <xf numFmtId="49" fontId="9" fillId="0" borderId="20" xfId="187" applyFont="1" applyBorder="1" applyNumberFormat="1">
      <alignment horizontal="left" vertical="center" wrapText="1" indent="3"/>
    </xf>
    <xf numFmtId="16" fontId="9" fillId="0" borderId="16" xfId="188" applyFont="1" applyBorder="1" applyNumberFormat="1" quotePrefix="1">
      <alignment horizontal="center" vertical="center" wrapText="1"/>
    </xf>
    <xf numFmtId="0" fontId="25" fillId="12" borderId="15" xfId="189" applyFont="1" applyFill="1" applyBorder="1" applyNumberFormat="1">
      <alignment horizontal="left" vertical="center"/>
    </xf>
    <xf numFmtId="49" fontId="17" fillId="0" borderId="14" xfId="190" applyFont="1" applyBorder="1" applyNumberFormat="1">
      <alignment horizontal="center" vertical="center" wrapText="1"/>
    </xf>
    <xf numFmtId="49" fontId="17" fillId="0" borderId="15" xfId="191" applyFont="1" applyBorder="1" applyNumberFormat="1">
      <alignment horizontal="center" vertical="center" wrapText="1"/>
    </xf>
    <xf numFmtId="49" fontId="17" fillId="0" borderId="9" xfId="192" applyFont="1" applyBorder="1" applyNumberFormat="1">
      <alignment horizontal="center" vertical="center" wrapText="1"/>
    </xf>
    <xf numFmtId="4" fontId="9" fillId="7" borderId="2" xfId="193" applyFont="1" applyFill="1" applyBorder="1" applyNumberFormat="1">
      <alignment horizontal="right" vertical="center" wrapText="1"/>
    </xf>
    <xf numFmtId="49" fontId="9" fillId="9" borderId="0" xfId="194" applyFont="1" applyFill="1" applyNumberFormat="1">
      <alignment vertical="top"/>
    </xf>
    <xf numFmtId="49" fontId="1" fillId="0" borderId="15" xfId="195" applyFont="1" applyBorder="1" applyNumberFormat="1">
      <alignment horizontal="left" vertical="center" indent="1"/>
    </xf>
    <xf numFmtId="49" fontId="9" fillId="9" borderId="2" xfId="196" applyFont="1" applyFill="1" applyBorder="1" applyNumberFormat="1">
      <alignment horizontal="center" vertical="center"/>
    </xf>
    <xf numFmtId="49" fontId="9" fillId="5" borderId="2" xfId="197" applyFont="1" applyFill="1" applyBorder="1" applyNumberFormat="1">
      <alignment horizontal="left" vertical="center" wrapText="1"/>
      <protection locked="0"/>
    </xf>
    <xf numFmtId="49" fontId="9" fillId="13" borderId="0" xfId="198" applyFont="1" applyFill="1" applyNumberFormat="1"/>
    <xf numFmtId="0" fontId="24" fillId="0" borderId="2" xfId="200" applyFont="1" applyBorder="1" applyNumberFormat="1">
      <alignment horizontal="center" vertical="center" wrapText="1"/>
    </xf>
    <xf numFmtId="171" fontId="9" fillId="5" borderId="23" xfId="201" applyFont="1" applyFill="1" applyBorder="1" applyNumberFormat="1">
      <alignment horizontal="center" vertical="center"/>
      <protection locked="0"/>
    </xf>
    <xf numFmtId="49" fontId="24" fillId="5" borderId="2" xfId="202" applyFont="1" applyFill="1" applyBorder="1" applyNumberFormat="1">
      <alignment horizontal="center" vertical="center" wrapText="1"/>
      <protection locked="0"/>
    </xf>
    <xf numFmtId="0" fontId="9" fillId="5" borderId="2" xfId="203" applyFont="1" applyFill="1" applyBorder="1" applyNumberFormat="1">
      <alignment horizontal="left" vertical="center" wrapText="1"/>
      <protection locked="0"/>
    </xf>
    <xf numFmtId="4" fontId="24" fillId="5" borderId="2" xfId="205" applyFont="1" applyFill="1" applyBorder="1" applyNumberFormat="1">
      <alignment horizontal="right" vertical="center" wrapText="1"/>
      <protection locked="0"/>
    </xf>
    <xf numFmtId="0" fontId="24" fillId="5" borderId="2" xfId="206" applyFont="1" applyFill="1" applyBorder="1" applyNumberFormat="1">
      <alignment horizontal="right" vertical="center" wrapText="1"/>
      <protection locked="0"/>
    </xf>
    <xf numFmtId="0" fontId="24" fillId="8" borderId="2" xfId="207" applyFont="1" applyFill="1" applyBorder="1" applyNumberFormat="1">
      <alignment horizontal="left" vertical="center" wrapText="1"/>
      <protection locked="0"/>
    </xf>
    <xf numFmtId="0" fontId="9" fillId="8" borderId="2" xfId="77" applyFont="1" applyFill="1" applyBorder="1" applyNumberFormat="1">
      <alignment horizontal="center" vertical="center" wrapText="1"/>
      <protection locked="0"/>
    </xf>
    <xf numFmtId="4" fontId="24" fillId="7" borderId="2" xfId="208" applyFont="1" applyFill="1" applyBorder="1" applyNumberFormat="1">
      <alignment horizontal="right" vertical="center" wrapText="1"/>
    </xf>
    <xf numFmtId="4" fontId="24" fillId="3" borderId="2" xfId="209" applyFont="1" applyFill="1" applyBorder="1" applyNumberFormat="1">
      <alignment horizontal="right" vertical="center" wrapText="1"/>
    </xf>
    <xf numFmtId="0" fontId="24" fillId="5" borderId="13" xfId="215" applyFont="1" applyFill="1" applyBorder="1" applyNumberFormat="1">
      <alignment horizontal="center" vertical="center" wrapText="1"/>
      <protection locked="0"/>
    </xf>
    <xf numFmtId="0" fontId="24" fillId="5" borderId="2" xfId="216" applyFont="1" applyFill="1" applyBorder="1" applyNumberFormat="1">
      <alignment horizontal="left" vertical="center" wrapText="1"/>
      <protection locked="0"/>
    </xf>
    <xf numFmtId="0" fontId="24" fillId="5" borderId="2" xfId="217" applyFont="1" applyFill="1" applyBorder="1" applyNumberFormat="1">
      <alignment horizontal="center" vertical="center" wrapText="1"/>
      <protection locked="0"/>
    </xf>
    <xf numFmtId="4" fontId="24" fillId="8" borderId="2" xfId="218" applyFont="1" applyFill="1" applyBorder="1" applyNumberFormat="1">
      <alignment horizontal="right" vertical="center" wrapText="1"/>
      <protection locked="0"/>
    </xf>
    <xf numFmtId="49" fontId="24" fillId="5" borderId="13" xfId="219" applyFont="1" applyFill="1" applyBorder="1" applyNumberFormat="1">
      <alignment horizontal="left" vertical="center" wrapText="1"/>
      <protection locked="0"/>
    </xf>
    <xf numFmtId="49" fontId="24" fillId="5" borderId="14" xfId="220" applyFont="1" applyFill="1" applyBorder="1" applyNumberFormat="1">
      <alignment horizontal="center" vertical="center" wrapText="1"/>
      <protection locked="0"/>
    </xf>
    <xf numFmtId="49" fontId="9" fillId="5" borderId="13" xfId="221" applyFont="1" applyFill="1" applyBorder="1" applyNumberFormat="1">
      <alignment horizontal="left" vertical="center" wrapText="1"/>
      <protection locked="0"/>
    </xf>
    <xf numFmtId="49" fontId="17" fillId="14" borderId="24" xfId="222" applyFont="1" applyFill="1" applyBorder="1" applyNumberFormat="1">
      <alignment horizontal="center" vertical="center" wrapText="1"/>
    </xf>
    <xf numFmtId="49" fontId="15" fillId="15" borderId="0" xfId="223" applyFont="1" applyFill="1" applyNumberFormat="1">
      <alignment horizontal="center" vertical="center"/>
    </xf>
    <xf numFmtId="49" fontId="17" fillId="14" borderId="0" xfId="224" applyFont="1" applyFill="1" applyNumberFormat="1">
      <alignment horizontal="center" vertical="center"/>
    </xf>
    <xf numFmtId="49" fontId="17" fillId="14" borderId="0" xfId="225" applyFont="1" applyFill="1" applyNumberFormat="1">
      <alignment horizontal="left" vertical="center"/>
    </xf>
    <xf numFmtId="49" fontId="9" fillId="0" borderId="24" xfId="226" applyFont="1" applyBorder="1" applyNumberFormat="1">
      <alignment horizontal="center"/>
    </xf>
    <xf numFmtId="49" fontId="9" fillId="0" borderId="0" xfId="227" applyFont="1" applyNumberFormat="1">
      <alignment horizontal="left" vertical="center" wrapText="1"/>
    </xf>
    <xf numFmtId="0" fontId="9" fillId="0" borderId="0" xfId="228" applyFont="1" applyNumberFormat="1">
      <alignment horizontal="left" vertical="center"/>
    </xf>
    <xf numFmtId="49" fontId="9" fillId="0" borderId="0" xfId="229" applyFont="1" applyNumberFormat="1">
      <alignment horizontal="left" vertical="center"/>
    </xf>
    <xf numFmtId="49" fontId="17" fillId="7" borderId="24" xfId="230" applyFont="1" applyFill="1" applyBorder="1" applyNumberFormat="1">
      <alignment horizontal="center" vertical="center" wrapText="1"/>
    </xf>
    <xf numFmtId="0" fontId="9" fillId="0" borderId="0" xfId="231" applyFont="1" applyNumberFormat="1">
      <alignment vertical="top" wrapText="1"/>
    </xf>
    <xf numFmtId="49" fontId="9" fillId="16" borderId="0" xfId="232" applyFont="1" applyFill="1" applyNumberFormat="1">
      <alignment horizontal="center" vertical="center"/>
    </xf>
    <xf numFmtId="49" fontId="28" fillId="0" borderId="0" xfId="233" applyFont="1" applyNumberFormat="1">
      <alignment vertical="top"/>
    </xf>
  </cellXfs>
  <cellStyles count="280">
    <cellStyle name="Normal" xfId="0" builtinId="0"/>
    <cellStyle name="s1" xfId="1"/>
    <cellStyle name="s2" xfId="2"/>
    <cellStyle name="s3" xfId="3"/>
    <cellStyle name="s4" xfId="4"/>
    <cellStyle name="s5" xfId="5"/>
    <cellStyle name="s6" xfId="6"/>
    <cellStyle name="s7" xfId="7"/>
    <cellStyle name="s8" xfId="8"/>
    <cellStyle name="s9" xfId="9"/>
    <cellStyle name="s10" xfId="10"/>
    <cellStyle name="s11" xfId="11"/>
    <cellStyle name="s12" xfId="12"/>
    <cellStyle name="s13" xfId="13"/>
    <cellStyle name="s14" xfId="14"/>
    <cellStyle name="s15" xfId="15"/>
    <cellStyle name="s16" xfId="16"/>
    <cellStyle name="s17" xfId="17"/>
    <cellStyle name="s18" xfId="18"/>
    <cellStyle name="s19" xfId="19"/>
    <cellStyle name="s20" xfId="20"/>
    <cellStyle name="s21" xfId="21"/>
    <cellStyle name="s22" xfId="22"/>
    <cellStyle name="s23" xfId="23"/>
    <cellStyle name="s24" xfId="24"/>
    <cellStyle name="s25" xfId="25"/>
    <cellStyle name="s26" xfId="26"/>
    <cellStyle name="s27" xfId="27"/>
    <cellStyle name="s28" xfId="28"/>
    <cellStyle name="s29" xfId="29"/>
    <cellStyle name="s30" xfId="30"/>
    <cellStyle name="s31" xfId="31"/>
    <cellStyle name="s32" xfId="32"/>
    <cellStyle name="s33" xfId="33"/>
    <cellStyle name="s34" xfId="34"/>
    <cellStyle name="s35" xfId="35"/>
    <cellStyle name="s36" xfId="36"/>
    <cellStyle name="s37" xfId="37"/>
    <cellStyle name="s38" xfId="38"/>
    <cellStyle name="s39" xfId="39"/>
    <cellStyle name="s40" xfId="40"/>
    <cellStyle name="s41" xfId="41"/>
    <cellStyle name="s42" xfId="42"/>
    <cellStyle name="s43" xfId="43"/>
    <cellStyle name="s44" xfId="44"/>
    <cellStyle name="s45" xfId="45"/>
    <cellStyle name="s46" xfId="46"/>
    <cellStyle name="s47" xfId="47"/>
    <cellStyle name="s48" xfId="48"/>
    <cellStyle name="s49" xfId="49"/>
    <cellStyle name="s50" xfId="50"/>
    <cellStyle name="s51" xfId="51"/>
    <cellStyle name="s52" xfId="52"/>
    <cellStyle name="s53" xfId="53"/>
    <cellStyle name="s54" xfId="54"/>
    <cellStyle name="s55" xfId="55"/>
    <cellStyle name="s56" xfId="56"/>
    <cellStyle name="s57" xfId="57"/>
    <cellStyle name="s58" xfId="58"/>
    <cellStyle name="s59" xfId="59"/>
    <cellStyle name="s60" xfId="60"/>
    <cellStyle name="s61" xfId="61"/>
    <cellStyle name="s62" xfId="62"/>
    <cellStyle name="s63" xfId="63"/>
    <cellStyle name="s64" xfId="64"/>
    <cellStyle name="s65" xfId="65"/>
    <cellStyle name="s66" xfId="66"/>
    <cellStyle name="s67" xfId="67"/>
    <cellStyle name="s68" xfId="68"/>
    <cellStyle name="s69" xfId="69"/>
    <cellStyle name="s70" xfId="70"/>
    <cellStyle name="s71" xfId="71"/>
    <cellStyle name="s72" xfId="72"/>
    <cellStyle name="s73" xfId="73"/>
    <cellStyle name="s74" xfId="74"/>
    <cellStyle name="s75" xfId="75"/>
    <cellStyle name="s76" xfId="76"/>
    <cellStyle name="s77" xfId="77"/>
    <cellStyle name="s78" xfId="78"/>
    <cellStyle name="s79" xfId="79"/>
    <cellStyle name="s80" xfId="80"/>
    <cellStyle name="s81" xfId="81"/>
    <cellStyle name="s82" xfId="82"/>
    <cellStyle name="s83" xfId="83"/>
    <cellStyle name="s84" xfId="84"/>
    <cellStyle name="s85" xfId="85"/>
    <cellStyle name="s86" xfId="86"/>
    <cellStyle name="s87" xfId="87"/>
    <cellStyle name="s88" xfId="88"/>
    <cellStyle name="s89" xfId="89"/>
    <cellStyle name="s90" xfId="90"/>
    <cellStyle name="s91" xfId="91"/>
    <cellStyle name="s92" xfId="92"/>
    <cellStyle name="s93" xfId="93"/>
    <cellStyle name="s94" xfId="94"/>
    <cellStyle name="s95" xfId="95"/>
    <cellStyle name="s96" xfId="96"/>
    <cellStyle name="s97" xfId="97"/>
    <cellStyle name="s98" xfId="98"/>
    <cellStyle name="s99" xfId="99"/>
    <cellStyle name="s100" xfId="100"/>
    <cellStyle name="s101" xfId="101"/>
    <cellStyle name="s102" xfId="102"/>
    <cellStyle name="s103" xfId="103"/>
    <cellStyle name="s104" xfId="104"/>
    <cellStyle name="s105" xfId="105"/>
    <cellStyle name="s106" xfId="106"/>
    <cellStyle name="s107" xfId="107"/>
    <cellStyle name="s108" xfId="108"/>
    <cellStyle name="s109" xfId="109"/>
    <cellStyle name="s110" xfId="110"/>
    <cellStyle name="s111" xfId="111"/>
    <cellStyle name="s112" xfId="112"/>
    <cellStyle name="s113" xfId="113"/>
    <cellStyle name="s114" xfId="114"/>
    <cellStyle name="s115" xfId="115"/>
    <cellStyle name="s116" xfId="116"/>
    <cellStyle name="s117" xfId="117"/>
    <cellStyle name="s118" xfId="118"/>
    <cellStyle name="s119" xfId="119"/>
    <cellStyle name="s120" xfId="120"/>
    <cellStyle name="s121" xfId="121"/>
    <cellStyle name="s122" xfId="122"/>
    <cellStyle name="s123" xfId="123"/>
    <cellStyle name="s124" xfId="124"/>
    <cellStyle name="s125" xfId="125"/>
    <cellStyle name="s126" xfId="126"/>
    <cellStyle name="s127" xfId="127"/>
    <cellStyle name="s128" xfId="128"/>
    <cellStyle name="s129" xfId="129"/>
    <cellStyle name="s130" xfId="130"/>
    <cellStyle name="s131" xfId="131"/>
    <cellStyle name="s132" xfId="132"/>
    <cellStyle name="s133" xfId="133"/>
    <cellStyle name="s134" xfId="134"/>
    <cellStyle name="s135" xfId="135"/>
    <cellStyle name="s136" xfId="136"/>
    <cellStyle name="s137" xfId="137"/>
    <cellStyle name="s138" xfId="138"/>
    <cellStyle name="s139" xfId="139"/>
    <cellStyle name="s140" xfId="140"/>
    <cellStyle name="s141" xfId="141"/>
    <cellStyle name="s142" xfId="142"/>
    <cellStyle name="s143" xfId="143"/>
    <cellStyle name="s144" xfId="144"/>
    <cellStyle name="s145" xfId="145"/>
    <cellStyle name="s146" xfId="146"/>
    <cellStyle name="s147" xfId="147"/>
    <cellStyle name="s148" xfId="148"/>
    <cellStyle name="s149" xfId="149"/>
    <cellStyle name="s150" xfId="150"/>
    <cellStyle name="s151" xfId="151"/>
    <cellStyle name="s152" xfId="152"/>
    <cellStyle name="s153" xfId="153"/>
    <cellStyle name="s154" xfId="154"/>
    <cellStyle name="s155" xfId="155"/>
    <cellStyle name="s156" xfId="156"/>
    <cellStyle name="s157" xfId="157"/>
    <cellStyle name="s158" xfId="158"/>
    <cellStyle name="s159" xfId="159"/>
    <cellStyle name="s160" xfId="160"/>
    <cellStyle name="s161" xfId="161"/>
    <cellStyle name="s162" xfId="162"/>
    <cellStyle name="s163" xfId="163"/>
    <cellStyle name="s164" xfId="164"/>
    <cellStyle name="s165" xfId="165"/>
    <cellStyle name="s166" xfId="166"/>
    <cellStyle name="s167" xfId="167"/>
    <cellStyle name="s168" xfId="168"/>
    <cellStyle name="s169" xfId="169"/>
    <cellStyle name="s170" xfId="170"/>
    <cellStyle name="s171" xfId="171"/>
    <cellStyle name="s172" xfId="172"/>
    <cellStyle name="s173" xfId="173"/>
    <cellStyle name="s174" xfId="174"/>
    <cellStyle name="s175" xfId="175"/>
    <cellStyle name="s176" xfId="176"/>
    <cellStyle name="s177" xfId="177"/>
    <cellStyle name="s178" xfId="178"/>
    <cellStyle name="s179" xfId="179"/>
    <cellStyle name="s180" xfId="180"/>
    <cellStyle name="s181" xfId="181"/>
    <cellStyle name="s182" xfId="182"/>
    <cellStyle name="s183" xfId="183"/>
    <cellStyle name="s184" xfId="184"/>
    <cellStyle name="s185" xfId="185"/>
    <cellStyle name="s186" xfId="186"/>
    <cellStyle name="s187" xfId="187"/>
    <cellStyle name="s188" xfId="188"/>
    <cellStyle name="s189" xfId="189"/>
    <cellStyle name="s190" xfId="190"/>
    <cellStyle name="s191" xfId="191"/>
    <cellStyle name="s192" xfId="192"/>
    <cellStyle name="s193" xfId="193"/>
    <cellStyle name="s194" xfId="194"/>
    <cellStyle name="s195" xfId="195"/>
    <cellStyle name="s196" xfId="196"/>
    <cellStyle name="s197" xfId="197"/>
    <cellStyle name="s198" xfId="198"/>
    <cellStyle name="s199" xfId="199"/>
    <cellStyle name="s200" xfId="200"/>
    <cellStyle name="s201" xfId="201"/>
    <cellStyle name="s202" xfId="202"/>
    <cellStyle name="s203" xfId="203"/>
    <cellStyle name="s204" xfId="204"/>
    <cellStyle name="s205" xfId="205"/>
    <cellStyle name="s206" xfId="206"/>
    <cellStyle name="s207" xfId="207"/>
    <cellStyle name="s208" xfId="208"/>
    <cellStyle name="s209" xfId="209"/>
    <cellStyle name="s210" xfId="210"/>
    <cellStyle name="s211" xfId="211"/>
    <cellStyle name="s212" xfId="212"/>
    <cellStyle name="s213" xfId="213"/>
    <cellStyle name="s214" xfId="214"/>
    <cellStyle name="s215" xfId="215"/>
    <cellStyle name="s216" xfId="216"/>
    <cellStyle name="s217" xfId="217"/>
    <cellStyle name="s218" xfId="218"/>
    <cellStyle name="s219" xfId="219"/>
    <cellStyle name="s220" xfId="220"/>
    <cellStyle name="s221" xfId="221"/>
    <cellStyle name="s222" xfId="222"/>
    <cellStyle name="s223" xfId="223"/>
    <cellStyle name="s224" xfId="224"/>
    <cellStyle name="s225" xfId="225"/>
    <cellStyle name="s226" xfId="226"/>
    <cellStyle name="s227" xfId="227"/>
    <cellStyle name="s228" xfId="228"/>
    <cellStyle name="s229" xfId="229"/>
    <cellStyle name="s230" xfId="230"/>
    <cellStyle name="s231" xfId="231"/>
    <cellStyle name="s232" xfId="232"/>
    <cellStyle name="s233" xfId="233"/>
    <cellStyle name="20% - Accent1" xfId="234" builtinId="30"/>
    <cellStyle name="20% - Accent2" xfId="235" builtinId="34"/>
    <cellStyle name="20% - Accent3" xfId="236" builtinId="38"/>
    <cellStyle name="20% - Accent4" xfId="237" builtinId="42"/>
    <cellStyle name="20% - Accent5" xfId="238" builtinId="46"/>
    <cellStyle name="20% - Accent6" xfId="239" builtinId="50"/>
    <cellStyle name="40% - Accent1" xfId="240" builtinId="31"/>
    <cellStyle name="40% - Accent2" xfId="241" builtinId="35"/>
    <cellStyle name="40% - Accent3" xfId="242" builtinId="39"/>
    <cellStyle name="40% - Accent4" xfId="243" builtinId="43"/>
    <cellStyle name="40% - Accent5" xfId="244" builtinId="47"/>
    <cellStyle name="40% - Accent6" xfId="245" builtinId="51"/>
    <cellStyle name="60% - Accent1" xfId="246" builtinId="32"/>
    <cellStyle name="60% - Accent2" xfId="247" builtinId="36"/>
    <cellStyle name="60% - Accent3" xfId="248" builtinId="40"/>
    <cellStyle name="60% - Accent4" xfId="249" builtinId="44"/>
    <cellStyle name="60% - Accent5" xfId="250" builtinId="48"/>
    <cellStyle name="60% - Accent6" xfId="251" builtinId="52"/>
    <cellStyle name="Accent1" xfId="252" builtinId="29"/>
    <cellStyle name="Accent2" xfId="253" builtinId="33"/>
    <cellStyle name="Accent3" xfId="254" builtinId="37"/>
    <cellStyle name="Accent4" xfId="255" builtinId="41"/>
    <cellStyle name="Accent5" xfId="256" builtinId="45"/>
    <cellStyle name="Accent6" xfId="257" builtinId="49"/>
    <cellStyle name="Bad" xfId="258" builtinId="27"/>
    <cellStyle name="Calculation" xfId="259" builtinId="22"/>
    <cellStyle name="Check Cell" xfId="260" builtinId="23"/>
    <cellStyle name="Comma" xfId="261" builtinId="3"/>
    <cellStyle name="Comma [0]" xfId="262" builtinId="6"/>
    <cellStyle name="Currency" xfId="263" builtinId="4"/>
    <cellStyle name="Currency [0]" xfId="264" builtinId="7"/>
    <cellStyle name="Explanatory Text" xfId="265" builtinId="53"/>
    <cellStyle name="Good" xfId="266" builtinId="26"/>
    <cellStyle name="Heading 1" xfId="267" builtinId="16"/>
    <cellStyle name="Heading 2" xfId="268" builtinId="17"/>
    <cellStyle name="Heading 3" xfId="269" builtinId="18"/>
    <cellStyle name="Heading 4" xfId="270" builtinId="19"/>
    <cellStyle name="Input" xfId="271" builtinId="20"/>
    <cellStyle name="Linked Cell" xfId="272" builtinId="24"/>
    <cellStyle name="Neutral" xfId="273" builtinId="28"/>
    <cellStyle name="Note" xfId="274" builtinId="10"/>
    <cellStyle name="Output" xfId="275" builtinId="21"/>
    <cellStyle name="Percent" xfId="276" builtinId="5"/>
    <cellStyle name="Title" xfId="277" builtinId="15"/>
    <cellStyle name="Total" xfId="278" builtinId="25"/>
    <cellStyle name="Warning Text" xfId="279" builtinId="1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sharedStrings" Target="sharedStrings.xml"/><Relationship Id="rId13"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Тема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hyperlink" Target="https://regportal-tariff.ru/disclo/get_file?p_guid=4e38850c-4e51-4f13-b6cf-f375d3c1bb93" TargetMode="External"/><Relationship Id="rId2" Type="http://schemas.openxmlformats.org/officeDocument/2006/relationships/hyperlink" Target="https://regportal-tariff.ru/disclo/get_file?p_guid=7a9e0918-2ba9-4a7d-a607-602e1b4eb25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016640C-9A22-5A47-B983-EB3FDF66D632}" mc:Ignorable="x14ac xr xr2 xr3">
  <sheetPr>
    <tabColor theme="0" tint="-0.05"/>
  </sheetPr>
  <dimension ref="A1:AC16"/>
  <sheetViews>
    <sheetView topLeftCell="A1" showGridLines="0" showRowColHeaders="0" workbookViewId="0">
      <selection activeCell="A1" sqref="A1"/>
    </sheetView>
  </sheetViews>
  <sheetFormatPr defaultColWidth="9.140625" customHeight="1" defaultRowHeight="14.25"/>
  <cols>
    <col min="1" max="1" width="3.28125" customWidth="1"/>
    <col min="2" max="2" width="8.7109375" customWidth="1"/>
    <col min="3" max="3" width="12.28125" customWidth="1"/>
    <col min="4" max="25" width="5.7109375" customWidth="1"/>
  </cols>
  <sheetData>
    <row customHeight="1" ht="10.5">
      <c r="A1" s="15"/>
      <c r="AA1" s="16" t="s">
        <v>0</v>
      </c>
    </row>
    <row customHeight="1" ht="16.5">
      <c r="B2" s="17" t="s">
        <v>1</v>
      </c>
      <c r="C2" s="17"/>
      <c r="D2" s="17"/>
      <c r="E2" s="17"/>
      <c r="F2" s="17"/>
      <c r="G2" s="17"/>
      <c r="H2" s="17"/>
      <c r="I2" s="17"/>
      <c r="J2" s="17"/>
      <c r="K2" s="17"/>
      <c r="L2" s="17"/>
      <c r="M2" s="17"/>
      <c r="N2" s="17"/>
      <c r="O2" s="17"/>
      <c r="P2" s="17"/>
      <c r="Q2" s="18"/>
      <c r="R2" s="18"/>
      <c r="S2" s="18"/>
      <c r="T2" s="18"/>
      <c r="U2" s="18"/>
      <c r="V2" s="19"/>
      <c r="W2" s="18"/>
      <c r="X2" s="18"/>
    </row>
    <row customHeight="1" ht="18">
      <c r="B3" s="20" t="s">
        <v>2</v>
      </c>
      <c r="C3" s="20"/>
      <c r="D3" s="20"/>
      <c r="E3" s="20"/>
      <c r="F3" s="20"/>
      <c r="G3" s="20"/>
      <c r="H3" s="20"/>
      <c r="I3" s="20"/>
      <c r="J3" s="20"/>
      <c r="K3" s="20"/>
      <c r="L3" s="20"/>
      <c r="M3" s="20"/>
      <c r="N3" s="20"/>
      <c r="O3" s="20"/>
      <c r="P3" s="20"/>
      <c r="Q3" s="19"/>
      <c r="R3" s="19"/>
      <c r="S3" s="18"/>
      <c r="T3" s="18"/>
      <c r="U3" s="18"/>
      <c r="V3" s="19"/>
      <c r="W3" s="19"/>
      <c r="X3" s="19"/>
      <c r="Y3" s="19"/>
    </row>
    <row customHeight="1" ht="6">
      <c r="B4" s="21"/>
      <c r="D4" s="19"/>
      <c r="E4" s="19"/>
      <c r="F4" s="19"/>
      <c r="G4" s="19"/>
      <c r="H4" s="19"/>
      <c r="I4" s="19"/>
      <c r="J4" s="19"/>
      <c r="K4" s="19"/>
      <c r="L4" s="19"/>
      <c r="M4" s="19"/>
      <c r="N4" s="19"/>
      <c r="O4" s="19"/>
      <c r="P4" s="19"/>
      <c r="Q4" s="19"/>
      <c r="R4" s="19"/>
      <c r="S4" s="19"/>
      <c r="T4" s="19"/>
      <c r="U4" s="19"/>
      <c r="V4" s="19"/>
      <c r="W4" s="19"/>
      <c r="X4" s="19"/>
      <c r="Y4" s="19"/>
    </row>
    <row customHeight="1" ht="32.25">
      <c r="A5" s="22"/>
      <c r="B5" s="23" t="str">
        <f>Титульный!E5</f>
        <v>Предложения территориальной сетевой организации на установление платы за технологическое присоединение по стандартизированным ставкам</v>
      </c>
      <c r="C5" s="24"/>
      <c r="D5" s="24"/>
      <c r="E5" s="24"/>
      <c r="F5" s="24"/>
      <c r="G5" s="24"/>
      <c r="H5" s="24"/>
      <c r="I5" s="24"/>
      <c r="J5" s="24"/>
      <c r="K5" s="24"/>
      <c r="L5" s="24"/>
      <c r="M5" s="24"/>
      <c r="N5" s="24"/>
      <c r="O5" s="24"/>
      <c r="P5" s="24"/>
      <c r="Q5" s="24"/>
      <c r="R5" s="24"/>
      <c r="S5" s="24"/>
      <c r="T5" s="24"/>
      <c r="U5" s="24"/>
      <c r="V5" s="24"/>
      <c r="W5" s="24"/>
      <c r="X5" s="24"/>
      <c r="Y5" s="25"/>
      <c r="Z5" s="22"/>
      <c r="AB5" s="22"/>
      <c r="AC5" s="22"/>
    </row>
    <row customHeight="1" ht="6">
      <c r="A6" s="26"/>
      <c r="B6" s="27" t="s">
        <v>3</v>
      </c>
      <c r="C6" s="28"/>
      <c r="D6" s="29"/>
      <c r="E6" s="29"/>
      <c r="F6" s="29"/>
      <c r="G6" s="29"/>
      <c r="H6" s="29"/>
      <c r="I6" s="29"/>
      <c r="J6" s="29"/>
      <c r="K6" s="29"/>
      <c r="L6" s="29"/>
      <c r="M6" s="29"/>
      <c r="N6" s="29"/>
      <c r="O6" s="29"/>
      <c r="P6" s="29"/>
      <c r="Q6" s="29"/>
      <c r="R6" s="29"/>
      <c r="S6" s="29"/>
      <c r="T6" s="29"/>
      <c r="U6" s="29"/>
      <c r="V6" s="29"/>
      <c r="W6" s="29"/>
      <c r="X6" s="29"/>
      <c r="Y6" s="30"/>
      <c r="Z6" s="31"/>
      <c r="AA6" s="32"/>
      <c r="AB6" s="32"/>
      <c r="AC6" s="32"/>
    </row>
    <row customHeight="1" ht="21">
      <c r="A7" s="26"/>
      <c r="B7" s="27"/>
      <c r="C7" s="28"/>
      <c r="D7" s="29"/>
      <c r="E7" s="29"/>
      <c r="F7" s="33"/>
      <c r="G7" s="33"/>
      <c r="H7" s="33"/>
      <c r="I7" s="33"/>
      <c r="J7" s="33"/>
      <c r="K7" s="33"/>
      <c r="L7" s="33"/>
      <c r="M7" s="33"/>
      <c r="N7" s="33"/>
      <c r="O7" s="29"/>
      <c r="P7" s="33"/>
      <c r="Q7" s="33"/>
      <c r="R7" s="33"/>
      <c r="S7" s="33"/>
      <c r="T7" s="33"/>
      <c r="U7" s="33"/>
      <c r="V7" s="33"/>
      <c r="W7" s="33"/>
      <c r="X7" s="33"/>
      <c r="Y7" s="30"/>
      <c r="Z7" s="31"/>
      <c r="AA7" s="32"/>
      <c r="AB7" s="32"/>
      <c r="AC7" s="32"/>
    </row>
    <row customHeight="1" ht="15">
      <c r="A8" s="26"/>
      <c r="B8" s="27"/>
      <c r="C8" s="28"/>
      <c r="D8" s="34"/>
      <c r="E8" s="35" t="s">
        <v>4</v>
      </c>
      <c r="F8" s="36" t="s">
        <v>5</v>
      </c>
      <c r="G8" s="37"/>
      <c r="H8" s="37"/>
      <c r="I8" s="37"/>
      <c r="J8" s="37"/>
      <c r="K8" s="37"/>
      <c r="L8" s="37"/>
      <c r="M8" s="37"/>
      <c r="N8" s="34"/>
      <c r="O8" s="38" t="s">
        <v>4</v>
      </c>
      <c r="P8" s="39" t="s">
        <v>6</v>
      </c>
      <c r="Q8" s="40"/>
      <c r="R8" s="40"/>
      <c r="S8" s="40"/>
      <c r="T8" s="40"/>
      <c r="U8" s="40"/>
      <c r="V8" s="40"/>
      <c r="W8" s="40"/>
      <c r="X8" s="40"/>
      <c r="Y8" s="30"/>
      <c r="Z8" s="31"/>
      <c r="AA8" s="32"/>
      <c r="AB8" s="32"/>
      <c r="AC8" s="32"/>
    </row>
    <row customHeight="1" ht="15">
      <c r="A9" s="26"/>
      <c r="B9" s="27"/>
      <c r="C9" s="28"/>
      <c r="D9" s="34"/>
      <c r="E9" s="41" t="s">
        <v>4</v>
      </c>
      <c r="F9" s="36" t="s">
        <v>7</v>
      </c>
      <c r="G9" s="37"/>
      <c r="H9" s="37"/>
      <c r="I9" s="37"/>
      <c r="J9" s="37"/>
      <c r="K9" s="37"/>
      <c r="L9" s="37"/>
      <c r="M9" s="37"/>
      <c r="N9" s="34"/>
      <c r="O9" s="42" t="s">
        <v>4</v>
      </c>
      <c r="P9" s="39" t="s">
        <v>8</v>
      </c>
      <c r="Q9" s="40"/>
      <c r="R9" s="40"/>
      <c r="S9" s="40"/>
      <c r="T9" s="40"/>
      <c r="U9" s="40"/>
      <c r="V9" s="40"/>
      <c r="W9" s="40"/>
      <c r="X9" s="40"/>
      <c r="Y9" s="30"/>
      <c r="Z9" s="31"/>
      <c r="AA9" s="32"/>
      <c r="AB9" s="32"/>
      <c r="AC9" s="32"/>
    </row>
    <row customHeight="1" ht="21">
      <c r="A10" s="26"/>
      <c r="B10" s="27"/>
      <c r="C10" s="43"/>
      <c r="D10" s="44"/>
      <c r="E10" s="45"/>
      <c r="F10" s="33"/>
      <c r="G10" s="33"/>
      <c r="H10" s="33"/>
      <c r="I10" s="33"/>
      <c r="J10" s="33"/>
      <c r="K10" s="33"/>
      <c r="L10" s="33"/>
      <c r="M10" s="33"/>
      <c r="N10" s="33"/>
      <c r="O10" s="45"/>
      <c r="P10" s="33"/>
      <c r="Q10" s="33"/>
      <c r="R10" s="33"/>
      <c r="S10" s="33"/>
      <c r="T10" s="33"/>
      <c r="U10" s="33"/>
      <c r="V10" s="33"/>
      <c r="W10" s="33"/>
      <c r="X10" s="33"/>
      <c r="Y10" s="30"/>
      <c r="Z10" s="31"/>
      <c r="AA10" s="32"/>
      <c r="AB10" s="32"/>
      <c r="AC10" s="32"/>
    </row>
    <row customHeight="1" ht="6">
      <c r="A11" s="26"/>
      <c r="B11" s="46" t="s">
        <v>9</v>
      </c>
      <c r="C11" s="47"/>
      <c r="D11" s="34"/>
      <c r="E11" s="48"/>
      <c r="F11" s="48"/>
      <c r="G11" s="48"/>
      <c r="H11" s="48"/>
      <c r="I11" s="48"/>
      <c r="J11" s="48"/>
      <c r="K11" s="48"/>
      <c r="L11" s="48"/>
      <c r="M11" s="48"/>
      <c r="N11" s="48"/>
      <c r="O11" s="48"/>
      <c r="P11" s="48"/>
      <c r="Q11" s="48"/>
      <c r="R11" s="48"/>
      <c r="S11" s="48"/>
      <c r="T11" s="48"/>
      <c r="U11" s="48"/>
      <c r="V11" s="48"/>
      <c r="W11" s="48"/>
      <c r="X11" s="48"/>
      <c r="Y11" s="30"/>
      <c r="Z11" s="31"/>
      <c r="AA11" s="32"/>
      <c r="AB11" s="32"/>
      <c r="AC11" s="32"/>
    </row>
    <row customHeight="1" ht="72">
      <c r="A12" s="26"/>
      <c r="B12" s="27"/>
      <c r="C12" s="43"/>
      <c r="D12" s="49"/>
      <c r="E12" s="37" t="s">
        <v>10</v>
      </c>
      <c r="F12" s="37"/>
      <c r="G12" s="37"/>
      <c r="H12" s="37"/>
      <c r="I12" s="37"/>
      <c r="J12" s="37"/>
      <c r="K12" s="37"/>
      <c r="L12" s="37"/>
      <c r="M12" s="37"/>
      <c r="N12" s="37"/>
      <c r="O12" s="37"/>
      <c r="P12" s="37"/>
      <c r="Q12" s="37"/>
      <c r="R12" s="37"/>
      <c r="S12" s="37"/>
      <c r="T12" s="37"/>
      <c r="U12" s="37"/>
      <c r="V12" s="37"/>
      <c r="W12" s="37"/>
      <c r="X12" s="37"/>
      <c r="Y12" s="30"/>
      <c r="Z12" s="31"/>
      <c r="AA12" s="32"/>
      <c r="AB12" s="32"/>
      <c r="AC12" s="32"/>
    </row>
    <row customHeight="1" ht="6">
      <c r="A13" s="26"/>
      <c r="B13" s="46" t="s">
        <v>11</v>
      </c>
      <c r="C13" s="47"/>
      <c r="D13" s="29"/>
      <c r="E13" s="48"/>
      <c r="F13" s="48"/>
      <c r="G13" s="48"/>
      <c r="H13" s="48"/>
      <c r="I13" s="48"/>
      <c r="J13" s="48"/>
      <c r="K13" s="48"/>
      <c r="L13" s="48"/>
      <c r="M13" s="48"/>
      <c r="N13" s="48"/>
      <c r="O13" s="48"/>
      <c r="P13" s="48"/>
      <c r="Q13" s="48"/>
      <c r="R13" s="48"/>
      <c r="S13" s="48"/>
      <c r="T13" s="48"/>
      <c r="U13" s="48"/>
      <c r="V13" s="48"/>
      <c r="W13" s="48"/>
      <c r="X13" s="48"/>
      <c r="Y13" s="30"/>
      <c r="Z13" s="31"/>
      <c r="AA13" s="32"/>
      <c r="AB13" s="32"/>
      <c r="AC13" s="32"/>
    </row>
    <row customHeight="1" ht="66">
      <c r="A14" s="26"/>
      <c r="B14" s="27"/>
      <c r="C14" s="28"/>
      <c r="D14" s="34"/>
      <c r="E14" s="50" t="s">
        <v>12</v>
      </c>
      <c r="F14" s="50"/>
      <c r="G14" s="50"/>
      <c r="H14" s="50"/>
      <c r="I14" s="50"/>
      <c r="J14" s="50"/>
      <c r="K14" s="50"/>
      <c r="L14" s="50"/>
      <c r="M14" s="50"/>
      <c r="N14" s="50"/>
      <c r="O14" s="50"/>
      <c r="P14" s="50"/>
      <c r="Q14" s="50"/>
      <c r="R14" s="50"/>
      <c r="S14" s="50"/>
      <c r="T14" s="50"/>
      <c r="U14" s="50"/>
      <c r="V14" s="50"/>
      <c r="W14" s="50"/>
      <c r="X14" s="50"/>
      <c r="Y14" s="30"/>
      <c r="Z14" s="31"/>
      <c r="AA14" s="32"/>
      <c r="AB14" s="32"/>
      <c r="AC14" s="32"/>
    </row>
    <row customHeight="1" ht="6">
      <c r="A15" s="26"/>
      <c r="B15" s="51"/>
      <c r="C15" s="52"/>
      <c r="D15" s="53"/>
      <c r="E15" s="54"/>
      <c r="F15" s="54"/>
      <c r="G15" s="54"/>
      <c r="H15" s="54"/>
      <c r="I15" s="54"/>
      <c r="J15" s="54"/>
      <c r="K15" s="54"/>
      <c r="L15" s="54"/>
      <c r="M15" s="54"/>
      <c r="N15" s="54"/>
      <c r="O15" s="54"/>
      <c r="P15" s="54"/>
      <c r="Q15" s="54"/>
      <c r="R15" s="54"/>
      <c r="S15" s="54"/>
      <c r="T15" s="54"/>
      <c r="U15" s="54"/>
      <c r="V15" s="54"/>
      <c r="W15" s="54"/>
      <c r="X15" s="54"/>
      <c r="Y15" s="55"/>
      <c r="Z15" s="31"/>
      <c r="AA15" s="56"/>
      <c r="AB15" s="32"/>
      <c r="AC15" s="32"/>
    </row>
    <row customHeight="1" ht="117">
      <c r="B16" s="50" t="str">
        <f>"Правообладатель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"&amp;reg_list&amp;".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"&amp;"равно как и любое иное использование данного шаблона такими лицами запрещены и признаются нарушением исключительного права правообладателя шаблона "&amp;"и являются основанием для привлечения к гражданской и административной ответственности в соответствии с законодательством Российской Федерации."</f>
        <v>Правообладатель шаблона - ООО «Платформа» (ОГРН 1147746709153). 
Данный шаблон предоставлен в использование исключительно для сбора информации с регулируемых организаций на территории субъекта РФ: 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 Распространение, передача настоящего шаблона государственным органам и/или регулируемым организациям и иным лицам, осуществляющим деятельность на территории других субъектов Российской Федерации, равно как и любое иное использование данного шаблона такими лицами запрещены и признаются нарушением исключительного права правообладателя шаблона и являются основанием для привлечения к гражданской и административной ответственности в соответствии с законодательством Российской Федерации.</v>
      </c>
      <c r="C16" s="57"/>
      <c r="D16" s="57"/>
      <c r="E16" s="57"/>
      <c r="F16" s="57"/>
      <c r="G16" s="57"/>
      <c r="H16" s="57"/>
      <c r="I16" s="57"/>
      <c r="J16" s="57"/>
      <c r="K16" s="57"/>
      <c r="L16" s="57"/>
      <c r="M16" s="57"/>
      <c r="N16" s="57"/>
      <c r="O16" s="57"/>
      <c r="P16" s="57"/>
      <c r="Q16" s="57"/>
      <c r="R16" s="57"/>
      <c r="S16" s="57"/>
      <c r="T16" s="57"/>
      <c r="U16" s="57"/>
      <c r="V16" s="57"/>
      <c r="W16" s="57"/>
      <c r="X16" s="57"/>
      <c r="Y16" s="57"/>
    </row>
  </sheetData>
  <sheetProtection formatColumns="0" formatRows="0" insertRows="0" deleteColumns="0" deleteRows="0" sort="0" autoFilter="0" insertColumns="1"/>
  <mergeCells count="13">
    <mergeCell ref="B11:C12"/>
    <mergeCell ref="E12:X12"/>
    <mergeCell ref="B13:C15"/>
    <mergeCell ref="E14:X14"/>
    <mergeCell ref="B16:Y16"/>
    <mergeCell ref="B2:P2"/>
    <mergeCell ref="B3:P3"/>
    <mergeCell ref="B5:Y5"/>
    <mergeCell ref="B6:C10"/>
    <mergeCell ref="F8:M8"/>
    <mergeCell ref="P8:X8"/>
    <mergeCell ref="F9:M9"/>
    <mergeCell ref="P9:X9"/>
  </mergeCel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C7996272-6B98-1323-76FA-B3BF6A88A91C}" mc:Ignorable="x14ac xr xr2 xr3">
  <sheetPr>
    <tabColor rgb="FFFFCC99"/>
  </sheetPr>
  <dimension ref="A1:L56"/>
  <sheetViews>
    <sheetView topLeftCell="A1" showGridLines="0" zoomScale="85" workbookViewId="0">
      <selection activeCell="A1" sqref="A1"/>
    </sheetView>
  </sheetViews>
  <sheetFormatPr customHeight="1" defaultRowHeight="11.25"/>
  <cols>
    <col min="1" max="1" width="32.57421875" customWidth="1"/>
    <col min="2" max="2" width="47.140625" customWidth="1"/>
    <col min="3" max="3" width="36.140625" customWidth="1"/>
    <col min="4" max="4" width="20.00390625" customWidth="1"/>
    <col min="5" max="5" width="24.28125" customWidth="1"/>
    <col min="6" max="6" width="34.00390625" customWidth="1"/>
    <col min="8" max="8" width="15.140625" customWidth="1"/>
    <col min="9" max="9" width="16.8515625" customWidth="1"/>
    <col min="10" max="10" width="24.7109375" customWidth="1"/>
    <col min="11" max="11" width="39.140625" customWidth="1"/>
    <col min="12" max="12" width="21.421875" customWidth="1"/>
  </cols>
  <sheetData>
    <row customHeight="1" ht="24">
      <c r="A1" s="223" t="s">
        <v>1062</v>
      </c>
      <c r="B1" s="224" t="s">
        <v>1063</v>
      </c>
      <c r="C1" s="225" t="s">
        <v>1064</v>
      </c>
      <c r="D1" s="225" t="s">
        <v>1065</v>
      </c>
      <c r="E1" s="225" t="s">
        <v>1066</v>
      </c>
      <c r="F1" s="225" t="s">
        <v>1067</v>
      </c>
      <c r="G1" s="226" t="s">
        <v>1068</v>
      </c>
      <c r="H1" s="226" t="s">
        <v>1069</v>
      </c>
      <c r="I1" s="226" t="s">
        <v>1070</v>
      </c>
      <c r="J1" s="226" t="s">
        <v>1071</v>
      </c>
      <c r="K1" s="226" t="s">
        <v>1072</v>
      </c>
      <c r="L1" s="226" t="s">
        <v>1073</v>
      </c>
    </row>
    <row customHeight="1" ht="10.5">
      <c r="A2" s="96" t="s">
        <v>1074</v>
      </c>
      <c r="B2" s="227" t="s">
        <v>1075</v>
      </c>
      <c r="C2" s="96" t="s">
        <v>1060</v>
      </c>
      <c r="D2" s="96" t="s">
        <v>116</v>
      </c>
      <c r="E2" s="96" t="s">
        <v>1076</v>
      </c>
      <c r="F2" s="126">
        <f>god-4</f>
        <v>2019</v>
      </c>
      <c r="G2" s="96" t="s">
        <v>1077</v>
      </c>
      <c r="H2" s="228" t="s">
        <v>1078</v>
      </c>
      <c r="I2" s="229" t="s">
        <v>1079</v>
      </c>
      <c r="J2" s="230" t="s">
        <v>427</v>
      </c>
      <c r="K2" s="96" t="s">
        <v>1080</v>
      </c>
      <c r="L2" s="96" t="s">
        <v>419</v>
      </c>
    </row>
    <row customHeight="1" ht="10.5">
      <c r="A3" s="96" t="s">
        <v>1081</v>
      </c>
      <c r="B3" s="227" t="s">
        <v>1082</v>
      </c>
      <c r="C3" s="96" t="s">
        <v>362</v>
      </c>
      <c r="D3" s="96" t="s">
        <v>1083</v>
      </c>
      <c r="E3" s="96" t="s">
        <v>1084</v>
      </c>
      <c r="F3" s="126">
        <f>god-3</f>
        <v>2020</v>
      </c>
      <c r="G3" s="96" t="s">
        <v>1085</v>
      </c>
      <c r="H3" s="228" t="s">
        <v>1086</v>
      </c>
      <c r="I3" s="229" t="s">
        <v>1087</v>
      </c>
      <c r="J3" s="230" t="s">
        <v>449</v>
      </c>
      <c r="K3" s="96" t="s">
        <v>1088</v>
      </c>
      <c r="L3" s="96" t="s">
        <v>484</v>
      </c>
    </row>
    <row customHeight="1" ht="10.5">
      <c r="A4" s="96" t="s">
        <v>1089</v>
      </c>
      <c r="B4" s="227" t="s">
        <v>1090</v>
      </c>
      <c r="E4" s="96" t="s">
        <v>1091</v>
      </c>
      <c r="F4" s="126">
        <f>god-2</f>
        <v>2021</v>
      </c>
      <c r="H4" s="228" t="s">
        <v>1092</v>
      </c>
      <c r="I4" s="229" t="s">
        <v>1093</v>
      </c>
      <c r="J4" s="230" t="s">
        <v>1094</v>
      </c>
      <c r="K4" s="96" t="s">
        <v>1095</v>
      </c>
    </row>
    <row customHeight="1" ht="10.5">
      <c r="A5" s="96" t="s">
        <v>1096</v>
      </c>
      <c r="B5" s="227" t="s">
        <v>1097</v>
      </c>
      <c r="E5" s="96" t="s">
        <v>338</v>
      </c>
      <c r="F5" s="96" t="s">
        <v>1098</v>
      </c>
      <c r="H5" s="228"/>
      <c r="I5" s="229" t="s">
        <v>1099</v>
      </c>
      <c r="J5" s="230" t="s">
        <v>418</v>
      </c>
      <c r="K5" s="96" t="s">
        <v>1100</v>
      </c>
    </row>
    <row customHeight="1" ht="10.5">
      <c r="A6" s="96" t="s">
        <v>1101</v>
      </c>
      <c r="B6" s="227" t="s">
        <v>1102</v>
      </c>
      <c r="E6" s="96" t="s">
        <v>1103</v>
      </c>
      <c r="H6" s="228"/>
      <c r="I6" s="230"/>
      <c r="J6" s="96" t="s">
        <v>1104</v>
      </c>
      <c r="K6" s="96" t="s">
        <v>1105</v>
      </c>
    </row>
    <row customHeight="1" ht="10.5">
      <c r="A7" s="96" t="s">
        <v>23</v>
      </c>
      <c r="B7" s="227" t="s">
        <v>1106</v>
      </c>
      <c r="E7" s="96" t="s">
        <v>1107</v>
      </c>
      <c r="H7" s="228"/>
      <c r="I7" s="230"/>
      <c r="J7" s="230" t="s">
        <v>1108</v>
      </c>
      <c r="K7" s="96" t="s">
        <v>1109</v>
      </c>
    </row>
    <row customHeight="1" ht="10.5">
      <c r="A8" s="96" t="s">
        <v>1110</v>
      </c>
      <c r="B8" s="227" t="s">
        <v>1111</v>
      </c>
      <c r="E8" s="96" t="s">
        <v>1112</v>
      </c>
      <c r="H8" s="228"/>
      <c r="I8" s="230"/>
      <c r="J8" s="230"/>
    </row>
    <row customHeight="1" ht="10.5">
      <c r="A9" s="96" t="s">
        <v>1113</v>
      </c>
      <c r="B9" s="227" t="s">
        <v>1114</v>
      </c>
      <c r="E9" s="96" t="s">
        <v>1115</v>
      </c>
      <c r="H9" s="228"/>
      <c r="I9" s="230"/>
      <c r="J9" s="230"/>
    </row>
    <row customHeight="1" ht="10.5">
      <c r="A10" s="96" t="s">
        <v>1116</v>
      </c>
      <c r="B10" s="227" t="s">
        <v>1117</v>
      </c>
      <c r="E10" s="96" t="s">
        <v>1118</v>
      </c>
      <c r="H10" s="228"/>
      <c r="I10" s="230"/>
      <c r="J10" s="230"/>
    </row>
    <row customHeight="1" ht="10.5">
      <c r="A11" s="96" t="s">
        <v>1119</v>
      </c>
      <c r="B11" s="227" t="s">
        <v>1120</v>
      </c>
      <c r="E11" s="96" t="s">
        <v>1121</v>
      </c>
      <c r="H11" s="228"/>
      <c r="I11" s="230"/>
      <c r="J11" s="230"/>
    </row>
    <row customHeight="1" ht="10.5">
      <c r="A12" s="96" t="s">
        <v>1122</v>
      </c>
      <c r="B12" s="227" t="s">
        <v>1123</v>
      </c>
      <c r="E12" s="96" t="s">
        <v>1124</v>
      </c>
      <c r="H12" s="228"/>
      <c r="I12" s="230"/>
      <c r="J12" s="230"/>
    </row>
    <row customHeight="1" ht="10.5">
      <c r="A13" s="96" t="s">
        <v>1125</v>
      </c>
      <c r="B13" s="227" t="s">
        <v>1126</v>
      </c>
      <c r="H13" s="228"/>
      <c r="I13" s="230"/>
      <c r="J13" s="230"/>
    </row>
    <row customHeight="1" ht="10.5">
      <c r="A14" s="96" t="s">
        <v>1127</v>
      </c>
      <c r="B14" s="22"/>
      <c r="H14" s="230"/>
      <c r="I14" s="230"/>
      <c r="J14" s="230"/>
    </row>
    <row customHeight="1" ht="10.5">
      <c r="A15" s="96" t="s">
        <v>1128</v>
      </c>
      <c r="B15" s="22"/>
      <c r="I15" s="230"/>
    </row>
    <row customHeight="1" ht="10.5">
      <c r="A16" s="96" t="s">
        <v>1129</v>
      </c>
      <c r="B16" s="22"/>
      <c r="I16" s="230"/>
    </row>
    <row customHeight="1" ht="10.5">
      <c r="A17" s="96" t="s">
        <v>1130</v>
      </c>
      <c r="B17" s="22"/>
      <c r="I17" s="230"/>
    </row>
    <row customHeight="1" ht="10.5">
      <c r="A18" s="96" t="s">
        <v>1131</v>
      </c>
      <c r="B18" s="22"/>
      <c r="I18" s="230"/>
    </row>
    <row customHeight="1" ht="10.5">
      <c r="A19" s="96" t="s">
        <v>1132</v>
      </c>
      <c r="B19" s="22"/>
      <c r="I19" s="230"/>
    </row>
    <row customHeight="1" ht="10.5">
      <c r="A20" s="96" t="s">
        <v>1133</v>
      </c>
      <c r="B20" s="22"/>
      <c r="I20" s="230"/>
    </row>
    <row customHeight="1" ht="10.5">
      <c r="A21" s="96" t="s">
        <v>1134</v>
      </c>
      <c r="B21" s="22"/>
      <c r="I21" s="230"/>
    </row>
    <row customHeight="1" ht="10.5">
      <c r="A22" s="96" t="s">
        <v>1135</v>
      </c>
      <c r="B22" s="22"/>
      <c r="I22" s="230"/>
    </row>
    <row customHeight="1" ht="10.5">
      <c r="A23" s="96" t="s">
        <v>1136</v>
      </c>
      <c r="B23" s="22"/>
      <c r="I23" s="230"/>
    </row>
    <row customHeight="1" ht="10.5">
      <c r="A24" s="96" t="s">
        <v>1137</v>
      </c>
      <c r="B24" s="22"/>
      <c r="I24" s="230"/>
    </row>
    <row customHeight="1" ht="10.5">
      <c r="A25" s="22"/>
      <c r="I25" s="230"/>
    </row>
    <row customHeight="1" ht="10.5">
      <c r="A26" s="22"/>
      <c r="B26" s="22"/>
      <c r="I26" s="230"/>
    </row>
    <row customHeight="1" ht="10.5">
      <c r="A27" s="231" t="s">
        <v>1138</v>
      </c>
      <c r="B27" s="22"/>
      <c r="I27" s="230"/>
    </row>
    <row customHeight="1" ht="10.5">
      <c r="A28" s="232" t="str">
        <f>A2&amp;", "&amp;A3&amp;", "&amp;A4&amp;", "&amp;A5&amp;", "&amp;A6&amp;", "&amp;A7&amp;", "&amp;A8&amp;", "&amp;A9&amp;", "&amp;A10&amp;", "&amp;A11&amp;", "&amp;A12&amp;", "&amp;A13&amp;", "&amp;A14&amp;", "&amp;A15&amp;", "&amp;A16&amp;", "&amp;A17&amp;", "&amp;A18&amp;", "&amp;A19&amp;", "&amp;A20&amp;", "&amp;A21&amp;", "&amp;A22&amp;", "&amp;A23&amp;", "&amp;A24</f>
        <v>Амурская область, Вологодская область, Волгоградская область, Воронежская область, Еврейская автономная область, Калининградская область, Кемеровская область, Костромская область, Красноярский край, Ленинградская область, Ненецкий автономный округ, Нижегородская область, Пермский край, Республика Алтай, Республика Карелия, Республика Крым, Республика Татарстан, Республика Хакасия, Ставропольский край, Челябинская область, Чеченская республика, Чувашская республика, Ямало-Ненецкий автономный округ</v>
      </c>
      <c r="B28" s="22"/>
      <c r="I28" s="230"/>
    </row>
    <row customHeight="1" ht="10.5">
      <c r="A29" s="232"/>
      <c r="B29" s="22"/>
      <c r="I29" s="230"/>
    </row>
    <row customHeight="1" ht="10.5">
      <c r="A30" s="232"/>
      <c r="B30" s="22"/>
      <c r="I30" s="230"/>
    </row>
    <row customHeight="1" ht="10.5">
      <c r="A31" s="232"/>
      <c r="B31" s="22"/>
    </row>
    <row customHeight="1" ht="10.5">
      <c r="A32" s="232"/>
      <c r="B32" s="224" t="s">
        <v>1139</v>
      </c>
      <c r="C32" s="233" t="s">
        <v>1140</v>
      </c>
    </row>
    <row customHeight="1" ht="10.5">
      <c r="A33" s="232"/>
      <c r="B33" s="22"/>
      <c r="C33" s="96"/>
    </row>
    <row customHeight="1" ht="10.5">
      <c r="A34" s="22"/>
      <c r="B34" s="22"/>
      <c r="C34" s="234"/>
    </row>
    <row customHeight="1" ht="10.5">
      <c r="B35" s="22"/>
      <c r="C35" s="96"/>
    </row>
    <row customHeight="1" ht="10.5">
      <c r="B36" s="22"/>
      <c r="C36" s="96"/>
    </row>
    <row customHeight="1" ht="10.5">
      <c r="B37" s="22"/>
      <c r="C37" s="96"/>
    </row>
    <row customHeight="1" ht="10.5">
      <c r="B38" s="224" t="s">
        <v>1141</v>
      </c>
      <c r="C38" s="96" t="s">
        <v>1142</v>
      </c>
    </row>
    <row customHeight="1" ht="10.5">
      <c r="B39" s="22"/>
      <c r="C39" s="96"/>
    </row>
    <row customHeight="1" ht="10.5">
      <c r="B40" s="22"/>
      <c r="C40" s="96"/>
    </row>
    <row customHeight="1" ht="10.5">
      <c r="B41" s="22"/>
      <c r="C41" s="96"/>
    </row>
    <row customHeight="1" ht="10.5">
      <c r="B42" s="22"/>
      <c r="C42" s="96"/>
    </row>
    <row customHeight="1" ht="10.5"/>
    <row customHeight="1" ht="10.5">
      <c r="B44" s="22"/>
    </row>
    <row customHeight="1" ht="10.5">
      <c r="B45" s="22"/>
    </row>
    <row customHeight="1" ht="10.5">
      <c r="B46" s="22"/>
    </row>
    <row customHeight="1" ht="10.5">
      <c r="B47" s="22"/>
    </row>
    <row customHeight="1" ht="10.5"/>
    <row customHeight="1" ht="10.5"/>
    <row customHeight="1" ht="10.5"/>
    <row customHeight="1" ht="10.5"/>
    <row customHeight="1" ht="10.5"/>
    <row customHeight="1" ht="10.5"/>
    <row customHeight="1" ht="10.5"/>
    <row customHeight="1" ht="10.5"/>
    <row customHeight="1" ht="10.5"/>
  </sheetData>
  <sheetProtection formatColumns="0" formatRows="0" sort="0" autoFilter="0" insertRows="0" insertColumns="1" deleteRows="0" deleteColum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4084834D-A60E-87AA-ABCD-2DC2593B3D25}" mc:Ignorable="x14ac xr xr2 xr3">
  <sheetPr>
    <tabColor rgb="FFFFCC99"/>
  </sheetPr>
  <dimension ref="A1:I72"/>
  <sheetViews>
    <sheetView topLeftCell="A1" showGridLines="0" workbookViewId="0">
      <selection activeCell="A1" sqref="A1"/>
    </sheetView>
  </sheetViews>
  <sheetFormatPr defaultColWidth="9.140625" customHeight="1" defaultRowHeight="11.25"/>
  <sheetData>
    <row customHeight="1" ht="11.25">
      <c r="A1" s="96" t="s">
        <v>13</v>
      </c>
      <c r="B1" s="96" t="s">
        <v>14</v>
      </c>
      <c r="C1" s="96" t="s">
        <v>15</v>
      </c>
      <c r="D1" s="96" t="s">
        <v>16</v>
      </c>
      <c r="E1" s="96" t="s">
        <v>17</v>
      </c>
      <c r="F1" s="96" t="s">
        <v>18</v>
      </c>
      <c r="G1" s="0" t="s">
        <v>19</v>
      </c>
      <c r="H1" s="0" t="s">
        <v>20</v>
      </c>
      <c r="I1" s="0" t="s">
        <v>21</v>
      </c>
    </row>
    <row customHeight="1" ht="11.25">
      <c r="A2" s="96" t="s">
        <v>22</v>
      </c>
      <c r="B2" s="96" t="s">
        <v>23</v>
      </c>
      <c r="C2" s="96" t="s">
        <v>24</v>
      </c>
      <c r="D2" s="96" t="s">
        <v>25</v>
      </c>
      <c r="E2" s="96" t="s">
        <v>26</v>
      </c>
      <c r="F2" s="96" t="s">
        <v>27</v>
      </c>
      <c r="G2" s="0" t="s">
        <v>28</v>
      </c>
      <c r="H2" s="0" t="s">
        <v>28</v>
      </c>
      <c r="I2" s="0" t="s">
        <v>29</v>
      </c>
    </row>
    <row customHeight="1" ht="11.25">
      <c r="A3" s="96" t="s">
        <v>22</v>
      </c>
      <c r="B3" s="96" t="s">
        <v>23</v>
      </c>
      <c r="C3" s="96" t="s">
        <v>30</v>
      </c>
      <c r="D3" s="96" t="s">
        <v>31</v>
      </c>
      <c r="E3" s="96" t="s">
        <v>32</v>
      </c>
      <c r="F3" s="96" t="s">
        <v>33</v>
      </c>
      <c r="G3" s="0" t="s">
        <v>34</v>
      </c>
      <c r="H3" s="0" t="s">
        <v>28</v>
      </c>
      <c r="I3" s="0" t="s">
        <v>29</v>
      </c>
    </row>
    <row customHeight="1" ht="11.25">
      <c r="A4" s="96" t="s">
        <v>22</v>
      </c>
      <c r="B4" s="96" t="s">
        <v>23</v>
      </c>
      <c r="C4" s="96" t="s">
        <v>35</v>
      </c>
      <c r="D4" s="96" t="s">
        <v>36</v>
      </c>
      <c r="E4" s="96" t="s">
        <v>37</v>
      </c>
      <c r="F4" s="96" t="s">
        <v>38</v>
      </c>
      <c r="G4" s="0" t="s">
        <v>28</v>
      </c>
      <c r="H4" s="0" t="s">
        <v>28</v>
      </c>
      <c r="I4" s="0" t="s">
        <v>29</v>
      </c>
    </row>
    <row customHeight="1" ht="11.25">
      <c r="A5" s="96" t="s">
        <v>22</v>
      </c>
      <c r="B5" s="96" t="s">
        <v>23</v>
      </c>
      <c r="C5" s="96" t="s">
        <v>39</v>
      </c>
      <c r="D5" s="96" t="s">
        <v>40</v>
      </c>
      <c r="E5" s="96" t="s">
        <v>41</v>
      </c>
      <c r="F5" s="96" t="s">
        <v>42</v>
      </c>
      <c r="G5" s="0" t="s">
        <v>43</v>
      </c>
      <c r="H5" s="0" t="s">
        <v>28</v>
      </c>
      <c r="I5" s="0" t="s">
        <v>29</v>
      </c>
    </row>
    <row customHeight="1" ht="11.25">
      <c r="A6" s="96" t="s">
        <v>22</v>
      </c>
      <c r="B6" s="96" t="s">
        <v>23</v>
      </c>
      <c r="C6" s="96" t="s">
        <v>44</v>
      </c>
      <c r="D6" s="96" t="s">
        <v>45</v>
      </c>
      <c r="E6" s="96" t="s">
        <v>46</v>
      </c>
      <c r="F6" s="96" t="s">
        <v>47</v>
      </c>
      <c r="G6" s="0" t="s">
        <v>48</v>
      </c>
      <c r="H6" s="0" t="s">
        <v>49</v>
      </c>
      <c r="I6" s="0" t="s">
        <v>29</v>
      </c>
    </row>
    <row customHeight="1" ht="11.25">
      <c r="A7" s="96" t="s">
        <v>22</v>
      </c>
      <c r="B7" s="96" t="s">
        <v>23</v>
      </c>
      <c r="C7" s="96" t="s">
        <v>50</v>
      </c>
      <c r="D7" s="96" t="s">
        <v>51</v>
      </c>
      <c r="E7" s="96" t="s">
        <v>46</v>
      </c>
      <c r="F7" s="96" t="s">
        <v>42</v>
      </c>
      <c r="G7" s="0" t="s">
        <v>52</v>
      </c>
      <c r="H7" s="0" t="s">
        <v>28</v>
      </c>
      <c r="I7" s="0" t="s">
        <v>29</v>
      </c>
    </row>
    <row customHeight="1" ht="11.25">
      <c r="A8" s="96" t="s">
        <v>22</v>
      </c>
      <c r="B8" s="96" t="s">
        <v>23</v>
      </c>
      <c r="C8" s="96" t="s">
        <v>53</v>
      </c>
      <c r="D8" s="96" t="s">
        <v>54</v>
      </c>
      <c r="E8" s="96" t="s">
        <v>46</v>
      </c>
      <c r="F8" s="96" t="s">
        <v>55</v>
      </c>
      <c r="G8" s="0" t="s">
        <v>52</v>
      </c>
      <c r="H8" s="0" t="s">
        <v>49</v>
      </c>
      <c r="I8" s="0" t="s">
        <v>29</v>
      </c>
    </row>
    <row customHeight="1" ht="11.25">
      <c r="A9" s="96" t="s">
        <v>22</v>
      </c>
      <c r="B9" s="96" t="s">
        <v>23</v>
      </c>
      <c r="C9" s="96" t="s">
        <v>56</v>
      </c>
      <c r="D9" s="96" t="s">
        <v>57</v>
      </c>
      <c r="E9" s="96" t="s">
        <v>58</v>
      </c>
      <c r="F9" s="96" t="s">
        <v>59</v>
      </c>
      <c r="G9" s="0" t="s">
        <v>60</v>
      </c>
      <c r="H9" s="0" t="s">
        <v>28</v>
      </c>
      <c r="I9" s="0" t="s">
        <v>29</v>
      </c>
    </row>
    <row customHeight="1" ht="11.25">
      <c r="A10" s="96" t="s">
        <v>22</v>
      </c>
      <c r="B10" s="96" t="s">
        <v>23</v>
      </c>
      <c r="C10" s="96" t="s">
        <v>61</v>
      </c>
      <c r="D10" s="96" t="s">
        <v>62</v>
      </c>
      <c r="E10" s="96" t="s">
        <v>63</v>
      </c>
      <c r="F10" s="96" t="s">
        <v>64</v>
      </c>
      <c r="G10" s="0" t="s">
        <v>28</v>
      </c>
      <c r="H10" s="0" t="s">
        <v>28</v>
      </c>
      <c r="I10" s="0" t="s">
        <v>29</v>
      </c>
    </row>
    <row customHeight="1" ht="11.25">
      <c r="A11" s="96" t="s">
        <v>22</v>
      </c>
      <c r="B11" s="96" t="s">
        <v>23</v>
      </c>
      <c r="C11" s="96" t="s">
        <v>65</v>
      </c>
      <c r="D11" s="96" t="s">
        <v>66</v>
      </c>
      <c r="E11" s="96" t="s">
        <v>67</v>
      </c>
      <c r="F11" s="96" t="s">
        <v>42</v>
      </c>
      <c r="G11" s="0" t="s">
        <v>68</v>
      </c>
      <c r="H11" s="0" t="s">
        <v>28</v>
      </c>
      <c r="I11" s="0" t="s">
        <v>29</v>
      </c>
    </row>
    <row customHeight="1" ht="11.25">
      <c r="A12" s="96" t="s">
        <v>22</v>
      </c>
      <c r="B12" s="96" t="s">
        <v>23</v>
      </c>
      <c r="C12" s="96" t="s">
        <v>69</v>
      </c>
      <c r="D12" s="96" t="s">
        <v>70</v>
      </c>
      <c r="E12" s="96" t="s">
        <v>71</v>
      </c>
      <c r="F12" s="96" t="s">
        <v>72</v>
      </c>
      <c r="G12" s="0" t="s">
        <v>73</v>
      </c>
      <c r="H12" s="0" t="s">
        <v>28</v>
      </c>
      <c r="I12" s="0" t="s">
        <v>29</v>
      </c>
    </row>
    <row customHeight="1" ht="11.25">
      <c r="A13" s="96" t="s">
        <v>22</v>
      </c>
      <c r="B13" s="96" t="s">
        <v>23</v>
      </c>
      <c r="C13" s="96" t="s">
        <v>74</v>
      </c>
      <c r="D13" s="96" t="s">
        <v>75</v>
      </c>
      <c r="E13" s="96" t="s">
        <v>76</v>
      </c>
      <c r="F13" s="96" t="s">
        <v>77</v>
      </c>
      <c r="G13" s="0" t="s">
        <v>28</v>
      </c>
      <c r="H13" s="0" t="s">
        <v>28</v>
      </c>
      <c r="I13" s="0" t="s">
        <v>29</v>
      </c>
    </row>
    <row customHeight="1" ht="11.25">
      <c r="A14" s="96" t="s">
        <v>22</v>
      </c>
      <c r="B14" s="96" t="s">
        <v>23</v>
      </c>
      <c r="C14" s="96" t="s">
        <v>78</v>
      </c>
      <c r="D14" s="96" t="s">
        <v>79</v>
      </c>
      <c r="E14" s="96" t="s">
        <v>71</v>
      </c>
      <c r="F14" s="96" t="s">
        <v>80</v>
      </c>
      <c r="G14" s="0" t="s">
        <v>28</v>
      </c>
      <c r="H14" s="0" t="s">
        <v>28</v>
      </c>
      <c r="I14" s="0" t="s">
        <v>29</v>
      </c>
    </row>
    <row customHeight="1" ht="11.25">
      <c r="A15" s="96" t="s">
        <v>22</v>
      </c>
      <c r="B15" s="96" t="s">
        <v>23</v>
      </c>
      <c r="C15" s="96" t="s">
        <v>81</v>
      </c>
      <c r="D15" s="96" t="s">
        <v>82</v>
      </c>
      <c r="E15" s="96" t="s">
        <v>83</v>
      </c>
      <c r="F15" s="96" t="s">
        <v>84</v>
      </c>
      <c r="G15" s="0" t="s">
        <v>85</v>
      </c>
      <c r="H15" s="0" t="s">
        <v>28</v>
      </c>
      <c r="I15" s="0" t="s">
        <v>29</v>
      </c>
    </row>
    <row customHeight="1" ht="11.25">
      <c r="A16" s="96" t="s">
        <v>22</v>
      </c>
      <c r="B16" s="96" t="s">
        <v>23</v>
      </c>
      <c r="C16" s="96" t="s">
        <v>86</v>
      </c>
      <c r="D16" s="96" t="s">
        <v>87</v>
      </c>
      <c r="E16" s="96" t="s">
        <v>88</v>
      </c>
      <c r="F16" s="96" t="s">
        <v>27</v>
      </c>
      <c r="G16" s="0" t="s">
        <v>28</v>
      </c>
      <c r="H16" s="0" t="s">
        <v>28</v>
      </c>
      <c r="I16" s="0" t="s">
        <v>29</v>
      </c>
    </row>
    <row customHeight="1" ht="11.25">
      <c r="A17" s="96" t="s">
        <v>22</v>
      </c>
      <c r="B17" s="96" t="s">
        <v>23</v>
      </c>
      <c r="C17" s="96" t="s">
        <v>89</v>
      </c>
      <c r="D17" s="96" t="s">
        <v>90</v>
      </c>
      <c r="E17" s="96" t="s">
        <v>91</v>
      </c>
      <c r="F17" s="96" t="s">
        <v>42</v>
      </c>
      <c r="G17" s="0" t="s">
        <v>92</v>
      </c>
      <c r="H17" s="0" t="s">
        <v>28</v>
      </c>
      <c r="I17" s="0" t="s">
        <v>29</v>
      </c>
    </row>
    <row customHeight="1" ht="11.25">
      <c r="A18" s="96" t="s">
        <v>22</v>
      </c>
      <c r="B18" s="96" t="s">
        <v>23</v>
      </c>
      <c r="C18" s="96" t="s">
        <v>93</v>
      </c>
      <c r="D18" s="96" t="s">
        <v>94</v>
      </c>
      <c r="E18" s="96" t="s">
        <v>95</v>
      </c>
      <c r="F18" s="96" t="s">
        <v>42</v>
      </c>
      <c r="G18" s="0" t="s">
        <v>28</v>
      </c>
      <c r="H18" s="0" t="s">
        <v>28</v>
      </c>
      <c r="I18" s="0" t="s">
        <v>29</v>
      </c>
    </row>
    <row customHeight="1" ht="11.25">
      <c r="A19" s="96" t="s">
        <v>22</v>
      </c>
      <c r="B19" s="96" t="s">
        <v>23</v>
      </c>
      <c r="C19" s="96" t="s">
        <v>96</v>
      </c>
      <c r="D19" s="96" t="s">
        <v>97</v>
      </c>
      <c r="E19" s="96" t="s">
        <v>98</v>
      </c>
      <c r="F19" s="96" t="s">
        <v>99</v>
      </c>
      <c r="G19" s="0" t="s">
        <v>28</v>
      </c>
      <c r="H19" s="0" t="s">
        <v>100</v>
      </c>
      <c r="I19" s="0" t="s">
        <v>29</v>
      </c>
    </row>
    <row customHeight="1" ht="11.25">
      <c r="A20" s="96" t="s">
        <v>22</v>
      </c>
      <c r="B20" s="96" t="s">
        <v>23</v>
      </c>
      <c r="C20" s="96" t="s">
        <v>101</v>
      </c>
      <c r="D20" s="96" t="s">
        <v>102</v>
      </c>
      <c r="E20" s="96" t="s">
        <v>103</v>
      </c>
      <c r="F20" s="96" t="s">
        <v>104</v>
      </c>
      <c r="G20" s="0" t="s">
        <v>105</v>
      </c>
      <c r="H20" s="0" t="s">
        <v>28</v>
      </c>
      <c r="I20" s="0" t="s">
        <v>29</v>
      </c>
    </row>
    <row customHeight="1" ht="11.25">
      <c r="A21" s="96" t="s">
        <v>22</v>
      </c>
      <c r="B21" s="96" t="s">
        <v>23</v>
      </c>
      <c r="C21" s="96" t="s">
        <v>106</v>
      </c>
      <c r="D21" s="96" t="s">
        <v>107</v>
      </c>
      <c r="E21" s="96" t="s">
        <v>108</v>
      </c>
      <c r="F21" s="96" t="s">
        <v>42</v>
      </c>
      <c r="G21" s="0" t="s">
        <v>28</v>
      </c>
      <c r="H21" s="0" t="s">
        <v>109</v>
      </c>
      <c r="I21" s="0" t="s">
        <v>29</v>
      </c>
    </row>
    <row customHeight="1" ht="11.25">
      <c r="A22" s="96" t="s">
        <v>22</v>
      </c>
      <c r="B22" s="96" t="s">
        <v>23</v>
      </c>
      <c r="C22" s="96" t="s">
        <v>110</v>
      </c>
      <c r="D22" s="96" t="s">
        <v>111</v>
      </c>
      <c r="E22" s="96" t="s">
        <v>112</v>
      </c>
      <c r="F22" s="96" t="s">
        <v>42</v>
      </c>
      <c r="G22" s="0" t="s">
        <v>28</v>
      </c>
      <c r="H22" s="0" t="s">
        <v>28</v>
      </c>
      <c r="I22" s="0" t="s">
        <v>29</v>
      </c>
    </row>
    <row customHeight="1" ht="11.25">
      <c r="A23" s="96" t="s">
        <v>22</v>
      </c>
      <c r="B23" s="96" t="s">
        <v>23</v>
      </c>
      <c r="C23" s="96" t="s">
        <v>113</v>
      </c>
      <c r="D23" s="96" t="s">
        <v>114</v>
      </c>
      <c r="E23" s="96" t="s">
        <v>115</v>
      </c>
      <c r="F23" s="96" t="s">
        <v>116</v>
      </c>
      <c r="G23" s="0" t="s">
        <v>117</v>
      </c>
      <c r="H23" s="0" t="s">
        <v>118</v>
      </c>
      <c r="I23" s="0" t="s">
        <v>29</v>
      </c>
    </row>
    <row customHeight="1" ht="11.25">
      <c r="A24" s="96" t="s">
        <v>22</v>
      </c>
      <c r="B24" s="96" t="s">
        <v>23</v>
      </c>
      <c r="C24" s="96" t="s">
        <v>119</v>
      </c>
      <c r="D24" s="96" t="s">
        <v>120</v>
      </c>
      <c r="E24" s="96" t="s">
        <v>121</v>
      </c>
      <c r="F24" s="96" t="s">
        <v>122</v>
      </c>
      <c r="G24" s="0" t="s">
        <v>28</v>
      </c>
      <c r="H24" s="0" t="s">
        <v>28</v>
      </c>
      <c r="I24" s="0" t="s">
        <v>29</v>
      </c>
    </row>
    <row customHeight="1" ht="11.25">
      <c r="A25" s="96" t="s">
        <v>22</v>
      </c>
      <c r="B25" s="96" t="s">
        <v>23</v>
      </c>
      <c r="C25" s="96" t="s">
        <v>123</v>
      </c>
      <c r="D25" s="96" t="s">
        <v>124</v>
      </c>
      <c r="E25" s="96" t="s">
        <v>125</v>
      </c>
      <c r="F25" s="96" t="s">
        <v>126</v>
      </c>
      <c r="G25" s="0" t="s">
        <v>28</v>
      </c>
      <c r="H25" s="0" t="s">
        <v>127</v>
      </c>
      <c r="I25" s="0" t="s">
        <v>29</v>
      </c>
    </row>
    <row customHeight="1" ht="11.25">
      <c r="A26" s="96" t="s">
        <v>22</v>
      </c>
      <c r="B26" s="96" t="s">
        <v>23</v>
      </c>
      <c r="C26" s="96" t="s">
        <v>128</v>
      </c>
      <c r="D26" s="96" t="s">
        <v>129</v>
      </c>
      <c r="E26" s="96" t="s">
        <v>130</v>
      </c>
      <c r="F26" s="96" t="s">
        <v>131</v>
      </c>
      <c r="G26" s="0" t="s">
        <v>28</v>
      </c>
      <c r="H26" s="0" t="s">
        <v>28</v>
      </c>
      <c r="I26" s="0" t="s">
        <v>29</v>
      </c>
    </row>
    <row customHeight="1" ht="11.25">
      <c r="A27" s="96" t="s">
        <v>22</v>
      </c>
      <c r="B27" s="96" t="s">
        <v>23</v>
      </c>
      <c r="C27" s="96" t="s">
        <v>132</v>
      </c>
      <c r="D27" s="96" t="s">
        <v>133</v>
      </c>
      <c r="E27" s="96" t="s">
        <v>134</v>
      </c>
      <c r="F27" s="96" t="s">
        <v>42</v>
      </c>
      <c r="G27" s="0" t="s">
        <v>28</v>
      </c>
      <c r="H27" s="0" t="s">
        <v>135</v>
      </c>
      <c r="I27" s="0" t="s">
        <v>29</v>
      </c>
    </row>
    <row customHeight="1" ht="11.25">
      <c r="A28" s="96" t="s">
        <v>22</v>
      </c>
      <c r="B28" s="96" t="s">
        <v>23</v>
      </c>
      <c r="C28" s="96" t="s">
        <v>136</v>
      </c>
      <c r="D28" s="96" t="s">
        <v>137</v>
      </c>
      <c r="E28" s="96" t="s">
        <v>138</v>
      </c>
      <c r="F28" s="96" t="s">
        <v>139</v>
      </c>
      <c r="G28" s="0" t="s">
        <v>28</v>
      </c>
      <c r="H28" s="0" t="s">
        <v>140</v>
      </c>
      <c r="I28" s="0" t="s">
        <v>29</v>
      </c>
    </row>
    <row customHeight="1" ht="11.25">
      <c r="A29" s="96" t="s">
        <v>22</v>
      </c>
      <c r="B29" s="96" t="s">
        <v>23</v>
      </c>
      <c r="C29" s="96" t="s">
        <v>141</v>
      </c>
      <c r="D29" s="96" t="s">
        <v>142</v>
      </c>
      <c r="E29" s="96" t="s">
        <v>143</v>
      </c>
      <c r="F29" s="96" t="s">
        <v>144</v>
      </c>
      <c r="G29" s="0" t="s">
        <v>145</v>
      </c>
      <c r="H29" s="0" t="s">
        <v>28</v>
      </c>
      <c r="I29" s="0" t="s">
        <v>29</v>
      </c>
    </row>
    <row customHeight="1" ht="11.25">
      <c r="A30" s="96" t="s">
        <v>22</v>
      </c>
      <c r="B30" s="96" t="s">
        <v>23</v>
      </c>
      <c r="C30" s="96" t="s">
        <v>146</v>
      </c>
      <c r="D30" s="96" t="s">
        <v>147</v>
      </c>
      <c r="E30" s="96" t="s">
        <v>148</v>
      </c>
      <c r="F30" s="96" t="s">
        <v>149</v>
      </c>
      <c r="G30" s="0" t="s">
        <v>150</v>
      </c>
      <c r="H30" s="0" t="s">
        <v>151</v>
      </c>
      <c r="I30" s="0" t="s">
        <v>29</v>
      </c>
    </row>
    <row customHeight="1" ht="11.25">
      <c r="A31" s="96" t="s">
        <v>22</v>
      </c>
      <c r="B31" s="96" t="s">
        <v>23</v>
      </c>
      <c r="C31" s="96" t="s">
        <v>152</v>
      </c>
      <c r="D31" s="96" t="s">
        <v>153</v>
      </c>
      <c r="E31" s="96" t="s">
        <v>154</v>
      </c>
      <c r="F31" s="96" t="s">
        <v>155</v>
      </c>
      <c r="G31" s="0" t="s">
        <v>28</v>
      </c>
      <c r="H31" s="0" t="s">
        <v>156</v>
      </c>
      <c r="I31" s="0" t="s">
        <v>29</v>
      </c>
    </row>
    <row customHeight="1" ht="11.25">
      <c r="A32" s="96" t="s">
        <v>22</v>
      </c>
      <c r="B32" s="96" t="s">
        <v>23</v>
      </c>
      <c r="C32" s="96" t="s">
        <v>157</v>
      </c>
      <c r="D32" s="96" t="s">
        <v>158</v>
      </c>
      <c r="E32" s="96" t="s">
        <v>159</v>
      </c>
      <c r="F32" s="96" t="s">
        <v>42</v>
      </c>
      <c r="G32" s="0" t="s">
        <v>28</v>
      </c>
      <c r="H32" s="0" t="s">
        <v>28</v>
      </c>
      <c r="I32" s="0" t="s">
        <v>29</v>
      </c>
    </row>
    <row customHeight="1" ht="11.25">
      <c r="A33" s="96" t="s">
        <v>22</v>
      </c>
      <c r="B33" s="96" t="s">
        <v>23</v>
      </c>
      <c r="C33" s="96" t="s">
        <v>160</v>
      </c>
      <c r="D33" s="96" t="s">
        <v>161</v>
      </c>
      <c r="E33" s="96" t="s">
        <v>162</v>
      </c>
      <c r="F33" s="96" t="s">
        <v>163</v>
      </c>
      <c r="G33" s="0" t="s">
        <v>164</v>
      </c>
      <c r="H33" s="0" t="s">
        <v>28</v>
      </c>
      <c r="I33" s="0" t="s">
        <v>29</v>
      </c>
    </row>
    <row customHeight="1" ht="11.25">
      <c r="A34" s="96" t="s">
        <v>22</v>
      </c>
      <c r="B34" s="96" t="s">
        <v>23</v>
      </c>
      <c r="C34" s="96" t="s">
        <v>165</v>
      </c>
      <c r="D34" s="96" t="s">
        <v>166</v>
      </c>
      <c r="E34" s="96" t="s">
        <v>167</v>
      </c>
      <c r="F34" s="96" t="s">
        <v>168</v>
      </c>
      <c r="G34" s="0" t="s">
        <v>28</v>
      </c>
      <c r="H34" s="0" t="s">
        <v>169</v>
      </c>
      <c r="I34" s="0" t="s">
        <v>29</v>
      </c>
    </row>
    <row customHeight="1" ht="11.25">
      <c r="A35" s="96" t="s">
        <v>22</v>
      </c>
      <c r="B35" s="96" t="s">
        <v>23</v>
      </c>
      <c r="C35" s="96" t="s">
        <v>170</v>
      </c>
      <c r="D35" s="96" t="s">
        <v>171</v>
      </c>
      <c r="E35" s="96" t="s">
        <v>172</v>
      </c>
      <c r="F35" s="96" t="s">
        <v>149</v>
      </c>
      <c r="G35" s="0" t="s">
        <v>28</v>
      </c>
      <c r="H35" s="0" t="s">
        <v>173</v>
      </c>
      <c r="I35" s="0" t="s">
        <v>29</v>
      </c>
    </row>
    <row customHeight="1" ht="11.25">
      <c r="A36" s="96" t="s">
        <v>22</v>
      </c>
      <c r="B36" s="96" t="s">
        <v>23</v>
      </c>
      <c r="C36" s="96" t="s">
        <v>174</v>
      </c>
      <c r="D36" s="96" t="s">
        <v>175</v>
      </c>
      <c r="E36" s="96" t="s">
        <v>176</v>
      </c>
      <c r="F36" s="96" t="s">
        <v>177</v>
      </c>
      <c r="G36" s="0" t="s">
        <v>28</v>
      </c>
      <c r="H36" s="0" t="s">
        <v>28</v>
      </c>
      <c r="I36" s="0" t="s">
        <v>29</v>
      </c>
    </row>
    <row customHeight="1" ht="11.25">
      <c r="A37" s="96" t="s">
        <v>22</v>
      </c>
      <c r="B37" s="96" t="s">
        <v>23</v>
      </c>
      <c r="C37" s="96" t="s">
        <v>178</v>
      </c>
      <c r="D37" s="96" t="s">
        <v>179</v>
      </c>
      <c r="E37" s="96" t="s">
        <v>180</v>
      </c>
      <c r="F37" s="96" t="s">
        <v>42</v>
      </c>
      <c r="G37" s="0" t="s">
        <v>181</v>
      </c>
      <c r="H37" s="0" t="s">
        <v>28</v>
      </c>
      <c r="I37" s="0" t="s">
        <v>29</v>
      </c>
    </row>
    <row customHeight="1" ht="11.25">
      <c r="A38" s="96" t="s">
        <v>22</v>
      </c>
      <c r="B38" s="96" t="s">
        <v>23</v>
      </c>
      <c r="C38" s="96" t="s">
        <v>182</v>
      </c>
      <c r="D38" s="96" t="s">
        <v>183</v>
      </c>
      <c r="E38" s="96" t="s">
        <v>184</v>
      </c>
      <c r="F38" s="96" t="s">
        <v>185</v>
      </c>
      <c r="G38" s="0" t="s">
        <v>28</v>
      </c>
      <c r="H38" s="0" t="s">
        <v>28</v>
      </c>
      <c r="I38" s="0" t="s">
        <v>29</v>
      </c>
    </row>
    <row customHeight="1" ht="11.25">
      <c r="A39" s="96" t="s">
        <v>22</v>
      </c>
      <c r="B39" s="96" t="s">
        <v>23</v>
      </c>
      <c r="C39" s="96" t="s">
        <v>186</v>
      </c>
      <c r="D39" s="96" t="s">
        <v>187</v>
      </c>
      <c r="E39" s="96" t="s">
        <v>188</v>
      </c>
      <c r="F39" s="96" t="s">
        <v>149</v>
      </c>
      <c r="G39" s="0" t="s">
        <v>28</v>
      </c>
      <c r="H39" s="0" t="s">
        <v>28</v>
      </c>
      <c r="I39" s="0" t="s">
        <v>29</v>
      </c>
    </row>
    <row customHeight="1" ht="11.25">
      <c r="A40" s="96" t="s">
        <v>22</v>
      </c>
      <c r="B40" s="96" t="s">
        <v>23</v>
      </c>
      <c r="C40" s="96" t="s">
        <v>189</v>
      </c>
      <c r="D40" s="96" t="s">
        <v>190</v>
      </c>
      <c r="E40" s="96" t="s">
        <v>191</v>
      </c>
      <c r="F40" s="96" t="s">
        <v>149</v>
      </c>
      <c r="G40" s="0" t="s">
        <v>192</v>
      </c>
      <c r="H40" s="0" t="s">
        <v>28</v>
      </c>
      <c r="I40" s="0" t="s">
        <v>29</v>
      </c>
    </row>
    <row customHeight="1" ht="11.25">
      <c r="A41" s="96" t="s">
        <v>22</v>
      </c>
      <c r="B41" s="96" t="s">
        <v>23</v>
      </c>
      <c r="C41" s="96" t="s">
        <v>193</v>
      </c>
      <c r="D41" s="96" t="s">
        <v>194</v>
      </c>
      <c r="E41" s="96" t="s">
        <v>195</v>
      </c>
      <c r="F41" s="96" t="s">
        <v>122</v>
      </c>
      <c r="G41" s="0" t="s">
        <v>196</v>
      </c>
      <c r="H41" s="0" t="s">
        <v>197</v>
      </c>
      <c r="I41" s="0" t="s">
        <v>29</v>
      </c>
    </row>
    <row customHeight="1" ht="11.25">
      <c r="A42" s="96" t="s">
        <v>22</v>
      </c>
      <c r="B42" s="96" t="s">
        <v>23</v>
      </c>
      <c r="C42" s="96" t="s">
        <v>198</v>
      </c>
      <c r="D42" s="96" t="s">
        <v>199</v>
      </c>
      <c r="E42" s="96" t="s">
        <v>200</v>
      </c>
      <c r="F42" s="96" t="s">
        <v>104</v>
      </c>
      <c r="G42" s="0" t="s">
        <v>201</v>
      </c>
      <c r="H42" s="0" t="s">
        <v>28</v>
      </c>
      <c r="I42" s="0" t="s">
        <v>29</v>
      </c>
    </row>
    <row customHeight="1" ht="11.25">
      <c r="A43" s="96" t="s">
        <v>22</v>
      </c>
      <c r="B43" s="96" t="s">
        <v>23</v>
      </c>
      <c r="C43" s="96" t="s">
        <v>202</v>
      </c>
      <c r="D43" s="96" t="s">
        <v>203</v>
      </c>
      <c r="E43" s="96" t="s">
        <v>204</v>
      </c>
      <c r="F43" s="96" t="s">
        <v>99</v>
      </c>
      <c r="G43" s="0" t="s">
        <v>205</v>
      </c>
      <c r="H43" s="0" t="s">
        <v>206</v>
      </c>
      <c r="I43" s="0" t="s">
        <v>29</v>
      </c>
    </row>
    <row customHeight="1" ht="11.25">
      <c r="A44" s="96" t="s">
        <v>22</v>
      </c>
      <c r="B44" s="96" t="s">
        <v>23</v>
      </c>
      <c r="C44" s="96" t="s">
        <v>207</v>
      </c>
      <c r="D44" s="96" t="s">
        <v>208</v>
      </c>
      <c r="E44" s="96" t="s">
        <v>209</v>
      </c>
      <c r="F44" s="96" t="s">
        <v>149</v>
      </c>
      <c r="G44" s="0" t="s">
        <v>28</v>
      </c>
      <c r="H44" s="0" t="s">
        <v>28</v>
      </c>
      <c r="I44" s="0" t="s">
        <v>29</v>
      </c>
    </row>
    <row customHeight="1" ht="11.25">
      <c r="A45" s="96" t="s">
        <v>22</v>
      </c>
      <c r="B45" s="96" t="s">
        <v>23</v>
      </c>
      <c r="C45" s="96" t="s">
        <v>210</v>
      </c>
      <c r="D45" s="96" t="s">
        <v>211</v>
      </c>
      <c r="E45" s="96" t="s">
        <v>212</v>
      </c>
      <c r="F45" s="96" t="s">
        <v>104</v>
      </c>
      <c r="G45" s="0" t="s">
        <v>28</v>
      </c>
      <c r="H45" s="0" t="s">
        <v>213</v>
      </c>
      <c r="I45" s="0" t="s">
        <v>29</v>
      </c>
    </row>
    <row customHeight="1" ht="11.25">
      <c r="A46" s="96" t="s">
        <v>22</v>
      </c>
      <c r="B46" s="96" t="s">
        <v>23</v>
      </c>
      <c r="C46" s="96" t="s">
        <v>214</v>
      </c>
      <c r="D46" s="96" t="s">
        <v>215</v>
      </c>
      <c r="E46" s="96" t="s">
        <v>216</v>
      </c>
      <c r="F46" s="96" t="s">
        <v>42</v>
      </c>
      <c r="G46" s="0" t="s">
        <v>217</v>
      </c>
      <c r="H46" s="0" t="s">
        <v>28</v>
      </c>
      <c r="I46" s="0" t="s">
        <v>29</v>
      </c>
    </row>
    <row customHeight="1" ht="11.25">
      <c r="A47" s="96" t="s">
        <v>22</v>
      </c>
      <c r="B47" s="96" t="s">
        <v>23</v>
      </c>
      <c r="C47" s="96" t="s">
        <v>218</v>
      </c>
      <c r="D47" s="96" t="s">
        <v>219</v>
      </c>
      <c r="E47" s="96" t="s">
        <v>220</v>
      </c>
      <c r="F47" s="96" t="s">
        <v>27</v>
      </c>
      <c r="G47" s="0" t="s">
        <v>221</v>
      </c>
      <c r="H47" s="0" t="s">
        <v>28</v>
      </c>
      <c r="I47" s="0" t="s">
        <v>29</v>
      </c>
    </row>
    <row customHeight="1" ht="11.25">
      <c r="A48" s="96" t="s">
        <v>22</v>
      </c>
      <c r="B48" s="96" t="s">
        <v>23</v>
      </c>
      <c r="C48" s="96" t="s">
        <v>222</v>
      </c>
      <c r="D48" s="96" t="s">
        <v>223</v>
      </c>
      <c r="E48" s="96" t="s">
        <v>224</v>
      </c>
      <c r="F48" s="96" t="s">
        <v>122</v>
      </c>
      <c r="G48" s="0" t="s">
        <v>28</v>
      </c>
      <c r="H48" s="0" t="s">
        <v>28</v>
      </c>
      <c r="I48" s="0" t="s">
        <v>29</v>
      </c>
    </row>
    <row customHeight="1" ht="11.25">
      <c r="A49" s="96" t="s">
        <v>22</v>
      </c>
      <c r="B49" s="96" t="s">
        <v>23</v>
      </c>
      <c r="C49" s="96" t="s">
        <v>225</v>
      </c>
      <c r="D49" s="96" t="s">
        <v>226</v>
      </c>
      <c r="E49" s="96" t="s">
        <v>227</v>
      </c>
      <c r="F49" s="96" t="s">
        <v>228</v>
      </c>
      <c r="G49" s="0" t="s">
        <v>28</v>
      </c>
      <c r="H49" s="0" t="s">
        <v>28</v>
      </c>
      <c r="I49" s="0" t="s">
        <v>29</v>
      </c>
    </row>
    <row customHeight="1" ht="11.25">
      <c r="A50" s="96" t="s">
        <v>22</v>
      </c>
      <c r="B50" s="96" t="s">
        <v>23</v>
      </c>
      <c r="C50" s="96" t="s">
        <v>229</v>
      </c>
      <c r="D50" s="96" t="s">
        <v>226</v>
      </c>
      <c r="E50" s="96" t="s">
        <v>227</v>
      </c>
      <c r="F50" s="96" t="s">
        <v>80</v>
      </c>
      <c r="G50" s="0" t="s">
        <v>28</v>
      </c>
      <c r="H50" s="0" t="s">
        <v>28</v>
      </c>
      <c r="I50" s="0" t="s">
        <v>29</v>
      </c>
    </row>
    <row customHeight="1" ht="11.25">
      <c r="A51" s="96" t="s">
        <v>22</v>
      </c>
      <c r="B51" s="96" t="s">
        <v>23</v>
      </c>
      <c r="C51" s="96" t="s">
        <v>230</v>
      </c>
      <c r="D51" s="96" t="s">
        <v>231</v>
      </c>
      <c r="E51" s="96" t="s">
        <v>232</v>
      </c>
      <c r="F51" s="96" t="s">
        <v>149</v>
      </c>
      <c r="G51" s="0" t="s">
        <v>28</v>
      </c>
      <c r="H51" s="0" t="s">
        <v>28</v>
      </c>
      <c r="I51" s="0" t="s">
        <v>29</v>
      </c>
    </row>
    <row customHeight="1" ht="11.25">
      <c r="A52" s="96" t="s">
        <v>22</v>
      </c>
      <c r="B52" s="96" t="s">
        <v>23</v>
      </c>
      <c r="C52" s="96" t="s">
        <v>233</v>
      </c>
      <c r="D52" s="96" t="s">
        <v>234</v>
      </c>
      <c r="E52" s="96" t="s">
        <v>235</v>
      </c>
      <c r="F52" s="96" t="s">
        <v>236</v>
      </c>
      <c r="G52" s="0" t="s">
        <v>237</v>
      </c>
      <c r="H52" s="0" t="s">
        <v>28</v>
      </c>
      <c r="I52" s="0" t="s">
        <v>29</v>
      </c>
    </row>
    <row customHeight="1" ht="11.25">
      <c r="A53" s="96" t="s">
        <v>22</v>
      </c>
      <c r="B53" s="96" t="s">
        <v>23</v>
      </c>
      <c r="C53" s="96" t="s">
        <v>238</v>
      </c>
      <c r="D53" s="96" t="s">
        <v>239</v>
      </c>
      <c r="E53" s="96" t="s">
        <v>240</v>
      </c>
      <c r="F53" s="96" t="s">
        <v>122</v>
      </c>
      <c r="G53" s="0" t="s">
        <v>241</v>
      </c>
      <c r="H53" s="0" t="s">
        <v>28</v>
      </c>
      <c r="I53" s="0" t="s">
        <v>29</v>
      </c>
    </row>
    <row customHeight="1" ht="11.25">
      <c r="A54" s="96" t="s">
        <v>22</v>
      </c>
      <c r="B54" s="96" t="s">
        <v>23</v>
      </c>
      <c r="C54" s="96" t="s">
        <v>242</v>
      </c>
      <c r="D54" s="96" t="s">
        <v>243</v>
      </c>
      <c r="E54" s="96" t="s">
        <v>244</v>
      </c>
      <c r="F54" s="96" t="s">
        <v>245</v>
      </c>
      <c r="G54" s="0" t="s">
        <v>28</v>
      </c>
      <c r="H54" s="0" t="s">
        <v>28</v>
      </c>
      <c r="I54" s="0" t="s">
        <v>29</v>
      </c>
    </row>
    <row customHeight="1" ht="11.25">
      <c r="A55" s="96" t="s">
        <v>22</v>
      </c>
      <c r="B55" s="96" t="s">
        <v>23</v>
      </c>
      <c r="C55" s="96" t="s">
        <v>246</v>
      </c>
      <c r="D55" s="96" t="s">
        <v>247</v>
      </c>
      <c r="E55" s="96" t="s">
        <v>248</v>
      </c>
      <c r="F55" s="96" t="s">
        <v>249</v>
      </c>
      <c r="G55" s="0" t="s">
        <v>250</v>
      </c>
      <c r="H55" s="0" t="s">
        <v>118</v>
      </c>
      <c r="I55" s="0" t="s">
        <v>29</v>
      </c>
    </row>
    <row customHeight="1" ht="11.25">
      <c r="A56" s="96" t="s">
        <v>22</v>
      </c>
      <c r="B56" s="96" t="s">
        <v>23</v>
      </c>
      <c r="C56" s="96" t="s">
        <v>251</v>
      </c>
      <c r="D56" s="96" t="s">
        <v>252</v>
      </c>
      <c r="E56" s="96" t="s">
        <v>253</v>
      </c>
      <c r="F56" s="96" t="s">
        <v>149</v>
      </c>
      <c r="G56" s="0" t="s">
        <v>254</v>
      </c>
      <c r="H56" s="0" t="s">
        <v>28</v>
      </c>
      <c r="I56" s="0" t="s">
        <v>29</v>
      </c>
    </row>
    <row customHeight="1" ht="11.25">
      <c r="A57" s="96" t="s">
        <v>22</v>
      </c>
      <c r="B57" s="96" t="s">
        <v>23</v>
      </c>
      <c r="C57" s="96" t="s">
        <v>255</v>
      </c>
      <c r="D57" s="96" t="s">
        <v>256</v>
      </c>
      <c r="E57" s="96" t="s">
        <v>257</v>
      </c>
      <c r="F57" s="96" t="s">
        <v>139</v>
      </c>
      <c r="G57" s="0" t="s">
        <v>258</v>
      </c>
      <c r="H57" s="0" t="s">
        <v>28</v>
      </c>
      <c r="I57" s="0" t="s">
        <v>29</v>
      </c>
    </row>
    <row customHeight="1" ht="11.25">
      <c r="A58" s="96" t="s">
        <v>22</v>
      </c>
      <c r="B58" s="96" t="s">
        <v>23</v>
      </c>
      <c r="C58" s="96" t="s">
        <v>259</v>
      </c>
      <c r="D58" s="96" t="s">
        <v>260</v>
      </c>
      <c r="E58" s="96" t="s">
        <v>261</v>
      </c>
      <c r="F58" s="96" t="s">
        <v>42</v>
      </c>
      <c r="G58" s="0" t="s">
        <v>262</v>
      </c>
      <c r="H58" s="0" t="s">
        <v>28</v>
      </c>
      <c r="I58" s="0" t="s">
        <v>29</v>
      </c>
    </row>
    <row customHeight="1" ht="11.25">
      <c r="A59" s="0" t="s">
        <v>22</v>
      </c>
      <c r="B59" s="0" t="s">
        <v>23</v>
      </c>
      <c r="C59" s="0" t="s">
        <v>263</v>
      </c>
      <c r="D59" s="0" t="s">
        <v>264</v>
      </c>
      <c r="E59" s="0" t="s">
        <v>265</v>
      </c>
      <c r="F59" s="0" t="s">
        <v>266</v>
      </c>
      <c r="G59" s="0" t="s">
        <v>267</v>
      </c>
      <c r="H59" s="0" t="s">
        <v>28</v>
      </c>
      <c r="I59" s="0" t="s">
        <v>29</v>
      </c>
    </row>
    <row customHeight="1" ht="11.25">
      <c r="A60" s="0" t="s">
        <v>22</v>
      </c>
      <c r="B60" s="0" t="s">
        <v>23</v>
      </c>
      <c r="C60" s="0" t="s">
        <v>268</v>
      </c>
      <c r="D60" s="0" t="s">
        <v>269</v>
      </c>
      <c r="E60" s="0" t="s">
        <v>270</v>
      </c>
      <c r="F60" s="0" t="s">
        <v>271</v>
      </c>
      <c r="G60" s="0" t="s">
        <v>272</v>
      </c>
      <c r="H60" s="0" t="s">
        <v>28</v>
      </c>
      <c r="I60" s="0" t="s">
        <v>29</v>
      </c>
    </row>
    <row customHeight="1" ht="11.25">
      <c r="A61" s="0" t="s">
        <v>22</v>
      </c>
      <c r="B61" s="0" t="s">
        <v>23</v>
      </c>
      <c r="C61" s="0" t="s">
        <v>273</v>
      </c>
      <c r="D61" s="0" t="s">
        <v>274</v>
      </c>
      <c r="E61" s="0" t="s">
        <v>275</v>
      </c>
      <c r="F61" s="0" t="s">
        <v>276</v>
      </c>
      <c r="G61" s="0" t="s">
        <v>28</v>
      </c>
      <c r="H61" s="0" t="s">
        <v>28</v>
      </c>
      <c r="I61" s="0" t="s">
        <v>29</v>
      </c>
    </row>
    <row customHeight="1" ht="11.25">
      <c r="A62" s="0" t="s">
        <v>22</v>
      </c>
      <c r="B62" s="0" t="s">
        <v>23</v>
      </c>
      <c r="C62" s="0" t="s">
        <v>277</v>
      </c>
      <c r="D62" s="0" t="s">
        <v>278</v>
      </c>
      <c r="E62" s="0" t="s">
        <v>279</v>
      </c>
      <c r="F62" s="0" t="s">
        <v>149</v>
      </c>
      <c r="G62" s="0" t="s">
        <v>280</v>
      </c>
      <c r="H62" s="0" t="s">
        <v>28</v>
      </c>
      <c r="I62" s="0" t="s">
        <v>29</v>
      </c>
    </row>
    <row customHeight="1" ht="11.25">
      <c r="A63" s="0" t="s">
        <v>22</v>
      </c>
      <c r="B63" s="0" t="s">
        <v>23</v>
      </c>
      <c r="C63" s="0" t="s">
        <v>281</v>
      </c>
      <c r="D63" s="0" t="s">
        <v>282</v>
      </c>
      <c r="E63" s="0" t="s">
        <v>283</v>
      </c>
      <c r="F63" s="0" t="s">
        <v>284</v>
      </c>
      <c r="G63" s="0" t="s">
        <v>28</v>
      </c>
      <c r="H63" s="0" t="s">
        <v>28</v>
      </c>
      <c r="I63" s="0" t="s">
        <v>29</v>
      </c>
    </row>
    <row customHeight="1" ht="11.25">
      <c r="A64" s="0" t="s">
        <v>22</v>
      </c>
      <c r="B64" s="0" t="s">
        <v>23</v>
      </c>
      <c r="C64" s="0" t="s">
        <v>285</v>
      </c>
      <c r="D64" s="0" t="s">
        <v>282</v>
      </c>
      <c r="E64" s="0" t="s">
        <v>283</v>
      </c>
      <c r="F64" s="0" t="s">
        <v>38</v>
      </c>
      <c r="G64" s="0" t="s">
        <v>28</v>
      </c>
      <c r="H64" s="0" t="s">
        <v>28</v>
      </c>
      <c r="I64" s="0" t="s">
        <v>29</v>
      </c>
    </row>
    <row customHeight="1" ht="11.25">
      <c r="A65" s="0" t="s">
        <v>22</v>
      </c>
      <c r="B65" s="0" t="s">
        <v>23</v>
      </c>
      <c r="C65" s="0" t="s">
        <v>286</v>
      </c>
      <c r="D65" s="0" t="s">
        <v>287</v>
      </c>
      <c r="E65" s="0" t="s">
        <v>288</v>
      </c>
      <c r="F65" s="0" t="s">
        <v>42</v>
      </c>
      <c r="G65" s="0" t="s">
        <v>28</v>
      </c>
      <c r="H65" s="0" t="s">
        <v>28</v>
      </c>
      <c r="I65" s="0" t="s">
        <v>29</v>
      </c>
    </row>
    <row customHeight="1" ht="11.25">
      <c r="A66" s="0" t="s">
        <v>22</v>
      </c>
      <c r="B66" s="0" t="s">
        <v>23</v>
      </c>
      <c r="C66" s="0" t="s">
        <v>289</v>
      </c>
      <c r="D66" s="0" t="s">
        <v>290</v>
      </c>
      <c r="E66" s="0" t="s">
        <v>291</v>
      </c>
      <c r="F66" s="0" t="s">
        <v>292</v>
      </c>
      <c r="G66" s="0" t="s">
        <v>28</v>
      </c>
      <c r="H66" s="0" t="s">
        <v>28</v>
      </c>
      <c r="I66" s="0" t="s">
        <v>29</v>
      </c>
    </row>
    <row customHeight="1" ht="11.25">
      <c r="A67" s="0" t="s">
        <v>22</v>
      </c>
      <c r="B67" s="0" t="s">
        <v>23</v>
      </c>
      <c r="C67" s="0" t="s">
        <v>293</v>
      </c>
      <c r="D67" s="0" t="s">
        <v>294</v>
      </c>
      <c r="E67" s="0" t="s">
        <v>295</v>
      </c>
      <c r="F67" s="0" t="s">
        <v>296</v>
      </c>
      <c r="G67" s="0" t="s">
        <v>297</v>
      </c>
      <c r="H67" s="0" t="s">
        <v>135</v>
      </c>
      <c r="I67" s="0" t="s">
        <v>29</v>
      </c>
    </row>
    <row customHeight="1" ht="11.25">
      <c r="A68" s="0" t="s">
        <v>22</v>
      </c>
      <c r="B68" s="0" t="s">
        <v>23</v>
      </c>
      <c r="C68" s="0" t="s">
        <v>298</v>
      </c>
      <c r="D68" s="0" t="s">
        <v>299</v>
      </c>
      <c r="E68" s="0" t="s">
        <v>300</v>
      </c>
      <c r="F68" s="0" t="s">
        <v>42</v>
      </c>
      <c r="G68" s="0" t="s">
        <v>28</v>
      </c>
      <c r="H68" s="0" t="s">
        <v>135</v>
      </c>
      <c r="I68" s="0" t="s">
        <v>29</v>
      </c>
    </row>
    <row customHeight="1" ht="11.25">
      <c r="A69" s="0" t="s">
        <v>22</v>
      </c>
      <c r="B69" s="0" t="s">
        <v>23</v>
      </c>
      <c r="C69" s="0" t="s">
        <v>301</v>
      </c>
      <c r="D69" s="0" t="s">
        <v>302</v>
      </c>
      <c r="E69" s="0" t="s">
        <v>303</v>
      </c>
      <c r="F69" s="0" t="s">
        <v>47</v>
      </c>
      <c r="G69" s="0" t="s">
        <v>28</v>
      </c>
      <c r="H69" s="0" t="s">
        <v>28</v>
      </c>
      <c r="I69" s="0" t="s">
        <v>29</v>
      </c>
    </row>
    <row customHeight="1" ht="11.25">
      <c r="A70" s="0" t="s">
        <v>22</v>
      </c>
      <c r="B70" s="0" t="s">
        <v>23</v>
      </c>
      <c r="C70" s="0" t="s">
        <v>304</v>
      </c>
      <c r="D70" s="0" t="s">
        <v>305</v>
      </c>
      <c r="E70" s="0" t="s">
        <v>306</v>
      </c>
      <c r="F70" s="0" t="s">
        <v>307</v>
      </c>
      <c r="G70" s="0" t="s">
        <v>308</v>
      </c>
      <c r="H70" s="0" t="s">
        <v>28</v>
      </c>
      <c r="I70" s="0" t="s">
        <v>29</v>
      </c>
    </row>
    <row customHeight="1" ht="11.25">
      <c r="A71" s="0" t="s">
        <v>22</v>
      </c>
      <c r="B71" s="0" t="s">
        <v>23</v>
      </c>
      <c r="C71" s="0" t="s">
        <v>309</v>
      </c>
      <c r="D71" s="0" t="s">
        <v>310</v>
      </c>
      <c r="E71" s="0" t="s">
        <v>311</v>
      </c>
      <c r="F71" s="0" t="s">
        <v>312</v>
      </c>
      <c r="G71" s="0" t="s">
        <v>313</v>
      </c>
      <c r="H71" s="0" t="s">
        <v>28</v>
      </c>
      <c r="I71" s="0" t="s">
        <v>29</v>
      </c>
    </row>
    <row customHeight="1" ht="11.25">
      <c r="A72" s="0" t="s">
        <v>22</v>
      </c>
      <c r="B72" s="0" t="s">
        <v>23</v>
      </c>
      <c r="C72" s="0" t="s">
        <v>314</v>
      </c>
      <c r="D72" s="0" t="s">
        <v>315</v>
      </c>
      <c r="E72" s="0" t="s">
        <v>83</v>
      </c>
      <c r="F72" s="0" t="s">
        <v>316</v>
      </c>
      <c r="G72" s="0" t="s">
        <v>28</v>
      </c>
      <c r="H72" s="0" t="s">
        <v>28</v>
      </c>
      <c r="I72" s="0" t="s">
        <v>29</v>
      </c>
    </row>
  </sheetData>
  <sheetProtection sort="0" autoFilter="0" insertRows="0" insertColumns="1" deleteRows="0" deleteColum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B8FEBB86-327F-AB91-D3DF-1C459E943DBA}" mc:Ignorable="x14ac xr xr2 xr3">
  <dimension ref="A1:Q20"/>
  <sheetViews>
    <sheetView topLeftCell="A1" showGridLines="0" workbookViewId="0">
      <selection activeCell="A1" sqref="A1"/>
    </sheetView>
  </sheetViews>
  <sheetFormatPr customHeight="1" defaultRowHeight="12.75"/>
  <cols>
    <col min="1" max="9" width="7.140625" hidden="1" customWidth="1"/>
    <col min="10" max="11" width="7.140625" customWidth="1"/>
    <col min="12" max="12" width="11.7109375" customWidth="1"/>
    <col min="13" max="13" width="32.8515625" customWidth="1"/>
    <col min="14" max="14" width="119.8515625" customWidth="1"/>
    <col min="15" max="15" width="19.7109375" customWidth="1"/>
    <col min="16" max="16" width="12.57421875" customWidth="1"/>
    <col min="17" max="17" width="7.8515625" hidden="1" customWidth="1"/>
  </cols>
  <sheetData>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customHeight="1" ht="12.75" hidden="1"/>
    <row r="12" customHeight="1" ht="24.75">
      <c r="L12" s="2" t="s">
        <v>317</v>
      </c>
      <c r="M12" s="3"/>
      <c r="N12" s="3"/>
      <c r="O12" s="3"/>
    </row>
    <row r="14" customHeight="1" ht="30.75">
      <c r="A14" s="4"/>
      <c r="B14" s="4"/>
      <c r="C14" s="4"/>
      <c r="D14" s="4"/>
      <c r="E14" s="4"/>
      <c r="F14" s="4"/>
      <c r="G14" s="4"/>
      <c r="H14" s="4"/>
      <c r="I14" s="4"/>
      <c r="J14" s="4"/>
      <c r="K14" s="4"/>
      <c r="L14" s="5" t="s">
        <v>318</v>
      </c>
      <c r="M14" s="6" t="s">
        <v>319</v>
      </c>
      <c r="N14" s="7" t="s">
        <v>319</v>
      </c>
      <c r="O14" s="8" t="s">
        <v>320</v>
      </c>
      <c r="P14" s="9"/>
      <c r="Q14" s="10" t="b">
        <v>1</v>
      </c>
    </row>
    <row customHeight="1" ht="30.75">
      <c r="A15" s="4"/>
      <c r="B15" s="4"/>
      <c r="C15" s="4"/>
      <c r="D15" s="4"/>
      <c r="E15" s="4"/>
      <c r="F15" s="4"/>
      <c r="G15" s="4"/>
      <c r="H15" s="4"/>
      <c r="I15" s="4"/>
      <c r="J15" s="4"/>
      <c r="K15" s="4"/>
      <c r="L15" s="8" t="s">
        <v>318</v>
      </c>
      <c r="M15" s="6" t="s">
        <v>321</v>
      </c>
      <c r="N15" s="7" t="s">
        <v>322</v>
      </c>
      <c r="O15" s="8" t="s">
        <v>320</v>
      </c>
      <c r="P15" s="9"/>
      <c r="Q15" s="10" t="b">
        <v>1</v>
      </c>
    </row>
    <row customHeight="1" ht="30.75">
      <c r="A16" s="4"/>
      <c r="B16" s="4"/>
      <c r="C16" s="4"/>
      <c r="D16" s="4"/>
      <c r="E16" s="4"/>
      <c r="F16" s="4"/>
      <c r="G16" s="4"/>
      <c r="H16" s="4"/>
      <c r="I16" s="4"/>
      <c r="J16" s="4"/>
      <c r="K16" s="4"/>
      <c r="L16" s="8" t="s">
        <v>318</v>
      </c>
      <c r="M16" s="6" t="s">
        <v>323</v>
      </c>
      <c r="N16" s="11" t="str">
        <f>IF(god_first="план","Данные за плановый год в рамках договоров об осуществлении технологических присоединений энергопринимающих устройств потребителей","Данные за "&amp;god_first&amp;" год в рамках договоров об осуществлении технологических присоединений энергопринимающих устройств потребителей")</f>
        <v>Данные за 2021 год в рамках договоров об осуществлении технологических присоединений энергопринимающих устройств потребителей</v>
      </c>
      <c r="O16" s="8" t="s">
        <v>320</v>
      </c>
      <c r="P16" s="9"/>
      <c r="Q16" s="10" t="b">
        <v>1</v>
      </c>
    </row>
    <row customHeight="1" ht="30.75">
      <c r="A17" s="4"/>
      <c r="B17" s="4"/>
      <c r="C17" s="4"/>
      <c r="D17" s="4"/>
      <c r="E17" s="4"/>
      <c r="F17" s="4"/>
      <c r="G17" s="4"/>
      <c r="H17" s="4"/>
      <c r="I17" s="4"/>
      <c r="J17" s="4"/>
      <c r="K17" s="4"/>
      <c r="L17" s="8" t="s">
        <v>318</v>
      </c>
      <c r="M17" s="6" t="s">
        <v>324</v>
      </c>
      <c r="N17" s="12" t="s">
        <v>325</v>
      </c>
      <c r="O17" s="8" t="s">
        <v>320</v>
      </c>
      <c r="P17" s="9"/>
      <c r="Q17" s="10" t="b">
        <v>1</v>
      </c>
    </row>
    <row customHeight="1" ht="30.75">
      <c r="A18" s="4"/>
      <c r="B18" s="4"/>
      <c r="C18" s="4"/>
      <c r="D18" s="4"/>
      <c r="E18" s="4"/>
      <c r="F18" s="4"/>
      <c r="G18" s="4"/>
      <c r="H18" s="4"/>
      <c r="I18" s="4"/>
      <c r="J18" s="4"/>
      <c r="K18" s="4"/>
      <c r="L18" s="8" t="s">
        <v>318</v>
      </c>
      <c r="M18" s="6" t="s">
        <v>326</v>
      </c>
      <c r="N18" s="12" t="s">
        <v>327</v>
      </c>
      <c r="O18" s="8" t="s">
        <v>320</v>
      </c>
      <c r="P18" s="9"/>
      <c r="Q18" s="10" t="b">
        <v>1</v>
      </c>
    </row>
    <row customHeight="1" ht="30.75">
      <c r="A19" s="4"/>
      <c r="B19" s="4"/>
      <c r="C19" s="4"/>
      <c r="D19" s="4"/>
      <c r="E19" s="4"/>
      <c r="F19" s="4"/>
      <c r="G19" s="4"/>
      <c r="H19" s="4"/>
      <c r="I19" s="4"/>
      <c r="J19" s="4"/>
      <c r="K19" s="4"/>
      <c r="L19" s="8" t="s">
        <v>318</v>
      </c>
      <c r="M19" s="6" t="s">
        <v>328</v>
      </c>
      <c r="N19" s="7" t="s">
        <v>328</v>
      </c>
      <c r="O19" s="8" t="s">
        <v>320</v>
      </c>
      <c r="P19" s="9"/>
      <c r="Q19" s="10" t="b">
        <v>1</v>
      </c>
    </row>
    <row customHeight="1" ht="30.75">
      <c r="L20" s="8"/>
      <c r="M20" s="13" t="s">
        <v>329</v>
      </c>
      <c r="N20" s="14" t="s">
        <v>330</v>
      </c>
      <c r="O20" s="8"/>
    </row>
  </sheetData>
  <sheetProtection formatColumns="0" formatRows="0" insertRows="0" deleteColumns="0" deleteRows="0" sort="0" autoFilter="0" insertColumns="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EC367941-B122-DC9C-F9D3-F1B675DEF619}" mc:Ignorable="x14ac xr xr2 xr3">
  <dimension ref="A1:J56"/>
  <sheetViews>
    <sheetView topLeftCell="A1" showGridLines="0" workbookViewId="0">
      <selection activeCell="H29" sqref="H29"/>
    </sheetView>
  </sheetViews>
  <sheetFormatPr customHeight="1" defaultRowHeight="11.25"/>
  <cols>
    <col min="1" max="2" width="10.7109375" hidden="1" customWidth="1"/>
    <col min="3" max="3" width="3.7109375" hidden="1" customWidth="1"/>
    <col min="4" max="4" width="3.7109375" customWidth="1"/>
    <col min="5" max="5" width="33.421875" customWidth="1"/>
    <col min="6" max="6" width="50.7109375" customWidth="1"/>
    <col min="7" max="7" width="8.28125" customWidth="1"/>
  </cols>
  <sheetData>
    <row customHeight="1" ht="13.5" hidden="1">
      <c r="A1" s="58"/>
      <c r="B1" s="59"/>
      <c r="E1" s="0" t="s">
        <v>331</v>
      </c>
      <c r="F1" s="0" t="b">
        <v>0</v>
      </c>
      <c r="G1" s="60"/>
    </row>
    <row customHeight="1" ht="12" hidden="1">
      <c r="A2" s="58"/>
      <c r="B2" s="59"/>
      <c r="E2" s="0" t="s">
        <v>332</v>
      </c>
      <c r="G2" s="60"/>
    </row>
    <row customHeight="1" ht="11.25" hidden="1"/>
    <row customHeight="1" ht="12.75">
      <c r="D4" s="61"/>
      <c r="E4" s="62"/>
      <c r="F4" s="63" t="str">
        <f>version</f>
        <v>Версия отчёта: 1.0.3</v>
      </c>
    </row>
    <row customHeight="1" ht="27">
      <c r="D5" s="64"/>
      <c r="E5" s="65" t="s">
        <v>333</v>
      </c>
      <c r="F5" s="66"/>
      <c r="G5" s="67"/>
    </row>
    <row customHeight="1" ht="26.25">
      <c r="D6" s="61"/>
      <c r="E6" s="68"/>
      <c r="F6" s="69"/>
      <c r="G6" s="67"/>
    </row>
    <row customHeight="1" ht="26.25">
      <c r="D7" s="64"/>
      <c r="E7" s="68" t="s">
        <v>334</v>
      </c>
      <c r="F7" s="70" t="s">
        <v>23</v>
      </c>
      <c r="G7" s="67"/>
    </row>
    <row customHeight="1" ht="3.75">
      <c r="A8" s="71"/>
      <c r="D8" s="72"/>
      <c r="E8" s="68"/>
      <c r="F8" s="73"/>
      <c r="G8" s="67"/>
    </row>
    <row customHeight="1" ht="11.25" hidden="1">
      <c r="A9" s="71"/>
      <c r="D9" s="72"/>
      <c r="E9" s="74" t="s">
        <v>335</v>
      </c>
      <c r="F9" s="70" t="s">
        <v>336</v>
      </c>
      <c r="G9" s="67"/>
    </row>
    <row customHeight="1" ht="11.25" hidden="1">
      <c r="A10" s="71"/>
      <c r="D10" s="72"/>
      <c r="E10" s="75"/>
      <c r="G10" s="67"/>
    </row>
    <row customHeight="1" ht="26.25">
      <c r="A11" s="76"/>
      <c r="B11" s="59"/>
      <c r="D11" s="77"/>
      <c r="E11" s="75" t="s">
        <v>337</v>
      </c>
      <c r="F11" s="358" t="s">
        <v>338</v>
      </c>
      <c r="G11" s="67"/>
    </row>
    <row customHeight="1" ht="26.25">
      <c r="A12" s="76"/>
      <c r="B12" s="59"/>
      <c r="D12" s="77"/>
      <c r="E12" s="75" t="s">
        <v>339</v>
      </c>
      <c r="F12" s="358">
        <v>2021</v>
      </c>
      <c r="G12" s="67"/>
    </row>
    <row customHeight="1" ht="26.25" hidden="1">
      <c r="A13" s="76"/>
      <c r="B13" s="59"/>
      <c r="D13" s="77"/>
      <c r="E13" s="75" t="s">
        <v>340</v>
      </c>
      <c r="F13" s="79"/>
      <c r="G13" s="80"/>
    </row>
    <row customHeight="1" ht="3.75">
      <c r="A14" s="76"/>
      <c r="B14" s="59"/>
      <c r="D14" s="77"/>
      <c r="E14" s="75"/>
      <c r="F14" s="73"/>
      <c r="G14" s="80"/>
    </row>
    <row customHeight="1" ht="27.75" hidden="1">
      <c r="A15" s="71"/>
      <c r="D15" s="72"/>
      <c r="E15" s="74" t="s">
        <v>341</v>
      </c>
      <c r="F15" s="81"/>
      <c r="G15" s="80"/>
    </row>
    <row customHeight="1" ht="26.25" hidden="1">
      <c r="D16" s="64"/>
      <c r="E16" s="82"/>
      <c r="F16" s="72" t="s">
        <v>39</v>
      </c>
      <c r="G16" s="61"/>
    </row>
    <row customHeight="1" ht="3.75">
      <c r="D17" s="64"/>
      <c r="E17" s="82"/>
      <c r="F17" s="72"/>
      <c r="G17" s="61"/>
    </row>
    <row customHeight="1" ht="27.75">
      <c r="C18" s="83"/>
      <c r="D18" s="72"/>
      <c r="E18" s="82" t="s">
        <v>342</v>
      </c>
      <c r="F18" s="84" t="s">
        <v>40</v>
      </c>
      <c r="G18" s="85"/>
    </row>
    <row customHeight="1" ht="26.25" hidden="1">
      <c r="C19" s="83"/>
      <c r="D19" s="86"/>
      <c r="E19" s="82" t="s">
        <v>343</v>
      </c>
      <c r="F19" s="87"/>
      <c r="G19" s="85"/>
      <c r="H19" s="88"/>
      <c r="J19" s="89"/>
    </row>
    <row customHeight="1" ht="26.25">
      <c r="C20" s="83"/>
      <c r="D20" s="86"/>
      <c r="E20" s="82" t="s">
        <v>344</v>
      </c>
      <c r="F20" s="84" t="s">
        <v>41</v>
      </c>
      <c r="G20" s="90"/>
      <c r="H20" s="91"/>
      <c r="I20" s="91"/>
      <c r="J20" s="91"/>
    </row>
    <row customHeight="1" ht="27.75">
      <c r="C21" s="83"/>
      <c r="D21" s="86"/>
      <c r="E21" s="82" t="s">
        <v>345</v>
      </c>
      <c r="F21" s="84" t="s">
        <v>42</v>
      </c>
      <c r="G21" s="85"/>
      <c r="H21" s="88"/>
      <c r="J21" s="89"/>
    </row>
    <row customHeight="1" ht="26.25" hidden="1">
      <c r="C22" s="83"/>
      <c r="D22" s="86"/>
      <c r="E22" s="82" t="s">
        <v>346</v>
      </c>
      <c r="F22" s="87"/>
      <c r="G22" s="85"/>
      <c r="H22" s="88"/>
      <c r="J22" s="89"/>
    </row>
    <row customHeight="1" ht="19.5" hidden="1">
      <c r="C23" s="83"/>
      <c r="D23" s="86"/>
      <c r="E23" s="82"/>
      <c r="F23" s="87" t="s">
        <v>347</v>
      </c>
      <c r="G23" s="85"/>
      <c r="H23" s="88"/>
      <c r="J23" s="89"/>
    </row>
    <row customHeight="1" ht="19.5">
      <c r="C24" s="83"/>
      <c r="D24" s="86"/>
      <c r="F24" s="92" t="s">
        <v>348</v>
      </c>
      <c r="G24" s="85"/>
      <c r="H24" s="88"/>
      <c r="J24" s="89"/>
    </row>
    <row customHeight="1" ht="27.75">
      <c r="A25" s="76"/>
      <c r="D25" s="61"/>
      <c r="E25" s="68" t="s">
        <v>349</v>
      </c>
      <c r="F25" s="373" t="s">
        <v>350</v>
      </c>
      <c r="G25" s="80"/>
    </row>
    <row customHeight="1" ht="27.75">
      <c r="A26" s="76"/>
      <c r="B26" s="59"/>
      <c r="D26" s="77"/>
      <c r="E26" s="68" t="s">
        <v>351</v>
      </c>
      <c r="F26" s="373" t="s">
        <v>352</v>
      </c>
      <c r="G26" s="94"/>
    </row>
    <row customHeight="1" ht="26.25">
      <c r="A27" s="76"/>
      <c r="B27" s="59"/>
      <c r="D27" s="77"/>
      <c r="F27" s="92" t="s">
        <v>353</v>
      </c>
      <c r="G27" s="94"/>
    </row>
    <row customHeight="1" ht="27.75">
      <c r="A28" s="76"/>
      <c r="D28" s="61"/>
      <c r="E28" s="68" t="s">
        <v>354</v>
      </c>
      <c r="F28" s="373" t="s">
        <v>355</v>
      </c>
      <c r="G28" s="94"/>
    </row>
    <row customHeight="1" ht="27.75">
      <c r="A29" s="76"/>
      <c r="D29" s="61"/>
      <c r="E29" s="75" t="s">
        <v>356</v>
      </c>
      <c r="F29" s="373" t="s">
        <v>357</v>
      </c>
      <c r="G29" s="94"/>
    </row>
    <row customHeight="1" ht="27.75">
      <c r="A30" s="76"/>
      <c r="B30" s="59"/>
      <c r="D30" s="77"/>
      <c r="E30" s="75" t="s">
        <v>358</v>
      </c>
      <c r="F30" s="373" t="s">
        <v>359</v>
      </c>
      <c r="G30" s="94"/>
    </row>
    <row customHeight="1" ht="26.25" hidden="1">
      <c r="A31" s="76"/>
      <c r="B31" s="59"/>
      <c r="D31" s="77"/>
      <c r="F31" s="92" t="s">
        <v>360</v>
      </c>
      <c r="G31" s="94"/>
    </row>
    <row customHeight="1" ht="11.25" hidden="1">
      <c r="A32" s="76"/>
      <c r="D32" s="61"/>
      <c r="E32" s="75" t="s">
        <v>361</v>
      </c>
      <c r="F32" s="79" t="s">
        <v>362</v>
      </c>
      <c r="G32" s="94"/>
    </row>
    <row customHeight="1" ht="20.25" hidden="1">
      <c r="A33" s="76"/>
      <c r="B33" s="59"/>
      <c r="D33" s="77"/>
      <c r="E33" s="75" t="s">
        <v>363</v>
      </c>
      <c r="F33" s="79"/>
      <c r="G33" s="94"/>
    </row>
    <row customHeight="1" ht="20.25" hidden="1">
      <c r="A34" s="76"/>
      <c r="B34" s="59"/>
      <c r="D34" s="77"/>
      <c r="E34" s="68" t="s">
        <v>354</v>
      </c>
      <c r="F34" s="87"/>
      <c r="G34" s="94"/>
    </row>
    <row customHeight="1" ht="20.25" hidden="1">
      <c r="A35" s="76"/>
      <c r="B35" s="59"/>
      <c r="D35" s="77"/>
      <c r="E35" s="68" t="s">
        <v>356</v>
      </c>
      <c r="F35" s="87"/>
      <c r="G35" s="94"/>
    </row>
    <row customHeight="1" ht="20.25" hidden="1">
      <c r="A36" s="76"/>
      <c r="B36" s="59"/>
      <c r="D36" s="77"/>
      <c r="E36" s="68" t="s">
        <v>364</v>
      </c>
      <c r="F36" s="87"/>
      <c r="G36" s="94"/>
    </row>
    <row customHeight="1" ht="20.25" hidden="1">
      <c r="A37" s="76"/>
      <c r="B37" s="59"/>
      <c r="D37" s="77"/>
      <c r="E37" s="68" t="s">
        <v>365</v>
      </c>
      <c r="F37" s="87"/>
      <c r="G37" s="94"/>
    </row>
    <row customHeight="1" ht="20.25" hidden="1">
      <c r="A38" s="76"/>
      <c r="B38" s="59"/>
      <c r="D38" s="77"/>
      <c r="E38" s="75" t="s">
        <v>366</v>
      </c>
      <c r="F38" s="87"/>
      <c r="G38" s="94"/>
    </row>
    <row customHeight="1" ht="20.25" hidden="1">
      <c r="A39" s="76"/>
      <c r="B39" s="59"/>
      <c r="D39" s="77"/>
      <c r="E39" s="75" t="s">
        <v>367</v>
      </c>
      <c r="F39" s="87"/>
      <c r="G39" s="94"/>
    </row>
    <row customHeight="1" ht="20.25" hidden="1">
      <c r="A40" s="76"/>
      <c r="B40" s="59"/>
      <c r="D40" s="77"/>
      <c r="E40" s="75" t="s">
        <v>368</v>
      </c>
      <c r="F40" s="87"/>
      <c r="G40" s="94"/>
    </row>
    <row customHeight="1" ht="20.25" hidden="1">
      <c r="A41" s="76"/>
      <c r="B41" s="59"/>
      <c r="D41" s="77"/>
      <c r="E41" s="75" t="s">
        <v>369</v>
      </c>
      <c r="F41" s="87"/>
      <c r="G41" s="94"/>
    </row>
    <row customHeight="1" ht="20.25" hidden="1">
      <c r="A42" s="76"/>
      <c r="B42" s="59"/>
      <c r="D42" s="77"/>
      <c r="E42" s="75" t="s">
        <v>370</v>
      </c>
      <c r="F42" s="87"/>
      <c r="G42" s="94"/>
    </row>
    <row customHeight="1" ht="20.25" hidden="1">
      <c r="A43" s="76"/>
      <c r="B43" s="59"/>
      <c r="D43" s="77"/>
      <c r="E43" s="75" t="s">
        <v>371</v>
      </c>
      <c r="F43" s="79"/>
      <c r="G43" s="94"/>
    </row>
    <row customHeight="1" ht="20.25" hidden="1">
      <c r="A44" s="76"/>
      <c r="B44" s="59"/>
      <c r="D44" s="77"/>
      <c r="E44" s="75" t="s">
        <v>372</v>
      </c>
      <c r="F44" s="87"/>
      <c r="G44" s="94"/>
    </row>
    <row customHeight="1" ht="20.25">
      <c r="A45" s="76"/>
      <c r="B45" s="59"/>
      <c r="D45" s="77"/>
      <c r="F45" s="92" t="s">
        <v>373</v>
      </c>
      <c r="G45" s="94"/>
    </row>
    <row customHeight="1" ht="27.75">
      <c r="A46" s="76"/>
      <c r="D46" s="61"/>
      <c r="E46" s="68" t="s">
        <v>354</v>
      </c>
      <c r="F46" s="373" t="s">
        <v>374</v>
      </c>
      <c r="G46" s="94"/>
    </row>
    <row customHeight="1" ht="27.75">
      <c r="A47" s="76"/>
      <c r="B47" s="59"/>
      <c r="D47" s="77"/>
      <c r="E47" s="75" t="s">
        <v>358</v>
      </c>
      <c r="F47" s="373" t="s">
        <v>375</v>
      </c>
      <c r="G47" s="94"/>
    </row>
    <row customHeight="1" ht="26.25">
      <c r="A48" s="76"/>
      <c r="B48" s="59"/>
      <c r="D48" s="77"/>
      <c r="F48" s="92" t="s">
        <v>376</v>
      </c>
      <c r="G48" s="94"/>
    </row>
    <row customHeight="1" ht="21">
      <c r="A49" s="76"/>
      <c r="D49" s="61"/>
      <c r="E49" s="68" t="s">
        <v>354</v>
      </c>
      <c r="F49" s="373" t="s">
        <v>377</v>
      </c>
      <c r="G49" s="94"/>
    </row>
    <row customHeight="1" ht="21">
      <c r="A50" s="76"/>
      <c r="B50" s="59"/>
      <c r="D50" s="77"/>
      <c r="E50" s="68" t="s">
        <v>356</v>
      </c>
      <c r="F50" s="373" t="s">
        <v>378</v>
      </c>
      <c r="G50" s="94"/>
    </row>
    <row customHeight="1" ht="21">
      <c r="A51" s="76"/>
      <c r="B51" s="59"/>
      <c r="D51" s="77"/>
      <c r="E51" s="75" t="s">
        <v>358</v>
      </c>
      <c r="F51" s="373" t="s">
        <v>379</v>
      </c>
      <c r="G51" s="94"/>
    </row>
    <row customHeight="1" ht="21">
      <c r="A52" s="76"/>
      <c r="B52" s="59"/>
      <c r="D52" s="77"/>
      <c r="E52" s="68" t="s">
        <v>380</v>
      </c>
      <c r="F52" s="373" t="s">
        <v>381</v>
      </c>
      <c r="G52" s="94"/>
    </row>
    <row customHeight="1" ht="20.25">
      <c r="A53" s="76"/>
      <c r="B53" s="59"/>
      <c r="D53" s="77"/>
      <c r="E53" s="68"/>
      <c r="F53" s="95"/>
      <c r="G53" s="94"/>
    </row>
    <row customHeight="1" ht="19.5">
      <c r="A54" s="76"/>
      <c r="B54" s="59"/>
      <c r="D54" s="77"/>
      <c r="E54" s="68"/>
      <c r="F54" s="95"/>
      <c r="G54" s="94"/>
    </row>
    <row customHeight="1" ht="20.25">
      <c r="A55" s="76"/>
      <c r="B55" s="59"/>
      <c r="D55" s="77"/>
      <c r="E55" s="68"/>
      <c r="F55" s="95"/>
      <c r="G55" s="94"/>
    </row>
    <row customHeight="1" ht="20.25">
      <c r="A56" s="76"/>
      <c r="B56" s="59"/>
      <c r="D56" s="77"/>
      <c r="E56" s="68"/>
      <c r="G56" s="94"/>
    </row>
  </sheetData>
  <sheetProtection formatColumns="0" formatRows="0" autoFilter="0" sort="0" insertRows="0" insertColumns="1" deleteRows="0" deleteColumns="0"/>
  <mergeCells count="2">
    <mergeCell ref="E5:F5"/>
    <mergeCell ref="G20:J20"/>
  </mergeCells>
  <dataValidations count="6">
    <dataValidation type="list" allowBlank="1" showInputMessage="1" showErrorMessage="1" errorTitle="Ошибка" error="Выберите значение из списка" prompt="Выберите значение из списка" sqref="F13">
      <formula1>q_list</formula1>
    </dataValidation>
    <dataValidation type="list" allowBlank="1" showInputMessage="1" showErrorMessage="1" errorTitle="Ошибка" error="Выберите значение из списка" prompt="Выберите значение из списка" sqref="F12">
      <formula1>year_first_list</formula1>
    </dataValidation>
    <dataValidation type="list" allowBlank="1" showInputMessage="1" showErrorMessage="1" errorTitle="Ошибка" error="Выберите значение из списка" prompt="Выберите значение из списка" sqref="F11">
      <formula1>year_list</formula1>
    </dataValidation>
    <dataValidation type="list" allowBlank="1" showInputMessage="1" showErrorMessage="1" errorTitle="Ошибка" error="Выберите значение из списка" prompt="Выберите значение из списка" sqref="F43">
      <formula1>otsutstv_ok_list</formula1>
    </dataValidation>
    <dataValidation type="list" allowBlank="1" showInputMessage="1" showErrorMessage="1" errorTitle="Ошибка" error="Выберите значение из списка" prompt="Выберите значение из списка" sqref="F15 F32:F33">
      <formula1>logical</formula1>
    </dataValidation>
    <dataValidation type="textLength" operator="lessThanOrEqual" allowBlank="1" showInputMessage="1" showErrorMessage="1" errorTitle="Ошибка" error="Допускается ввод не более 900 символов!" sqref="F46:F47 F34:F42 F25:F26 F19 F22 F49:F55 F44 F28:F30">
      <formula1>900</formula1>
    </dataValidation>
  </dataValidation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24EA179E-0293-15FD-F7BA-030958E4812C}" mc:Ignorable="x14ac xr xr2 xr3">
  <dimension ref="A1:AD76"/>
  <sheetViews>
    <sheetView topLeftCell="E5" showGridLines="0" zoomScale="90" workbookViewId="0" tabSelected="1">
      <selection activeCell="AA49" sqref="AA49:AA50"/>
    </sheetView>
  </sheetViews>
  <sheetFormatPr customHeight="1" defaultRowHeight="11.25"/>
  <cols>
    <col min="1" max="4" width="9.140625" hidden="1"/>
    <col min="5" max="5" width="5.7109375" customWidth="1"/>
    <col min="6" max="6" width="9.28125" customWidth="1"/>
    <col min="7" max="7" width="17.140625" customWidth="1"/>
    <col min="8" max="8" width="13.28125" customWidth="1"/>
    <col min="9" max="9" width="18.8515625" customWidth="1"/>
    <col min="10" max="10" width="16.28125" customWidth="1"/>
    <col min="11" max="11" width="22.8515625" customWidth="1"/>
    <col min="12" max="12" width="11.57421875" customWidth="1"/>
    <col min="13" max="13" width="9.28125" customWidth="1"/>
    <col min="14" max="14" width="23.421875" customWidth="1"/>
    <col min="15" max="15" width="18.8515625" customWidth="1"/>
    <col min="16" max="16" width="26.00390625" customWidth="1"/>
    <col min="17" max="17" width="14.421875" customWidth="1"/>
    <col min="18" max="18" width="24.28125" customWidth="1"/>
    <col min="19" max="19" width="17.8515625" customWidth="1"/>
    <col min="20" max="20" width="20.7109375" customWidth="1"/>
    <col min="21" max="21" width="19.421875" customWidth="1"/>
    <col min="22" max="27" width="15.00390625" customWidth="1"/>
    <col min="28" max="28" width="16.7109375" customWidth="1"/>
    <col min="29" max="30" width="9.140625" hidden="1"/>
  </cols>
  <sheetData>
    <row customHeight="1" ht="11.25" hidden="1">
      <c r="G1" s="96" t="s">
        <v>382</v>
      </c>
      <c r="I1" s="96" t="s">
        <v>383</v>
      </c>
      <c r="L1" s="96" t="s">
        <v>382</v>
      </c>
      <c r="N1" s="96" t="s">
        <v>383</v>
      </c>
      <c r="R1" s="96" t="s">
        <v>384</v>
      </c>
      <c r="S1" s="96" t="s">
        <v>28</v>
      </c>
      <c r="Y1" s="96" t="s">
        <v>382</v>
      </c>
      <c r="AA1" s="96" t="s">
        <v>383</v>
      </c>
    </row>
    <row customHeight="1" ht="11.25" hidden="1"/>
    <row customHeight="1" ht="11.25" hidden="1"/>
    <row customHeight="1" ht="11.25" hidden="1"/>
    <row customHeight="1" ht="11.25">
      <c r="F5" s="96"/>
      <c r="G5" s="96"/>
      <c r="H5" s="96"/>
      <c r="I5" s="96"/>
      <c r="J5" s="96"/>
      <c r="K5" s="96"/>
      <c r="L5" s="96"/>
      <c r="M5" s="96"/>
      <c r="N5" s="96"/>
      <c r="O5" s="96"/>
      <c r="P5" s="96"/>
      <c r="Q5" s="96"/>
      <c r="R5" s="96"/>
      <c r="S5" s="96"/>
      <c r="T5" s="96"/>
      <c r="U5" s="96"/>
      <c r="V5" s="96"/>
      <c r="W5" s="96"/>
      <c r="X5" s="96"/>
      <c r="Y5" s="96"/>
      <c r="Z5" s="96"/>
      <c r="AA5" s="96"/>
      <c r="AB5" s="97" t="s">
        <v>385</v>
      </c>
    </row>
    <row customHeight="1" ht="33.75">
      <c r="F6" s="98" t="str">
        <f>IF(god_first="план","Данные за плановый год в рамках договоров об осуществлении технологических присоединений энергопринимающих устройств потребителей","Данные за "&amp;god_first&amp;" год в рамках договоров об осуществлении технологических присоединений энергопринимающих устройств потребителей")</f>
        <v>Данные за 2021 год в рамках договоров об осуществлении технологических присоединений энергопринимающих устройств потребителей</v>
      </c>
      <c r="G6" s="98"/>
      <c r="H6" s="98"/>
      <c r="I6" s="98"/>
      <c r="J6" s="98"/>
      <c r="K6" s="99"/>
      <c r="L6" s="99"/>
      <c r="M6" s="99"/>
      <c r="N6" s="99"/>
      <c r="O6" s="99"/>
      <c r="P6" s="99"/>
      <c r="Q6" s="99"/>
      <c r="R6" s="99"/>
      <c r="S6" s="99"/>
      <c r="T6" s="99"/>
      <c r="U6" s="99"/>
      <c r="V6" s="99"/>
      <c r="W6" s="99"/>
      <c r="X6" s="99"/>
      <c r="Y6" s="99"/>
      <c r="Z6" s="99"/>
      <c r="AA6" s="99"/>
      <c r="AB6" s="99"/>
    </row>
    <row customHeight="1" ht="11.25">
      <c r="F7" s="100"/>
      <c r="G7" s="100"/>
      <c r="H7" s="100"/>
      <c r="I7" s="100"/>
      <c r="J7" s="100"/>
      <c r="K7" s="100"/>
      <c r="L7" s="100"/>
      <c r="M7" s="100"/>
      <c r="N7" s="100"/>
      <c r="O7" s="100"/>
      <c r="P7" s="100"/>
      <c r="Q7" s="100"/>
      <c r="R7" s="100"/>
      <c r="S7" s="100"/>
      <c r="T7" s="100"/>
      <c r="U7" s="100"/>
      <c r="V7" s="100"/>
      <c r="W7" s="100"/>
      <c r="X7" s="100"/>
      <c r="Y7" s="100"/>
      <c r="Z7" s="100"/>
      <c r="AA7" s="100"/>
      <c r="AB7" s="100"/>
    </row>
    <row customHeight="1" ht="11.25">
      <c r="F8" s="87" t="s">
        <v>386</v>
      </c>
      <c r="G8" s="87" t="s">
        <v>387</v>
      </c>
      <c r="H8" s="87"/>
      <c r="I8" s="87"/>
      <c r="J8" s="87" t="s">
        <v>388</v>
      </c>
      <c r="K8" s="87" t="s">
        <v>389</v>
      </c>
      <c r="L8" s="101" t="s">
        <v>390</v>
      </c>
      <c r="M8" s="101"/>
      <c r="N8" s="101"/>
      <c r="O8" s="102" t="s">
        <v>391</v>
      </c>
      <c r="P8" s="103"/>
      <c r="Q8" s="87" t="s">
        <v>392</v>
      </c>
      <c r="R8" s="87" t="s">
        <v>393</v>
      </c>
      <c r="S8" s="104" t="s">
        <v>394</v>
      </c>
      <c r="T8" s="105" t="s">
        <v>395</v>
      </c>
      <c r="U8" s="104" t="s">
        <v>396</v>
      </c>
      <c r="V8" s="106" t="s">
        <v>397</v>
      </c>
      <c r="W8" s="105" t="s">
        <v>398</v>
      </c>
      <c r="X8" s="107" t="s">
        <v>399</v>
      </c>
      <c r="Y8" s="87" t="s">
        <v>400</v>
      </c>
      <c r="Z8" s="87"/>
      <c r="AA8" s="87"/>
      <c r="AB8" s="87"/>
    </row>
    <row customHeight="1" ht="11.25">
      <c r="F9" s="87"/>
      <c r="G9" s="87"/>
      <c r="H9" s="87"/>
      <c r="I9" s="87"/>
      <c r="J9" s="87"/>
      <c r="K9" s="87"/>
      <c r="L9" s="101"/>
      <c r="M9" s="101"/>
      <c r="N9" s="101"/>
      <c r="O9" s="108"/>
      <c r="P9" s="109"/>
      <c r="Q9" s="87"/>
      <c r="R9" s="87"/>
      <c r="S9" s="110"/>
      <c r="T9" s="105" t="s">
        <v>401</v>
      </c>
      <c r="U9" s="110"/>
      <c r="V9" s="111"/>
      <c r="W9" s="105"/>
      <c r="X9" s="112"/>
      <c r="Y9" s="87"/>
      <c r="Z9" s="87"/>
      <c r="AA9" s="87"/>
      <c r="AB9" s="87"/>
    </row>
    <row customHeight="1" ht="56.25">
      <c r="A10" s="96" t="s">
        <v>402</v>
      </c>
      <c r="D10" s="113" t="s">
        <v>403</v>
      </c>
      <c r="F10" s="87"/>
      <c r="G10" s="87" t="s">
        <v>404</v>
      </c>
      <c r="H10" s="87" t="s">
        <v>405</v>
      </c>
      <c r="I10" s="87" t="s">
        <v>406</v>
      </c>
      <c r="J10" s="87"/>
      <c r="K10" s="87"/>
      <c r="L10" s="101" t="s">
        <v>404</v>
      </c>
      <c r="M10" s="101" t="s">
        <v>405</v>
      </c>
      <c r="N10" s="101" t="s">
        <v>406</v>
      </c>
      <c r="O10" s="114" t="s">
        <v>407</v>
      </c>
      <c r="P10" s="87" t="s">
        <v>408</v>
      </c>
      <c r="Q10" s="87"/>
      <c r="R10" s="87"/>
      <c r="S10" s="115"/>
      <c r="T10" s="105"/>
      <c r="U10" s="115"/>
      <c r="V10" s="111"/>
      <c r="W10" s="105"/>
      <c r="X10" s="116"/>
      <c r="Y10" s="87" t="s">
        <v>404</v>
      </c>
      <c r="Z10" s="87" t="s">
        <v>405</v>
      </c>
      <c r="AA10" s="87" t="s">
        <v>406</v>
      </c>
      <c r="AB10" s="87" t="s">
        <v>409</v>
      </c>
      <c r="AC10" s="117" t="s">
        <v>410</v>
      </c>
      <c r="AD10" s="118"/>
    </row>
    <row customHeight="1" ht="11.25">
      <c r="D11" s="119"/>
      <c r="F11" s="120" t="s">
        <v>411</v>
      </c>
      <c r="G11" s="121"/>
      <c r="H11" s="121"/>
      <c r="I11" s="121"/>
      <c r="J11" s="121"/>
      <c r="K11" s="121"/>
      <c r="L11" s="121"/>
      <c r="M11" s="121"/>
      <c r="N11" s="121"/>
      <c r="O11" s="121"/>
      <c r="P11" s="121"/>
      <c r="Q11" s="121"/>
      <c r="R11" s="121"/>
      <c r="S11" s="121"/>
      <c r="T11" s="121"/>
      <c r="U11" s="121"/>
      <c r="V11" s="121"/>
      <c r="W11" s="121"/>
      <c r="X11" s="121"/>
      <c r="Y11" s="121"/>
      <c r="Z11" s="121"/>
      <c r="AA11" s="121"/>
      <c r="AB11" s="121"/>
      <c r="AC11" s="118"/>
      <c r="AD11" s="118"/>
    </row>
    <row s="401" customFormat="1" customHeight="1" ht="35">
      <c r="A12" s="402"/>
      <c r="B12" s="402"/>
      <c r="C12" s="402"/>
      <c r="D12" s="403"/>
      <c r="E12" s="404" t="s">
        <v>412</v>
      </c>
      <c r="F12" s="405">
        <f>ROW()-11</f>
        <v>1</v>
      </c>
      <c r="G12" s="406">
        <v>43054</v>
      </c>
      <c r="H12" s="407" t="s">
        <v>413</v>
      </c>
      <c r="I12" s="408" t="s">
        <v>414</v>
      </c>
      <c r="J12" s="409" t="s">
        <v>415</v>
      </c>
      <c r="K12" s="409" t="s">
        <v>416</v>
      </c>
      <c r="L12" s="406">
        <v>42837</v>
      </c>
      <c r="M12" s="407" t="s">
        <v>417</v>
      </c>
      <c r="N12" s="408"/>
      <c r="O12" s="410"/>
      <c r="P12" s="410">
        <v>82</v>
      </c>
      <c r="Q12" s="411">
        <v>0.4</v>
      </c>
      <c r="R12" s="412" t="s">
        <v>418</v>
      </c>
      <c r="S12" s="413" t="s">
        <v>419</v>
      </c>
      <c r="T12" s="410">
        <v>1309331.23</v>
      </c>
      <c r="U12" s="410">
        <v>18356.93</v>
      </c>
      <c r="V12" s="414">
        <f>U12+T12</f>
        <v>1327688.16</v>
      </c>
      <c r="W12" s="410"/>
      <c r="X12" s="410">
        <v>18356.93</v>
      </c>
      <c r="Y12" s="406">
        <v>44216</v>
      </c>
      <c r="Z12" s="407" t="s">
        <v>420</v>
      </c>
      <c r="AA12" s="408" t="s">
        <v>421</v>
      </c>
      <c r="AB12" s="410">
        <v>18356.93</v>
      </c>
      <c r="AC12" s="415">
        <f>IF(P12&lt;=15,1,IF(AND(P12&gt;15,P12&lt;=150),2,0))</f>
        <v>2</v>
      </c>
      <c r="AD12" s="415">
        <f>IF(Q12&lt;=15,1,IF(AND(Q12&gt;15,Q12&lt;=150),2,0))</f>
        <v>1</v>
      </c>
    </row>
    <row s="402" customFormat="1" customHeight="1" ht="35">
      <c r="A13" s="402"/>
      <c r="B13" s="402"/>
      <c r="C13" s="402"/>
      <c r="D13" s="403"/>
      <c r="E13" s="404" t="s">
        <v>412</v>
      </c>
      <c r="F13" s="405">
        <f>ROW()-11</f>
        <v>2</v>
      </c>
      <c r="G13" s="406">
        <v>44151</v>
      </c>
      <c r="H13" s="407" t="s">
        <v>422</v>
      </c>
      <c r="I13" s="408" t="s">
        <v>423</v>
      </c>
      <c r="J13" s="409" t="s">
        <v>424</v>
      </c>
      <c r="K13" s="409" t="s">
        <v>425</v>
      </c>
      <c r="L13" s="406">
        <v>44137</v>
      </c>
      <c r="M13" s="407" t="s">
        <v>426</v>
      </c>
      <c r="N13" s="408"/>
      <c r="O13" s="410"/>
      <c r="P13" s="410">
        <v>15</v>
      </c>
      <c r="Q13" s="411">
        <v>0.4</v>
      </c>
      <c r="R13" s="412" t="s">
        <v>427</v>
      </c>
      <c r="S13" s="413" t="s">
        <v>419</v>
      </c>
      <c r="T13" s="410">
        <v>0</v>
      </c>
      <c r="U13" s="410">
        <v>458.3</v>
      </c>
      <c r="V13" s="414">
        <f>U13+T13</f>
        <v>458.3</v>
      </c>
      <c r="W13" s="410"/>
      <c r="X13" s="410">
        <v>458.3</v>
      </c>
      <c r="Y13" s="406">
        <v>44230</v>
      </c>
      <c r="Z13" s="407" t="s">
        <v>428</v>
      </c>
      <c r="AA13" s="408" t="s">
        <v>429</v>
      </c>
      <c r="AB13" s="410">
        <v>458.3</v>
      </c>
      <c r="AC13" s="415">
        <f>IF(P13&lt;=15,1,IF(AND(P13&gt;15,P13&lt;=150),2,0))</f>
        <v>1</v>
      </c>
      <c r="AD13" s="415">
        <f>IF(Q13&lt;=15,1,IF(AND(Q13&gt;15,Q13&lt;=150),2,0))</f>
        <v>1</v>
      </c>
    </row>
    <row s="402" customFormat="1" customHeight="1" ht="35">
      <c r="A14" s="402"/>
      <c r="B14" s="402"/>
      <c r="C14" s="402"/>
      <c r="D14" s="403"/>
      <c r="E14" s="404" t="s">
        <v>412</v>
      </c>
      <c r="F14" s="405">
        <f>ROW()-11</f>
        <v>3</v>
      </c>
      <c r="G14" s="406">
        <v>44160</v>
      </c>
      <c r="H14" s="407" t="s">
        <v>430</v>
      </c>
      <c r="I14" s="408" t="s">
        <v>431</v>
      </c>
      <c r="J14" s="409" t="s">
        <v>432</v>
      </c>
      <c r="K14" s="409" t="s">
        <v>433</v>
      </c>
      <c r="L14" s="406">
        <v>44118</v>
      </c>
      <c r="M14" s="407" t="s">
        <v>434</v>
      </c>
      <c r="N14" s="408"/>
      <c r="O14" s="410"/>
      <c r="P14" s="410">
        <v>15</v>
      </c>
      <c r="Q14" s="411">
        <v>0.4</v>
      </c>
      <c r="R14" s="412" t="s">
        <v>427</v>
      </c>
      <c r="S14" s="413" t="s">
        <v>419</v>
      </c>
      <c r="T14" s="410">
        <v>0</v>
      </c>
      <c r="U14" s="410">
        <v>458.3</v>
      </c>
      <c r="V14" s="414">
        <f>U14+T14</f>
        <v>458.3</v>
      </c>
      <c r="W14" s="410"/>
      <c r="X14" s="410">
        <v>458.3</v>
      </c>
      <c r="Y14" s="406">
        <v>44230</v>
      </c>
      <c r="Z14" s="407" t="s">
        <v>435</v>
      </c>
      <c r="AA14" s="408" t="s">
        <v>436</v>
      </c>
      <c r="AB14" s="410">
        <v>458.3</v>
      </c>
      <c r="AC14" s="415">
        <f>IF(P14&lt;=15,1,IF(AND(P14&gt;15,P14&lt;=150),2,0))</f>
        <v>1</v>
      </c>
      <c r="AD14" s="415">
        <f>IF(Q14&lt;=15,1,IF(AND(Q14&gt;15,Q14&lt;=150),2,0))</f>
        <v>1</v>
      </c>
    </row>
    <row s="402" customFormat="1" customHeight="1" ht="35">
      <c r="A15" s="402"/>
      <c r="B15" s="402"/>
      <c r="C15" s="402"/>
      <c r="D15" s="403"/>
      <c r="E15" s="404" t="s">
        <v>412</v>
      </c>
      <c r="F15" s="405">
        <f>ROW()-11</f>
        <v>4</v>
      </c>
      <c r="G15" s="406">
        <v>44221</v>
      </c>
      <c r="H15" s="407" t="s">
        <v>437</v>
      </c>
      <c r="I15" s="408" t="s">
        <v>438</v>
      </c>
      <c r="J15" s="409" t="s">
        <v>439</v>
      </c>
      <c r="K15" s="409" t="s">
        <v>440</v>
      </c>
      <c r="L15" s="406">
        <v>44215</v>
      </c>
      <c r="M15" s="407" t="s">
        <v>441</v>
      </c>
      <c r="N15" s="408"/>
      <c r="O15" s="410"/>
      <c r="P15" s="410">
        <v>15</v>
      </c>
      <c r="Q15" s="411">
        <v>0.4</v>
      </c>
      <c r="R15" s="412" t="s">
        <v>427</v>
      </c>
      <c r="S15" s="413" t="s">
        <v>419</v>
      </c>
      <c r="T15" s="410">
        <v>0</v>
      </c>
      <c r="U15" s="410">
        <v>458.3</v>
      </c>
      <c r="V15" s="414">
        <f>U15+T15</f>
        <v>458.3</v>
      </c>
      <c r="W15" s="410"/>
      <c r="X15" s="410">
        <v>458.3</v>
      </c>
      <c r="Y15" s="406">
        <v>44218</v>
      </c>
      <c r="Z15" s="407" t="s">
        <v>442</v>
      </c>
      <c r="AA15" s="408" t="s">
        <v>443</v>
      </c>
      <c r="AB15" s="410">
        <v>458.3</v>
      </c>
      <c r="AC15" s="415">
        <f>IF(P15&lt;=15,1,IF(AND(P15&gt;15,P15&lt;=150),2,0))</f>
        <v>1</v>
      </c>
      <c r="AD15" s="415">
        <f>IF(Q15&lt;=15,1,IF(AND(Q15&gt;15,Q15&lt;=150),2,0))</f>
        <v>1</v>
      </c>
    </row>
    <row s="402" customFormat="1" customHeight="1" ht="35">
      <c r="A16" s="402"/>
      <c r="B16" s="402"/>
      <c r="C16" s="402"/>
      <c r="D16" s="403"/>
      <c r="E16" s="404" t="s">
        <v>412</v>
      </c>
      <c r="F16" s="405">
        <f>ROW()-11</f>
        <v>5</v>
      </c>
      <c r="G16" s="406">
        <v>44109</v>
      </c>
      <c r="H16" s="407" t="s">
        <v>444</v>
      </c>
      <c r="I16" s="408" t="s">
        <v>445</v>
      </c>
      <c r="J16" s="409" t="s">
        <v>446</v>
      </c>
      <c r="K16" s="409" t="s">
        <v>447</v>
      </c>
      <c r="L16" s="406">
        <v>44092</v>
      </c>
      <c r="M16" s="407" t="s">
        <v>448</v>
      </c>
      <c r="N16" s="408"/>
      <c r="O16" s="410"/>
      <c r="P16" s="410">
        <v>150</v>
      </c>
      <c r="Q16" s="411">
        <v>0.4</v>
      </c>
      <c r="R16" s="412" t="s">
        <v>449</v>
      </c>
      <c r="S16" s="413" t="s">
        <v>419</v>
      </c>
      <c r="T16" s="410">
        <v>0</v>
      </c>
      <c r="U16" s="410">
        <v>18356.93</v>
      </c>
      <c r="V16" s="414">
        <f>U16+T16</f>
        <v>18356.93</v>
      </c>
      <c r="W16" s="410"/>
      <c r="X16" s="410">
        <v>18356.93</v>
      </c>
      <c r="Y16" s="406">
        <v>44279</v>
      </c>
      <c r="Z16" s="407" t="s">
        <v>450</v>
      </c>
      <c r="AA16" s="408" t="s">
        <v>451</v>
      </c>
      <c r="AB16" s="410">
        <v>18356.93</v>
      </c>
      <c r="AC16" s="415">
        <f>IF(P16&lt;=15,1,IF(AND(P16&gt;15,P16&lt;=150),2,0))</f>
        <v>2</v>
      </c>
      <c r="AD16" s="415">
        <f>IF(Q16&lt;=15,1,IF(AND(Q16&gt;15,Q16&lt;=150),2,0))</f>
        <v>1</v>
      </c>
    </row>
    <row s="402" customFormat="1" customHeight="1" ht="35">
      <c r="A17" s="402"/>
      <c r="B17" s="402"/>
      <c r="C17" s="402"/>
      <c r="D17" s="403"/>
      <c r="E17" s="404" t="s">
        <v>412</v>
      </c>
      <c r="F17" s="405">
        <f>ROW()-11</f>
        <v>6</v>
      </c>
      <c r="G17" s="406">
        <v>44153</v>
      </c>
      <c r="H17" s="407" t="s">
        <v>452</v>
      </c>
      <c r="I17" s="408" t="s">
        <v>453</v>
      </c>
      <c r="J17" s="409" t="s">
        <v>454</v>
      </c>
      <c r="K17" s="409" t="s">
        <v>455</v>
      </c>
      <c r="L17" s="406">
        <v>44123</v>
      </c>
      <c r="M17" s="407" t="s">
        <v>456</v>
      </c>
      <c r="N17" s="408"/>
      <c r="O17" s="410"/>
      <c r="P17" s="410">
        <v>10</v>
      </c>
      <c r="Q17" s="411">
        <v>0.4</v>
      </c>
      <c r="R17" s="412" t="s">
        <v>427</v>
      </c>
      <c r="S17" s="413" t="s">
        <v>419</v>
      </c>
      <c r="T17" s="410">
        <v>0</v>
      </c>
      <c r="U17" s="410">
        <v>458.3</v>
      </c>
      <c r="V17" s="414">
        <f>U17+T17</f>
        <v>458.3</v>
      </c>
      <c r="W17" s="410"/>
      <c r="X17" s="410">
        <v>458.3</v>
      </c>
      <c r="Y17" s="406">
        <v>44278</v>
      </c>
      <c r="Z17" s="407" t="s">
        <v>457</v>
      </c>
      <c r="AA17" s="408" t="s">
        <v>458</v>
      </c>
      <c r="AB17" s="410">
        <v>458.3</v>
      </c>
      <c r="AC17" s="415">
        <f>IF(P17&lt;=15,1,IF(AND(P17&gt;15,P17&lt;=150),2,0))</f>
        <v>1</v>
      </c>
      <c r="AD17" s="415">
        <f>IF(Q17&lt;=15,1,IF(AND(Q17&gt;15,Q17&lt;=150),2,0))</f>
        <v>1</v>
      </c>
    </row>
    <row s="402" customFormat="1" customHeight="1" ht="35">
      <c r="A18" s="402"/>
      <c r="B18" s="402"/>
      <c r="C18" s="402"/>
      <c r="D18" s="403"/>
      <c r="E18" s="404" t="s">
        <v>412</v>
      </c>
      <c r="F18" s="405">
        <f>ROW()-11</f>
        <v>7</v>
      </c>
      <c r="G18" s="406">
        <v>44518</v>
      </c>
      <c r="H18" s="407" t="s">
        <v>459</v>
      </c>
      <c r="I18" s="408" t="s">
        <v>460</v>
      </c>
      <c r="J18" s="409" t="s">
        <v>461</v>
      </c>
      <c r="K18" s="409" t="s">
        <v>455</v>
      </c>
      <c r="L18" s="406">
        <v>44131</v>
      </c>
      <c r="M18" s="407" t="s">
        <v>462</v>
      </c>
      <c r="N18" s="408"/>
      <c r="O18" s="410"/>
      <c r="P18" s="410">
        <v>10</v>
      </c>
      <c r="Q18" s="411">
        <v>0.4</v>
      </c>
      <c r="R18" s="412" t="s">
        <v>427</v>
      </c>
      <c r="S18" s="413" t="s">
        <v>419</v>
      </c>
      <c r="T18" s="410">
        <v>0</v>
      </c>
      <c r="U18" s="410">
        <v>458.3</v>
      </c>
      <c r="V18" s="414">
        <f>U18+T18</f>
        <v>458.3</v>
      </c>
      <c r="W18" s="410"/>
      <c r="X18" s="410">
        <v>458.3</v>
      </c>
      <c r="Y18" s="406">
        <v>44278</v>
      </c>
      <c r="Z18" s="407" t="s">
        <v>463</v>
      </c>
      <c r="AA18" s="408" t="s">
        <v>464</v>
      </c>
      <c r="AB18" s="410">
        <v>458.3</v>
      </c>
      <c r="AC18" s="415">
        <f>IF(P18&lt;=15,1,IF(AND(P18&gt;15,P18&lt;=150),2,0))</f>
        <v>1</v>
      </c>
      <c r="AD18" s="415">
        <f>IF(Q18&lt;=15,1,IF(AND(Q18&gt;15,Q18&lt;=150),2,0))</f>
        <v>1</v>
      </c>
    </row>
    <row s="402" customFormat="1" customHeight="1" ht="35">
      <c r="A19" s="402"/>
      <c r="B19" s="402"/>
      <c r="C19" s="402"/>
      <c r="D19" s="403"/>
      <c r="E19" s="404" t="s">
        <v>412</v>
      </c>
      <c r="F19" s="405">
        <f>ROW()-11</f>
        <v>8</v>
      </c>
      <c r="G19" s="406">
        <v>44000</v>
      </c>
      <c r="H19" s="407" t="s">
        <v>465</v>
      </c>
      <c r="I19" s="408" t="s">
        <v>466</v>
      </c>
      <c r="J19" s="409" t="s">
        <v>467</v>
      </c>
      <c r="K19" s="409" t="s">
        <v>468</v>
      </c>
      <c r="L19" s="406">
        <v>44032</v>
      </c>
      <c r="M19" s="407" t="s">
        <v>469</v>
      </c>
      <c r="N19" s="408"/>
      <c r="O19" s="410"/>
      <c r="P19" s="410">
        <v>10</v>
      </c>
      <c r="Q19" s="411">
        <v>0.4</v>
      </c>
      <c r="R19" s="412" t="s">
        <v>427</v>
      </c>
      <c r="S19" s="413" t="s">
        <v>419</v>
      </c>
      <c r="T19" s="410">
        <v>0</v>
      </c>
      <c r="U19" s="410">
        <v>458.3</v>
      </c>
      <c r="V19" s="414">
        <f>U19+T19</f>
        <v>458.3</v>
      </c>
      <c r="W19" s="410"/>
      <c r="X19" s="410">
        <v>458.3</v>
      </c>
      <c r="Y19" s="406">
        <v>44253</v>
      </c>
      <c r="Z19" s="407" t="s">
        <v>470</v>
      </c>
      <c r="AA19" s="408" t="s">
        <v>471</v>
      </c>
      <c r="AB19" s="410">
        <v>458.3</v>
      </c>
      <c r="AC19" s="415">
        <f>IF(P19&lt;=15,1,IF(AND(P19&gt;15,P19&lt;=150),2,0))</f>
        <v>1</v>
      </c>
      <c r="AD19" s="415">
        <f>IF(Q19&lt;=15,1,IF(AND(Q19&gt;15,Q19&lt;=150),2,0))</f>
        <v>1</v>
      </c>
    </row>
    <row s="402" customFormat="1" customHeight="1" ht="35">
      <c r="A20" s="402"/>
      <c r="B20" s="402"/>
      <c r="C20" s="402"/>
      <c r="D20" s="403"/>
      <c r="E20" s="404" t="s">
        <v>412</v>
      </c>
      <c r="F20" s="405">
        <f>ROW()-11</f>
        <v>9</v>
      </c>
      <c r="G20" s="406">
        <v>43535</v>
      </c>
      <c r="H20" s="407" t="s">
        <v>472</v>
      </c>
      <c r="I20" s="408" t="s">
        <v>473</v>
      </c>
      <c r="J20" s="409" t="s">
        <v>474</v>
      </c>
      <c r="K20" s="409" t="s">
        <v>475</v>
      </c>
      <c r="L20" s="406">
        <v>43495</v>
      </c>
      <c r="M20" s="407" t="s">
        <v>476</v>
      </c>
      <c r="N20" s="408"/>
      <c r="O20" s="410"/>
      <c r="P20" s="410">
        <v>30</v>
      </c>
      <c r="Q20" s="411">
        <v>0.4</v>
      </c>
      <c r="R20" s="412" t="s">
        <v>427</v>
      </c>
      <c r="S20" s="413" t="s">
        <v>419</v>
      </c>
      <c r="T20" s="410">
        <v>0</v>
      </c>
      <c r="U20" s="410">
        <v>458.3</v>
      </c>
      <c r="V20" s="414">
        <f>U20+T20</f>
        <v>458.3</v>
      </c>
      <c r="W20" s="410"/>
      <c r="X20" s="410">
        <v>458.3</v>
      </c>
      <c r="Y20" s="406">
        <v>44271</v>
      </c>
      <c r="Z20" s="407" t="s">
        <v>477</v>
      </c>
      <c r="AA20" s="408" t="s">
        <v>478</v>
      </c>
      <c r="AB20" s="410">
        <v>458.3</v>
      </c>
      <c r="AC20" s="415">
        <f>IF(P20&lt;=15,1,IF(AND(P20&gt;15,P20&lt;=150),2,0))</f>
        <v>2</v>
      </c>
      <c r="AD20" s="415">
        <f>IF(Q20&lt;=15,1,IF(AND(Q20&gt;15,Q20&lt;=150),2,0))</f>
        <v>1</v>
      </c>
    </row>
    <row s="402" customFormat="1" customHeight="1" ht="35">
      <c r="A21" s="402"/>
      <c r="B21" s="402"/>
      <c r="C21" s="402"/>
      <c r="D21" s="403"/>
      <c r="E21" s="404" t="s">
        <v>412</v>
      </c>
      <c r="F21" s="405">
        <f>ROW()-11</f>
        <v>10</v>
      </c>
      <c r="G21" s="406">
        <v>44295</v>
      </c>
      <c r="H21" s="407" t="s">
        <v>479</v>
      </c>
      <c r="I21" s="408" t="s">
        <v>480</v>
      </c>
      <c r="J21" s="409" t="s">
        <v>481</v>
      </c>
      <c r="K21" s="409" t="s">
        <v>482</v>
      </c>
      <c r="L21" s="406">
        <v>44218</v>
      </c>
      <c r="M21" s="407" t="s">
        <v>483</v>
      </c>
      <c r="N21" s="408"/>
      <c r="O21" s="410"/>
      <c r="P21" s="410">
        <v>358</v>
      </c>
      <c r="Q21" s="411">
        <v>0.4</v>
      </c>
      <c r="R21" s="412" t="s">
        <v>418</v>
      </c>
      <c r="S21" s="413" t="s">
        <v>484</v>
      </c>
      <c r="T21" s="410">
        <v>2543408.73</v>
      </c>
      <c r="U21" s="410">
        <v>18356.93</v>
      </c>
      <c r="V21" s="414">
        <f>U21+T21</f>
        <v>2561765.66</v>
      </c>
      <c r="W21" s="410"/>
      <c r="X21" s="410">
        <v>18356.93</v>
      </c>
      <c r="Y21" s="406">
        <v>44298</v>
      </c>
      <c r="Z21" s="407" t="s">
        <v>485</v>
      </c>
      <c r="AA21" s="408" t="s">
        <v>480</v>
      </c>
      <c r="AB21" s="410">
        <v>18356.93</v>
      </c>
      <c r="AC21" s="415">
        <f>IF(P21&lt;=15,1,IF(AND(P21&gt;15,P21&lt;=150),2,0))</f>
        <v>0</v>
      </c>
      <c r="AD21" s="415">
        <f>IF(Q21&lt;=15,1,IF(AND(Q21&gt;15,Q21&lt;=150),2,0))</f>
        <v>1</v>
      </c>
    </row>
    <row s="402" customFormat="1" customHeight="1" ht="35">
      <c r="A22" s="402"/>
      <c r="B22" s="402"/>
      <c r="C22" s="402"/>
      <c r="D22" s="403"/>
      <c r="E22" s="404" t="s">
        <v>412</v>
      </c>
      <c r="F22" s="405">
        <f>ROW()-11</f>
        <v>11</v>
      </c>
      <c r="G22" s="406">
        <v>44089</v>
      </c>
      <c r="H22" s="407" t="s">
        <v>486</v>
      </c>
      <c r="I22" s="416" t="s">
        <v>466</v>
      </c>
      <c r="J22" s="409" t="s">
        <v>487</v>
      </c>
      <c r="K22" s="409" t="s">
        <v>488</v>
      </c>
      <c r="L22" s="406">
        <v>44061</v>
      </c>
      <c r="M22" s="407" t="s">
        <v>489</v>
      </c>
      <c r="N22" s="408"/>
      <c r="O22" s="410"/>
      <c r="P22" s="410">
        <v>15</v>
      </c>
      <c r="Q22" s="411">
        <v>0.4</v>
      </c>
      <c r="R22" s="412" t="s">
        <v>427</v>
      </c>
      <c r="S22" s="413" t="s">
        <v>419</v>
      </c>
      <c r="T22" s="410">
        <v>0</v>
      </c>
      <c r="U22" s="410">
        <v>458.3</v>
      </c>
      <c r="V22" s="414">
        <f>U22+T22</f>
        <v>458.3</v>
      </c>
      <c r="W22" s="410"/>
      <c r="X22" s="410">
        <v>458.3</v>
      </c>
      <c r="Y22" s="406">
        <v>44341</v>
      </c>
      <c r="Z22" s="407" t="s">
        <v>490</v>
      </c>
      <c r="AA22" s="408" t="s">
        <v>471</v>
      </c>
      <c r="AB22" s="410">
        <v>458.3</v>
      </c>
      <c r="AC22" s="415">
        <f>IF(P22&lt;=15,1,IF(AND(P22&gt;15,P22&lt;=150),2,0))</f>
        <v>1</v>
      </c>
      <c r="AD22" s="415">
        <f>IF(Q22&lt;=15,1,IF(AND(Q22&gt;15,Q22&lt;=150),2,0))</f>
        <v>1</v>
      </c>
    </row>
    <row s="402" customFormat="1" customHeight="1" ht="35">
      <c r="A23" s="402"/>
      <c r="B23" s="402"/>
      <c r="C23" s="402"/>
      <c r="D23" s="403"/>
      <c r="E23" s="404" t="s">
        <v>412</v>
      </c>
      <c r="F23" s="405">
        <f>ROW()-11</f>
        <v>12</v>
      </c>
      <c r="G23" s="406">
        <v>44270</v>
      </c>
      <c r="H23" s="407" t="s">
        <v>491</v>
      </c>
      <c r="I23" s="408" t="s">
        <v>492</v>
      </c>
      <c r="J23" s="409" t="s">
        <v>493</v>
      </c>
      <c r="K23" s="409" t="s">
        <v>494</v>
      </c>
      <c r="L23" s="406">
        <v>44252</v>
      </c>
      <c r="M23" s="407" t="s">
        <v>495</v>
      </c>
      <c r="N23" s="408"/>
      <c r="O23" s="410"/>
      <c r="P23" s="410">
        <v>70</v>
      </c>
      <c r="Q23" s="411">
        <v>0.4</v>
      </c>
      <c r="R23" s="412" t="s">
        <v>449</v>
      </c>
      <c r="S23" s="413" t="s">
        <v>419</v>
      </c>
      <c r="T23" s="410">
        <v>33431.17</v>
      </c>
      <c r="U23" s="410">
        <v>18356.93</v>
      </c>
      <c r="V23" s="414">
        <f>U23+T23</f>
        <v>51788.1</v>
      </c>
      <c r="W23" s="410"/>
      <c r="X23" s="410">
        <v>18356.93</v>
      </c>
      <c r="Y23" s="406">
        <v>44302</v>
      </c>
      <c r="Z23" s="407" t="s">
        <v>496</v>
      </c>
      <c r="AA23" s="408" t="s">
        <v>497</v>
      </c>
      <c r="AB23" s="410">
        <v>18356.93</v>
      </c>
      <c r="AC23" s="415">
        <f>IF(P23&lt;=15,1,IF(AND(P23&gt;15,P23&lt;=150),2,0))</f>
        <v>2</v>
      </c>
      <c r="AD23" s="415">
        <f>IF(Q23&lt;=15,1,IF(AND(Q23&gt;15,Q23&lt;=150),2,0))</f>
        <v>1</v>
      </c>
    </row>
    <row s="402" customFormat="1" customHeight="1" ht="35">
      <c r="A24" s="402"/>
      <c r="B24" s="402"/>
      <c r="C24" s="402"/>
      <c r="D24" s="403"/>
      <c r="E24" s="404" t="s">
        <v>412</v>
      </c>
      <c r="F24" s="405">
        <f>ROW()-11</f>
        <v>13</v>
      </c>
      <c r="G24" s="406">
        <v>44350</v>
      </c>
      <c r="H24" s="407" t="s">
        <v>498</v>
      </c>
      <c r="I24" s="408" t="s">
        <v>499</v>
      </c>
      <c r="J24" s="409" t="s">
        <v>500</v>
      </c>
      <c r="K24" s="409" t="s">
        <v>501</v>
      </c>
      <c r="L24" s="406">
        <v>44333</v>
      </c>
      <c r="M24" s="407" t="s">
        <v>502</v>
      </c>
      <c r="N24" s="408"/>
      <c r="O24" s="410"/>
      <c r="P24" s="410">
        <v>15</v>
      </c>
      <c r="Q24" s="411">
        <v>0.4</v>
      </c>
      <c r="R24" s="412" t="s">
        <v>427</v>
      </c>
      <c r="S24" s="413" t="s">
        <v>419</v>
      </c>
      <c r="T24" s="410">
        <v>0</v>
      </c>
      <c r="U24" s="410">
        <v>458.3</v>
      </c>
      <c r="V24" s="414">
        <f>U24+T24</f>
        <v>458.3</v>
      </c>
      <c r="W24" s="410"/>
      <c r="X24" s="410">
        <v>458.3</v>
      </c>
      <c r="Y24" s="406">
        <v>44364</v>
      </c>
      <c r="Z24" s="407" t="s">
        <v>503</v>
      </c>
      <c r="AA24" s="408" t="s">
        <v>504</v>
      </c>
      <c r="AB24" s="410">
        <v>458.3</v>
      </c>
      <c r="AC24" s="415">
        <f>IF(P24&lt;=15,1,IF(AND(P24&gt;15,P24&lt;=150),2,0))</f>
        <v>1</v>
      </c>
      <c r="AD24" s="415">
        <f>IF(Q24&lt;=15,1,IF(AND(Q24&gt;15,Q24&lt;=150),2,0))</f>
        <v>1</v>
      </c>
    </row>
    <row s="402" customFormat="1" customHeight="1" ht="35">
      <c r="A25" s="402"/>
      <c r="B25" s="402"/>
      <c r="C25" s="402"/>
      <c r="D25" s="403"/>
      <c r="E25" s="404" t="s">
        <v>412</v>
      </c>
      <c r="F25" s="405">
        <f>ROW()-11</f>
        <v>14</v>
      </c>
      <c r="G25" s="406">
        <v>44333</v>
      </c>
      <c r="H25" s="407" t="s">
        <v>505</v>
      </c>
      <c r="I25" s="408" t="s">
        <v>506</v>
      </c>
      <c r="J25" s="409" t="s">
        <v>507</v>
      </c>
      <c r="K25" s="409" t="s">
        <v>508</v>
      </c>
      <c r="L25" s="406">
        <v>44308</v>
      </c>
      <c r="M25" s="407" t="s">
        <v>509</v>
      </c>
      <c r="N25" s="408"/>
      <c r="O25" s="410"/>
      <c r="P25" s="410">
        <v>10</v>
      </c>
      <c r="Q25" s="411">
        <v>0.4</v>
      </c>
      <c r="R25" s="412" t="s">
        <v>427</v>
      </c>
      <c r="S25" s="413" t="s">
        <v>419</v>
      </c>
      <c r="T25" s="410">
        <v>0</v>
      </c>
      <c r="U25" s="410">
        <v>458.3</v>
      </c>
      <c r="V25" s="414">
        <f>U25+T25</f>
        <v>458.3</v>
      </c>
      <c r="W25" s="410"/>
      <c r="X25" s="410">
        <v>458.3</v>
      </c>
      <c r="Y25" s="406">
        <v>44357</v>
      </c>
      <c r="Z25" s="407" t="s">
        <v>510</v>
      </c>
      <c r="AA25" s="408" t="s">
        <v>511</v>
      </c>
      <c r="AB25" s="410">
        <v>458.3</v>
      </c>
      <c r="AC25" s="415">
        <f>IF(P25&lt;=15,1,IF(AND(P25&gt;15,P25&lt;=150),2,0))</f>
        <v>1</v>
      </c>
      <c r="AD25" s="415">
        <f>IF(Q25&lt;=15,1,IF(AND(Q25&gt;15,Q25&lt;=150),2,0))</f>
        <v>1</v>
      </c>
    </row>
    <row s="402" customFormat="1" customHeight="1" ht="35">
      <c r="A26" s="402"/>
      <c r="B26" s="402"/>
      <c r="C26" s="402"/>
      <c r="D26" s="403"/>
      <c r="E26" s="404" t="s">
        <v>412</v>
      </c>
      <c r="F26" s="405" t="s">
        <v>512</v>
      </c>
      <c r="G26" s="406">
        <v>44086</v>
      </c>
      <c r="H26" s="407" t="s">
        <v>513</v>
      </c>
      <c r="I26" s="408" t="s">
        <v>514</v>
      </c>
      <c r="J26" s="409" t="s">
        <v>515</v>
      </c>
      <c r="K26" s="409" t="s">
        <v>516</v>
      </c>
      <c r="L26" s="406">
        <v>44070</v>
      </c>
      <c r="M26" s="407" t="s">
        <v>517</v>
      </c>
      <c r="N26" s="408"/>
      <c r="O26" s="410"/>
      <c r="P26" s="410">
        <v>10</v>
      </c>
      <c r="Q26" s="411">
        <v>0.4</v>
      </c>
      <c r="R26" s="412" t="s">
        <v>427</v>
      </c>
      <c r="S26" s="413" t="s">
        <v>419</v>
      </c>
      <c r="T26" s="410">
        <v>0</v>
      </c>
      <c r="U26" s="410">
        <v>458.3</v>
      </c>
      <c r="V26" s="414">
        <f>U26+T26</f>
        <v>458.3</v>
      </c>
      <c r="W26" s="410"/>
      <c r="X26" s="410">
        <v>458.3</v>
      </c>
      <c r="Y26" s="406">
        <v>44363</v>
      </c>
      <c r="Z26" s="407" t="s">
        <v>518</v>
      </c>
      <c r="AA26" s="408" t="s">
        <v>519</v>
      </c>
      <c r="AB26" s="410">
        <v>458.3</v>
      </c>
      <c r="AC26" s="415">
        <f>IF(P26&lt;=15,1,IF(AND(P26&gt;15,P26&lt;=150),2,0))</f>
        <v>1</v>
      </c>
      <c r="AD26" s="415">
        <f>IF(Q26&lt;=15,1,IF(AND(Q26&gt;15,Q26&lt;=150),2,0))</f>
        <v>1</v>
      </c>
    </row>
    <row s="402" customFormat="1" customHeight="1" ht="35">
      <c r="A27" s="402"/>
      <c r="B27" s="402"/>
      <c r="C27" s="402"/>
      <c r="D27" s="403"/>
      <c r="E27" s="404" t="s">
        <v>412</v>
      </c>
      <c r="F27" s="405" t="s">
        <v>520</v>
      </c>
      <c r="G27" s="406">
        <v>44315</v>
      </c>
      <c r="H27" s="407" t="s">
        <v>521</v>
      </c>
      <c r="I27" s="408" t="s">
        <v>522</v>
      </c>
      <c r="J27" s="409" t="s">
        <v>523</v>
      </c>
      <c r="K27" s="409" t="s">
        <v>524</v>
      </c>
      <c r="L27" s="406">
        <v>44313</v>
      </c>
      <c r="M27" s="407" t="s">
        <v>525</v>
      </c>
      <c r="N27" s="408"/>
      <c r="O27" s="410"/>
      <c r="P27" s="410">
        <v>10</v>
      </c>
      <c r="Q27" s="411">
        <v>0.4</v>
      </c>
      <c r="R27" s="412" t="s">
        <v>427</v>
      </c>
      <c r="S27" s="413" t="s">
        <v>419</v>
      </c>
      <c r="T27" s="410">
        <v>0</v>
      </c>
      <c r="U27" s="410">
        <v>458.3</v>
      </c>
      <c r="V27" s="414">
        <f>U27+T27</f>
        <v>458.3</v>
      </c>
      <c r="W27" s="410"/>
      <c r="X27" s="410">
        <v>458.3</v>
      </c>
      <c r="Y27" s="406">
        <v>44368</v>
      </c>
      <c r="Z27" s="407" t="s">
        <v>526</v>
      </c>
      <c r="AA27" s="408" t="s">
        <v>527</v>
      </c>
      <c r="AB27" s="410">
        <v>458.3</v>
      </c>
      <c r="AC27" s="415">
        <f>IF(P27&lt;=15,1,IF(AND(P27&gt;15,P27&lt;=150),2,0))</f>
        <v>1</v>
      </c>
      <c r="AD27" s="415">
        <f>IF(Q27&lt;=15,1,IF(AND(Q27&gt;15,Q27&lt;=150),2,0))</f>
        <v>1</v>
      </c>
    </row>
    <row s="402" customFormat="1" customHeight="1" ht="35">
      <c r="A28" s="402"/>
      <c r="B28" s="402"/>
      <c r="C28" s="402"/>
      <c r="D28" s="403"/>
      <c r="E28" s="404" t="s">
        <v>412</v>
      </c>
      <c r="F28" s="405" t="s">
        <v>528</v>
      </c>
      <c r="G28" s="406">
        <v>44242</v>
      </c>
      <c r="H28" s="407" t="s">
        <v>529</v>
      </c>
      <c r="I28" s="408" t="s">
        <v>530</v>
      </c>
      <c r="J28" s="409" t="s">
        <v>531</v>
      </c>
      <c r="K28" s="409" t="s">
        <v>532</v>
      </c>
      <c r="L28" s="406">
        <v>44238</v>
      </c>
      <c r="M28" s="407" t="s">
        <v>533</v>
      </c>
      <c r="N28" s="408"/>
      <c r="O28" s="410"/>
      <c r="P28" s="410">
        <v>12</v>
      </c>
      <c r="Q28" s="411">
        <v>0.4</v>
      </c>
      <c r="R28" s="412" t="s">
        <v>427</v>
      </c>
      <c r="S28" s="413" t="s">
        <v>419</v>
      </c>
      <c r="T28" s="410">
        <v>0</v>
      </c>
      <c r="U28" s="410">
        <v>458.3</v>
      </c>
      <c r="V28" s="414">
        <f>U28+T28</f>
        <v>458.3</v>
      </c>
      <c r="W28" s="410"/>
      <c r="X28" s="410">
        <v>458.3</v>
      </c>
      <c r="Y28" s="406">
        <v>44375</v>
      </c>
      <c r="Z28" s="407" t="s">
        <v>534</v>
      </c>
      <c r="AA28" s="408" t="s">
        <v>535</v>
      </c>
      <c r="AB28" s="410">
        <v>458.3</v>
      </c>
      <c r="AC28" s="415">
        <f>IF(P28&lt;=15,1,IF(AND(P28&gt;15,P28&lt;=150),2,0))</f>
        <v>1</v>
      </c>
      <c r="AD28" s="415">
        <f>IF(Q28&lt;=15,1,IF(AND(Q28&gt;15,Q28&lt;=150),2,0))</f>
        <v>1</v>
      </c>
    </row>
    <row s="402" customFormat="1" customHeight="1" ht="35">
      <c r="A29" s="402"/>
      <c r="B29" s="402"/>
      <c r="C29" s="402"/>
      <c r="D29" s="403"/>
      <c r="E29" s="404" t="s">
        <v>412</v>
      </c>
      <c r="F29" s="405" t="s">
        <v>536</v>
      </c>
      <c r="G29" s="406">
        <v>44060</v>
      </c>
      <c r="H29" s="407" t="s">
        <v>537</v>
      </c>
      <c r="I29" s="408" t="s">
        <v>538</v>
      </c>
      <c r="J29" s="409" t="s">
        <v>539</v>
      </c>
      <c r="K29" s="409" t="s">
        <v>540</v>
      </c>
      <c r="L29" s="406">
        <v>44042</v>
      </c>
      <c r="M29" s="407" t="s">
        <v>541</v>
      </c>
      <c r="N29" s="408"/>
      <c r="O29" s="410"/>
      <c r="P29" s="410">
        <v>145</v>
      </c>
      <c r="Q29" s="411">
        <v>0.4</v>
      </c>
      <c r="R29" s="412" t="s">
        <v>449</v>
      </c>
      <c r="S29" s="413" t="s">
        <v>419</v>
      </c>
      <c r="T29" s="410">
        <v>72449.32</v>
      </c>
      <c r="U29" s="410">
        <v>18356.93</v>
      </c>
      <c r="V29" s="414">
        <f>U29+T29</f>
        <v>90806.25</v>
      </c>
      <c r="W29" s="410"/>
      <c r="X29" s="410">
        <v>18356.93</v>
      </c>
      <c r="Y29" s="406">
        <v>44377</v>
      </c>
      <c r="Z29" s="407" t="s">
        <v>542</v>
      </c>
      <c r="AA29" s="408" t="s">
        <v>543</v>
      </c>
      <c r="AB29" s="410">
        <v>18356.93</v>
      </c>
      <c r="AC29" s="415">
        <f>IF(P29&lt;=15,1,IF(AND(P29&gt;15,P29&lt;=150),2,0))</f>
        <v>2</v>
      </c>
      <c r="AD29" s="415">
        <f>IF(Q29&lt;=15,1,IF(AND(Q29&gt;15,Q29&lt;=150),2,0))</f>
        <v>1</v>
      </c>
    </row>
    <row s="402" customFormat="1" customHeight="1" ht="35">
      <c r="A30" s="402"/>
      <c r="B30" s="402"/>
      <c r="C30" s="402"/>
      <c r="D30" s="403"/>
      <c r="E30" s="404" t="s">
        <v>412</v>
      </c>
      <c r="F30" s="405" t="s">
        <v>544</v>
      </c>
      <c r="G30" s="406">
        <v>44411</v>
      </c>
      <c r="H30" s="407" t="s">
        <v>545</v>
      </c>
      <c r="I30" s="408" t="s">
        <v>546</v>
      </c>
      <c r="J30" s="409" t="s">
        <v>547</v>
      </c>
      <c r="K30" s="409" t="s">
        <v>548</v>
      </c>
      <c r="L30" s="406">
        <v>44410</v>
      </c>
      <c r="M30" s="407" t="s">
        <v>549</v>
      </c>
      <c r="N30" s="408"/>
      <c r="O30" s="410"/>
      <c r="P30" s="410">
        <v>7</v>
      </c>
      <c r="Q30" s="411">
        <v>0.4</v>
      </c>
      <c r="R30" s="412" t="s">
        <v>427</v>
      </c>
      <c r="S30" s="413" t="s">
        <v>419</v>
      </c>
      <c r="T30" s="410">
        <v>0</v>
      </c>
      <c r="U30" s="410">
        <v>458.3</v>
      </c>
      <c r="V30" s="414">
        <f>U30+T30</f>
        <v>458.3</v>
      </c>
      <c r="W30" s="410"/>
      <c r="X30" s="410">
        <v>458.3</v>
      </c>
      <c r="Y30" s="406">
        <v>44427</v>
      </c>
      <c r="Z30" s="407" t="s">
        <v>550</v>
      </c>
      <c r="AA30" s="408" t="s">
        <v>551</v>
      </c>
      <c r="AB30" s="410">
        <v>458.3</v>
      </c>
      <c r="AC30" s="415">
        <f>IF(P30&lt;=15,1,IF(AND(P30&gt;15,P30&lt;=150),2,0))</f>
        <v>1</v>
      </c>
      <c r="AD30" s="415">
        <f>IF(Q30&lt;=15,1,IF(AND(Q30&gt;15,Q30&lt;=150),2,0))</f>
        <v>1</v>
      </c>
    </row>
    <row s="402" customFormat="1" customHeight="1" ht="35">
      <c r="A31" s="402"/>
      <c r="B31" s="402"/>
      <c r="C31" s="402"/>
      <c r="D31" s="403"/>
      <c r="E31" s="404" t="s">
        <v>412</v>
      </c>
      <c r="F31" s="405" t="s">
        <v>552</v>
      </c>
      <c r="G31" s="406">
        <v>44389</v>
      </c>
      <c r="H31" s="407" t="s">
        <v>553</v>
      </c>
      <c r="I31" s="408" t="s">
        <v>554</v>
      </c>
      <c r="J31" s="409" t="s">
        <v>555</v>
      </c>
      <c r="K31" s="409" t="s">
        <v>548</v>
      </c>
      <c r="L31" s="406">
        <v>44377</v>
      </c>
      <c r="M31" s="407" t="s">
        <v>556</v>
      </c>
      <c r="N31" s="408"/>
      <c r="O31" s="410"/>
      <c r="P31" s="410">
        <v>15</v>
      </c>
      <c r="Q31" s="411">
        <v>0.4</v>
      </c>
      <c r="R31" s="412" t="s">
        <v>427</v>
      </c>
      <c r="S31" s="413" t="s">
        <v>419</v>
      </c>
      <c r="T31" s="410">
        <v>0</v>
      </c>
      <c r="U31" s="410">
        <v>458.3</v>
      </c>
      <c r="V31" s="414">
        <f>U31+T31</f>
        <v>458.3</v>
      </c>
      <c r="W31" s="410"/>
      <c r="X31" s="410">
        <v>458.3</v>
      </c>
      <c r="Y31" s="406">
        <v>44427</v>
      </c>
      <c r="Z31" s="407" t="s">
        <v>557</v>
      </c>
      <c r="AA31" s="408" t="s">
        <v>558</v>
      </c>
      <c r="AB31" s="410">
        <v>458.3</v>
      </c>
      <c r="AC31" s="415">
        <f>IF(P31&lt;=15,1,IF(AND(P31&gt;15,P31&lt;=150),2,0))</f>
        <v>1</v>
      </c>
      <c r="AD31" s="415">
        <f>IF(Q31&lt;=15,1,IF(AND(Q31&gt;15,Q31&lt;=150),2,0))</f>
        <v>1</v>
      </c>
    </row>
    <row s="402" customFormat="1" customHeight="1" ht="35">
      <c r="A32" s="402"/>
      <c r="B32" s="402"/>
      <c r="C32" s="402"/>
      <c r="D32" s="403"/>
      <c r="E32" s="404" t="s">
        <v>412</v>
      </c>
      <c r="F32" s="405" t="s">
        <v>559</v>
      </c>
      <c r="G32" s="406">
        <v>44348</v>
      </c>
      <c r="H32" s="407" t="s">
        <v>560</v>
      </c>
      <c r="I32" s="408" t="s">
        <v>561</v>
      </c>
      <c r="J32" s="409" t="s">
        <v>562</v>
      </c>
      <c r="K32" s="409" t="s">
        <v>563</v>
      </c>
      <c r="L32" s="406">
        <v>44337.46886574074</v>
      </c>
      <c r="M32" s="407" t="s">
        <v>564</v>
      </c>
      <c r="N32" s="408"/>
      <c r="O32" s="410"/>
      <c r="P32" s="410">
        <v>80</v>
      </c>
      <c r="Q32" s="411">
        <v>0.4</v>
      </c>
      <c r="R32" s="412" t="s">
        <v>449</v>
      </c>
      <c r="S32" s="413" t="s">
        <v>419</v>
      </c>
      <c r="T32" s="410">
        <v>0</v>
      </c>
      <c r="U32" s="410">
        <v>18356.93</v>
      </c>
      <c r="V32" s="414">
        <f>U32+T32</f>
        <v>18356.93</v>
      </c>
      <c r="W32" s="410"/>
      <c r="X32" s="410">
        <v>18356.93</v>
      </c>
      <c r="Y32" s="406">
        <v>44447</v>
      </c>
      <c r="Z32" s="407" t="s">
        <v>565</v>
      </c>
      <c r="AA32" s="408" t="s">
        <v>566</v>
      </c>
      <c r="AB32" s="410">
        <v>18356.93</v>
      </c>
      <c r="AC32" s="415">
        <f>IF(P32&lt;=15,1,IF(AND(P32&gt;15,P32&lt;=150),2,0))</f>
        <v>2</v>
      </c>
      <c r="AD32" s="415">
        <f>IF(Q32&lt;=15,1,IF(AND(Q32&gt;15,Q32&lt;=150),2,0))</f>
        <v>1</v>
      </c>
    </row>
    <row s="402" customFormat="1" customHeight="1" ht="35">
      <c r="A33" s="402"/>
      <c r="B33" s="402"/>
      <c r="C33" s="402"/>
      <c r="D33" s="403"/>
      <c r="E33" s="404" t="s">
        <v>412</v>
      </c>
      <c r="F33" s="405" t="s">
        <v>567</v>
      </c>
      <c r="G33" s="406">
        <v>44403</v>
      </c>
      <c r="H33" s="407" t="s">
        <v>568</v>
      </c>
      <c r="I33" s="408" t="s">
        <v>569</v>
      </c>
      <c r="J33" s="409" t="s">
        <v>570</v>
      </c>
      <c r="K33" s="409" t="s">
        <v>571</v>
      </c>
      <c r="L33" s="406">
        <v>44390</v>
      </c>
      <c r="M33" s="407" t="s">
        <v>572</v>
      </c>
      <c r="N33" s="408"/>
      <c r="O33" s="410"/>
      <c r="P33" s="410">
        <v>15</v>
      </c>
      <c r="Q33" s="411">
        <v>0.4</v>
      </c>
      <c r="R33" s="412" t="s">
        <v>427</v>
      </c>
      <c r="S33" s="413" t="s">
        <v>419</v>
      </c>
      <c r="T33" s="410">
        <v>0</v>
      </c>
      <c r="U33" s="410">
        <v>458.3</v>
      </c>
      <c r="V33" s="414">
        <f>U33+T33</f>
        <v>458.3</v>
      </c>
      <c r="W33" s="410"/>
      <c r="X33" s="410">
        <v>458.3</v>
      </c>
      <c r="Y33" s="406">
        <v>44455</v>
      </c>
      <c r="Z33" s="407" t="s">
        <v>573</v>
      </c>
      <c r="AA33" s="408" t="s">
        <v>574</v>
      </c>
      <c r="AB33" s="410">
        <v>458.3</v>
      </c>
      <c r="AC33" s="415">
        <f>IF(P33&lt;=15,1,IF(AND(P33&gt;15,P33&lt;=150),2,0))</f>
        <v>1</v>
      </c>
      <c r="AD33" s="415">
        <f>IF(Q33&lt;=15,1,IF(AND(Q33&gt;15,Q33&lt;=150),2,0))</f>
        <v>1</v>
      </c>
    </row>
    <row s="402" customFormat="1" customHeight="1" ht="35">
      <c r="A34" s="402"/>
      <c r="B34" s="402"/>
      <c r="C34" s="402"/>
      <c r="D34" s="403"/>
      <c r="E34" s="404" t="s">
        <v>412</v>
      </c>
      <c r="F34" s="405" t="s">
        <v>575</v>
      </c>
      <c r="G34" s="406">
        <v>44218</v>
      </c>
      <c r="H34" s="407" t="s">
        <v>576</v>
      </c>
      <c r="I34" s="408" t="s">
        <v>577</v>
      </c>
      <c r="J34" s="409" t="s">
        <v>578</v>
      </c>
      <c r="K34" s="409" t="s">
        <v>579</v>
      </c>
      <c r="L34" s="406">
        <v>44188</v>
      </c>
      <c r="M34" s="407" t="s">
        <v>580</v>
      </c>
      <c r="N34" s="408"/>
      <c r="O34" s="410"/>
      <c r="P34" s="410">
        <v>15</v>
      </c>
      <c r="Q34" s="411">
        <v>0.4</v>
      </c>
      <c r="R34" s="412" t="s">
        <v>427</v>
      </c>
      <c r="S34" s="413" t="s">
        <v>419</v>
      </c>
      <c r="T34" s="410">
        <v>0</v>
      </c>
      <c r="U34" s="410">
        <v>458.3</v>
      </c>
      <c r="V34" s="414">
        <f>U34+T34</f>
        <v>458.3</v>
      </c>
      <c r="W34" s="410"/>
      <c r="X34" s="410">
        <v>458.3</v>
      </c>
      <c r="Y34" s="406">
        <v>44460</v>
      </c>
      <c r="Z34" s="407" t="s">
        <v>581</v>
      </c>
      <c r="AA34" s="408" t="s">
        <v>582</v>
      </c>
      <c r="AB34" s="410">
        <v>458.3</v>
      </c>
      <c r="AC34" s="415">
        <f>IF(P34&lt;=15,1,IF(AND(P34&gt;15,P34&lt;=150),2,0))</f>
        <v>1</v>
      </c>
      <c r="AD34" s="415">
        <f>IF(Q34&lt;=15,1,IF(AND(Q34&gt;15,Q34&lt;=150),2,0))</f>
        <v>1</v>
      </c>
    </row>
    <row s="402" customFormat="1" customHeight="1" ht="35">
      <c r="A35" s="402"/>
      <c r="B35" s="402"/>
      <c r="C35" s="402"/>
      <c r="D35" s="403"/>
      <c r="E35" s="404" t="s">
        <v>412</v>
      </c>
      <c r="F35" s="405" t="s">
        <v>583</v>
      </c>
      <c r="G35" s="406">
        <v>44419</v>
      </c>
      <c r="H35" s="407" t="s">
        <v>584</v>
      </c>
      <c r="I35" s="408" t="s">
        <v>585</v>
      </c>
      <c r="J35" s="409" t="s">
        <v>586</v>
      </c>
      <c r="K35" s="409" t="s">
        <v>587</v>
      </c>
      <c r="L35" s="406">
        <v>44404</v>
      </c>
      <c r="M35" s="407" t="s">
        <v>588</v>
      </c>
      <c r="N35" s="408"/>
      <c r="O35" s="410"/>
      <c r="P35" s="410">
        <v>300</v>
      </c>
      <c r="Q35" s="411">
        <v>0.4</v>
      </c>
      <c r="R35" s="412" t="s">
        <v>418</v>
      </c>
      <c r="S35" s="413" t="s">
        <v>484</v>
      </c>
      <c r="T35" s="410">
        <v>0</v>
      </c>
      <c r="U35" s="410">
        <v>18356.93</v>
      </c>
      <c r="V35" s="414">
        <f>U35+T35</f>
        <v>18356.93</v>
      </c>
      <c r="W35" s="410"/>
      <c r="X35" s="410">
        <v>18356.93</v>
      </c>
      <c r="Y35" s="406">
        <v>44447</v>
      </c>
      <c r="Z35" s="407" t="s">
        <v>589</v>
      </c>
      <c r="AA35" s="408" t="s">
        <v>585</v>
      </c>
      <c r="AB35" s="410">
        <v>18356.93</v>
      </c>
      <c r="AC35" s="415">
        <f>IF(P35&lt;=15,1,IF(AND(P35&gt;15,P35&lt;=150),2,0))</f>
        <v>0</v>
      </c>
      <c r="AD35" s="415">
        <f>IF(Q35&lt;=15,1,IF(AND(Q35&gt;15,Q35&lt;=150),2,0))</f>
        <v>1</v>
      </c>
    </row>
    <row s="402" customFormat="1" customHeight="1" ht="35">
      <c r="A36" s="402"/>
      <c r="B36" s="402"/>
      <c r="C36" s="402"/>
      <c r="D36" s="403"/>
      <c r="E36" s="404" t="s">
        <v>412</v>
      </c>
      <c r="F36" s="405" t="s">
        <v>590</v>
      </c>
      <c r="G36" s="406">
        <v>44085</v>
      </c>
      <c r="H36" s="407" t="s">
        <v>591</v>
      </c>
      <c r="I36" s="408" t="s">
        <v>592</v>
      </c>
      <c r="J36" s="409" t="s">
        <v>593</v>
      </c>
      <c r="K36" s="409" t="s">
        <v>594</v>
      </c>
      <c r="L36" s="406">
        <v>44055</v>
      </c>
      <c r="M36" s="407" t="s">
        <v>595</v>
      </c>
      <c r="N36" s="408"/>
      <c r="O36" s="410"/>
      <c r="P36" s="410">
        <v>600</v>
      </c>
      <c r="Q36" s="411">
        <v>0.4</v>
      </c>
      <c r="R36" s="412" t="s">
        <v>418</v>
      </c>
      <c r="S36" s="413" t="s">
        <v>484</v>
      </c>
      <c r="T36" s="410">
        <v>0</v>
      </c>
      <c r="U36" s="410">
        <v>18356.93</v>
      </c>
      <c r="V36" s="414">
        <f>U36+T36</f>
        <v>18356.93</v>
      </c>
      <c r="W36" s="410"/>
      <c r="X36" s="410">
        <v>18356.93</v>
      </c>
      <c r="Y36" s="406">
        <v>44445</v>
      </c>
      <c r="Z36" s="407" t="s">
        <v>596</v>
      </c>
      <c r="AA36" s="408" t="s">
        <v>592</v>
      </c>
      <c r="AB36" s="410">
        <v>18356.93</v>
      </c>
      <c r="AC36" s="415">
        <f>IF(P36&lt;=15,1,IF(AND(P36&gt;15,P36&lt;=150),2,0))</f>
        <v>0</v>
      </c>
      <c r="AD36" s="415">
        <f>IF(Q36&lt;=15,1,IF(AND(Q36&gt;15,Q36&lt;=150),2,0))</f>
        <v>1</v>
      </c>
    </row>
    <row s="402" customFormat="1" customHeight="1" ht="35">
      <c r="A37" s="402"/>
      <c r="B37" s="402"/>
      <c r="C37" s="402"/>
      <c r="D37" s="403"/>
      <c r="E37" s="404" t="s">
        <v>412</v>
      </c>
      <c r="F37" s="405" t="s">
        <v>597</v>
      </c>
      <c r="G37" s="406">
        <v>44313</v>
      </c>
      <c r="H37" s="407" t="s">
        <v>598</v>
      </c>
      <c r="I37" s="408" t="s">
        <v>599</v>
      </c>
      <c r="J37" s="409" t="s">
        <v>600</v>
      </c>
      <c r="K37" s="409" t="s">
        <v>601</v>
      </c>
      <c r="L37" s="406">
        <v>44306</v>
      </c>
      <c r="M37" s="407" t="s">
        <v>602</v>
      </c>
      <c r="N37" s="408"/>
      <c r="O37" s="410"/>
      <c r="P37" s="410">
        <v>12</v>
      </c>
      <c r="Q37" s="411">
        <v>0.4</v>
      </c>
      <c r="R37" s="412" t="s">
        <v>427</v>
      </c>
      <c r="S37" s="413" t="s">
        <v>419</v>
      </c>
      <c r="T37" s="410">
        <v>0</v>
      </c>
      <c r="U37" s="410">
        <v>458.33</v>
      </c>
      <c r="V37" s="414">
        <f>U37+T37</f>
        <v>458.33</v>
      </c>
      <c r="W37" s="410"/>
      <c r="X37" s="410">
        <v>458.33</v>
      </c>
      <c r="Y37" s="406">
        <v>44470</v>
      </c>
      <c r="Z37" s="407" t="s">
        <v>603</v>
      </c>
      <c r="AA37" s="408" t="s">
        <v>604</v>
      </c>
      <c r="AB37" s="410">
        <v>458.33</v>
      </c>
      <c r="AC37" s="415">
        <f>IF(P37&lt;=15,1,IF(AND(P37&gt;15,P37&lt;=150),2,0))</f>
        <v>1</v>
      </c>
      <c r="AD37" s="415">
        <f>IF(Q37&lt;=15,1,IF(AND(Q37&gt;15,Q37&lt;=150),2,0))</f>
        <v>1</v>
      </c>
    </row>
    <row s="402" customFormat="1" customHeight="1" ht="35">
      <c r="A38" s="402"/>
      <c r="B38" s="402"/>
      <c r="C38" s="402"/>
      <c r="D38" s="403"/>
      <c r="E38" s="404" t="s">
        <v>412</v>
      </c>
      <c r="F38" s="405" t="s">
        <v>605</v>
      </c>
      <c r="G38" s="406">
        <v>44368</v>
      </c>
      <c r="H38" s="407" t="s">
        <v>606</v>
      </c>
      <c r="I38" s="408" t="s">
        <v>607</v>
      </c>
      <c r="J38" s="409" t="s">
        <v>608</v>
      </c>
      <c r="K38" s="409" t="s">
        <v>609</v>
      </c>
      <c r="L38" s="406">
        <v>44347</v>
      </c>
      <c r="M38" s="407" t="s">
        <v>610</v>
      </c>
      <c r="N38" s="408"/>
      <c r="O38" s="410"/>
      <c r="P38" s="410">
        <v>15</v>
      </c>
      <c r="Q38" s="411">
        <v>0.4</v>
      </c>
      <c r="R38" s="412" t="s">
        <v>427</v>
      </c>
      <c r="S38" s="413" t="s">
        <v>419</v>
      </c>
      <c r="T38" s="410">
        <v>0</v>
      </c>
      <c r="U38" s="410">
        <v>458.3</v>
      </c>
      <c r="V38" s="414">
        <f>U38+T38</f>
        <v>458.3</v>
      </c>
      <c r="W38" s="410"/>
      <c r="X38" s="410">
        <v>458.3</v>
      </c>
      <c r="Y38" s="406">
        <v>44470</v>
      </c>
      <c r="Z38" s="407" t="s">
        <v>611</v>
      </c>
      <c r="AA38" s="408" t="s">
        <v>607</v>
      </c>
      <c r="AB38" s="410">
        <v>458.3</v>
      </c>
      <c r="AC38" s="415">
        <f>IF(P38&lt;=15,1,IF(AND(P38&gt;15,P38&lt;=150),2,0))</f>
        <v>1</v>
      </c>
      <c r="AD38" s="415">
        <f>IF(Q38&lt;=15,1,IF(AND(Q38&gt;15,Q38&lt;=150),2,0))</f>
        <v>1</v>
      </c>
    </row>
    <row s="402" customFormat="1" customHeight="1" ht="35">
      <c r="A39" s="402"/>
      <c r="B39" s="402"/>
      <c r="C39" s="402"/>
      <c r="D39" s="403"/>
      <c r="E39" s="404" t="s">
        <v>412</v>
      </c>
      <c r="F39" s="405" t="s">
        <v>612</v>
      </c>
      <c r="G39" s="406">
        <v>44434</v>
      </c>
      <c r="H39" s="407" t="s">
        <v>613</v>
      </c>
      <c r="I39" s="408" t="s">
        <v>614</v>
      </c>
      <c r="J39" s="409" t="s">
        <v>615</v>
      </c>
      <c r="K39" s="409" t="s">
        <v>616</v>
      </c>
      <c r="L39" s="406">
        <v>44413</v>
      </c>
      <c r="M39" s="407" t="s">
        <v>617</v>
      </c>
      <c r="N39" s="408"/>
      <c r="O39" s="410"/>
      <c r="P39" s="410">
        <v>0.5</v>
      </c>
      <c r="Q39" s="411">
        <v>0.23</v>
      </c>
      <c r="R39" s="412" t="s">
        <v>427</v>
      </c>
      <c r="S39" s="413" t="s">
        <v>419</v>
      </c>
      <c r="T39" s="410">
        <v>0</v>
      </c>
      <c r="U39" s="410">
        <v>458.33</v>
      </c>
      <c r="V39" s="414">
        <f>U39+T39</f>
        <v>458.33</v>
      </c>
      <c r="W39" s="410"/>
      <c r="X39" s="410">
        <v>458.33</v>
      </c>
      <c r="Y39" s="406">
        <v>44265.66849537037</v>
      </c>
      <c r="Z39" s="407" t="s">
        <v>618</v>
      </c>
      <c r="AA39" s="408" t="s">
        <v>614</v>
      </c>
      <c r="AB39" s="410">
        <v>458.33</v>
      </c>
      <c r="AC39" s="415">
        <f>IF(P39&lt;=15,1,IF(AND(P39&gt;15,P39&lt;=150),2,0))</f>
        <v>1</v>
      </c>
      <c r="AD39" s="415">
        <f>IF(Q39&lt;=15,1,IF(AND(Q39&gt;15,Q39&lt;=150),2,0))</f>
        <v>1</v>
      </c>
    </row>
    <row s="402" customFormat="1" customHeight="1" ht="35">
      <c r="A40" s="402"/>
      <c r="B40" s="402"/>
      <c r="C40" s="402"/>
      <c r="D40" s="403"/>
      <c r="E40" s="404" t="s">
        <v>412</v>
      </c>
      <c r="F40" s="405" t="s">
        <v>619</v>
      </c>
      <c r="G40" s="406">
        <v>44218.45822916667</v>
      </c>
      <c r="H40" s="407" t="s">
        <v>620</v>
      </c>
      <c r="I40" s="408" t="s">
        <v>621</v>
      </c>
      <c r="J40" s="409" t="s">
        <v>622</v>
      </c>
      <c r="K40" s="409" t="s">
        <v>623</v>
      </c>
      <c r="L40" s="406">
        <v>44181</v>
      </c>
      <c r="M40" s="407" t="s">
        <v>624</v>
      </c>
      <c r="N40" s="408"/>
      <c r="O40" s="410"/>
      <c r="P40" s="410">
        <v>12</v>
      </c>
      <c r="Q40" s="411">
        <v>0.4</v>
      </c>
      <c r="R40" s="412" t="s">
        <v>427</v>
      </c>
      <c r="S40" s="413" t="s">
        <v>419</v>
      </c>
      <c r="T40" s="410">
        <v>0</v>
      </c>
      <c r="U40" s="410">
        <v>458.33</v>
      </c>
      <c r="V40" s="414">
        <f>U40+T40</f>
        <v>458.33</v>
      </c>
      <c r="W40" s="410"/>
      <c r="X40" s="410">
        <v>458.33</v>
      </c>
      <c r="Y40" s="406">
        <v>44433</v>
      </c>
      <c r="Z40" s="407" t="s">
        <v>625</v>
      </c>
      <c r="AA40" s="408" t="s">
        <v>626</v>
      </c>
      <c r="AB40" s="410">
        <v>458.33</v>
      </c>
      <c r="AC40" s="415">
        <f>IF(P40&lt;=15,1,IF(AND(P40&gt;15,P40&lt;=150),2,0))</f>
        <v>1</v>
      </c>
      <c r="AD40" s="415">
        <f>IF(Q40&lt;=15,1,IF(AND(Q40&gt;15,Q40&lt;=150),2,0))</f>
        <v>1</v>
      </c>
    </row>
    <row s="402" customFormat="1" customHeight="1" ht="35">
      <c r="A41" s="402"/>
      <c r="B41" s="402"/>
      <c r="C41" s="402"/>
      <c r="D41" s="403"/>
      <c r="E41" s="404" t="s">
        <v>412</v>
      </c>
      <c r="F41" s="405" t="s">
        <v>627</v>
      </c>
      <c r="G41" s="406">
        <v>44153</v>
      </c>
      <c r="H41" s="407" t="s">
        <v>628</v>
      </c>
      <c r="I41" s="408" t="s">
        <v>629</v>
      </c>
      <c r="J41" s="409" t="s">
        <v>630</v>
      </c>
      <c r="K41" s="409" t="s">
        <v>631</v>
      </c>
      <c r="L41" s="406">
        <v>44134</v>
      </c>
      <c r="M41" s="407" t="s">
        <v>632</v>
      </c>
      <c r="N41" s="408"/>
      <c r="O41" s="410"/>
      <c r="P41" s="410">
        <v>15</v>
      </c>
      <c r="Q41" s="411">
        <v>0.4</v>
      </c>
      <c r="R41" s="412" t="s">
        <v>427</v>
      </c>
      <c r="S41" s="413" t="s">
        <v>419</v>
      </c>
      <c r="T41" s="410">
        <v>0</v>
      </c>
      <c r="U41" s="410">
        <v>458.33</v>
      </c>
      <c r="V41" s="414">
        <f>U41+T41</f>
        <v>458.33</v>
      </c>
      <c r="W41" s="410"/>
      <c r="X41" s="410">
        <v>458.33</v>
      </c>
      <c r="Y41" s="406">
        <v>44363</v>
      </c>
      <c r="Z41" s="407" t="s">
        <v>633</v>
      </c>
      <c r="AA41" s="408" t="s">
        <v>634</v>
      </c>
      <c r="AB41" s="410">
        <v>458.33</v>
      </c>
      <c r="AC41" s="415">
        <f>IF(P41&lt;=15,1,IF(AND(P41&gt;15,P41&lt;=150),2,0))</f>
        <v>1</v>
      </c>
      <c r="AD41" s="415">
        <f>IF(Q41&lt;=15,1,IF(AND(Q41&gt;15,Q41&lt;=150),2,0))</f>
        <v>1</v>
      </c>
    </row>
    <row s="402" customFormat="1" customHeight="1" ht="35">
      <c r="A42" s="402"/>
      <c r="B42" s="402"/>
      <c r="C42" s="402"/>
      <c r="D42" s="403"/>
      <c r="E42" s="404" t="s">
        <v>412</v>
      </c>
      <c r="F42" s="405" t="s">
        <v>635</v>
      </c>
      <c r="G42" s="406">
        <v>44252</v>
      </c>
      <c r="H42" s="407" t="s">
        <v>636</v>
      </c>
      <c r="I42" s="408" t="s">
        <v>637</v>
      </c>
      <c r="J42" s="409" t="s">
        <v>638</v>
      </c>
      <c r="K42" s="409" t="s">
        <v>639</v>
      </c>
      <c r="L42" s="406">
        <v>44242</v>
      </c>
      <c r="M42" s="407" t="s">
        <v>640</v>
      </c>
      <c r="N42" s="408"/>
      <c r="O42" s="410"/>
      <c r="P42" s="410">
        <v>9</v>
      </c>
      <c r="Q42" s="411">
        <v>0.4</v>
      </c>
      <c r="R42" s="412" t="s">
        <v>427</v>
      </c>
      <c r="S42" s="413" t="s">
        <v>419</v>
      </c>
      <c r="T42" s="410">
        <v>0</v>
      </c>
      <c r="U42" s="410">
        <v>458.33</v>
      </c>
      <c r="V42" s="414">
        <f>U42+T42</f>
        <v>458.33</v>
      </c>
      <c r="W42" s="410"/>
      <c r="X42" s="410">
        <v>458.33</v>
      </c>
      <c r="Y42" s="406">
        <v>44335</v>
      </c>
      <c r="Z42" s="407" t="s">
        <v>641</v>
      </c>
      <c r="AA42" s="408" t="s">
        <v>642</v>
      </c>
      <c r="AB42" s="410">
        <v>458.33</v>
      </c>
      <c r="AC42" s="415">
        <f>IF(P42&lt;=15,1,IF(AND(P42&gt;15,P42&lt;=150),2,0))</f>
        <v>1</v>
      </c>
      <c r="AD42" s="415">
        <f>IF(Q42&lt;=15,1,IF(AND(Q42&gt;15,Q42&lt;=150),2,0))</f>
        <v>1</v>
      </c>
    </row>
    <row s="402" customFormat="1" customHeight="1" ht="35">
      <c r="A43" s="402"/>
      <c r="B43" s="402"/>
      <c r="C43" s="402"/>
      <c r="D43" s="403"/>
      <c r="E43" s="404" t="s">
        <v>412</v>
      </c>
      <c r="F43" s="405" t="s">
        <v>643</v>
      </c>
      <c r="G43" s="406">
        <v>44440</v>
      </c>
      <c r="H43" s="407" t="s">
        <v>644</v>
      </c>
      <c r="I43" s="408" t="s">
        <v>645</v>
      </c>
      <c r="J43" s="409" t="s">
        <v>646</v>
      </c>
      <c r="K43" s="409" t="s">
        <v>647</v>
      </c>
      <c r="L43" s="406">
        <v>44312</v>
      </c>
      <c r="M43" s="407" t="s">
        <v>648</v>
      </c>
      <c r="N43" s="408"/>
      <c r="O43" s="410"/>
      <c r="P43" s="410">
        <v>3</v>
      </c>
      <c r="Q43" s="411">
        <v>0.4</v>
      </c>
      <c r="R43" s="412" t="s">
        <v>427</v>
      </c>
      <c r="S43" s="413" t="s">
        <v>419</v>
      </c>
      <c r="T43" s="410">
        <v>0</v>
      </c>
      <c r="U43" s="410">
        <v>458.33</v>
      </c>
      <c r="V43" s="414">
        <f>U43+T43</f>
        <v>458.33</v>
      </c>
      <c r="W43" s="410"/>
      <c r="X43" s="410">
        <v>458.33</v>
      </c>
      <c r="Y43" s="406">
        <v>44501</v>
      </c>
      <c r="Z43" s="407" t="s">
        <v>649</v>
      </c>
      <c r="AA43" s="408" t="s">
        <v>645</v>
      </c>
      <c r="AB43" s="410">
        <v>458.33</v>
      </c>
      <c r="AC43" s="415">
        <f>IF(P43&lt;=15,1,IF(AND(P43&gt;15,P43&lt;=150),2,0))</f>
        <v>1</v>
      </c>
      <c r="AD43" s="415">
        <f>IF(Q43&lt;=15,1,IF(AND(Q43&gt;15,Q43&lt;=150),2,0))</f>
        <v>1</v>
      </c>
    </row>
    <row s="402" customFormat="1" customHeight="1" ht="35">
      <c r="A44" s="402"/>
      <c r="B44" s="402"/>
      <c r="C44" s="402"/>
      <c r="D44" s="403"/>
      <c r="E44" s="404" t="s">
        <v>412</v>
      </c>
      <c r="F44" s="405" t="s">
        <v>650</v>
      </c>
      <c r="G44" s="406">
        <v>44279</v>
      </c>
      <c r="H44" s="407" t="s">
        <v>651</v>
      </c>
      <c r="I44" s="408" t="s">
        <v>652</v>
      </c>
      <c r="J44" s="409" t="s">
        <v>653</v>
      </c>
      <c r="K44" s="409" t="s">
        <v>654</v>
      </c>
      <c r="L44" s="406">
        <v>44211</v>
      </c>
      <c r="M44" s="407" t="s">
        <v>655</v>
      </c>
      <c r="N44" s="408"/>
      <c r="O44" s="410"/>
      <c r="P44" s="410">
        <v>15</v>
      </c>
      <c r="Q44" s="411">
        <v>0.4</v>
      </c>
      <c r="R44" s="412" t="s">
        <v>427</v>
      </c>
      <c r="S44" s="413" t="s">
        <v>419</v>
      </c>
      <c r="T44" s="410">
        <v>2974.23</v>
      </c>
      <c r="U44" s="410">
        <v>18356.93</v>
      </c>
      <c r="V44" s="414">
        <f>U44+T44</f>
        <v>21331.16</v>
      </c>
      <c r="W44" s="410"/>
      <c r="X44" s="410">
        <v>18356.93</v>
      </c>
      <c r="Y44" s="406">
        <v>44350</v>
      </c>
      <c r="Z44" s="407" t="s">
        <v>656</v>
      </c>
      <c r="AA44" s="408" t="s">
        <v>657</v>
      </c>
      <c r="AB44" s="410">
        <v>18356.93</v>
      </c>
      <c r="AC44" s="415">
        <f>IF(P44&lt;=15,1,IF(AND(P44&gt;15,P44&lt;=150),2,0))</f>
        <v>1</v>
      </c>
      <c r="AD44" s="415">
        <f>IF(Q44&lt;=15,1,IF(AND(Q44&gt;15,Q44&lt;=150),2,0))</f>
        <v>1</v>
      </c>
    </row>
    <row s="402" customFormat="1" customHeight="1" ht="35">
      <c r="A45" s="402"/>
      <c r="B45" s="402"/>
      <c r="C45" s="402"/>
      <c r="D45" s="403"/>
      <c r="E45" s="404" t="s">
        <v>412</v>
      </c>
      <c r="F45" s="405" t="s">
        <v>658</v>
      </c>
      <c r="G45" s="406">
        <v>43626</v>
      </c>
      <c r="H45" s="407" t="s">
        <v>659</v>
      </c>
      <c r="I45" s="408" t="s">
        <v>660</v>
      </c>
      <c r="J45" s="409" t="s">
        <v>661</v>
      </c>
      <c r="K45" s="409" t="s">
        <v>662</v>
      </c>
      <c r="L45" s="406">
        <v>43474</v>
      </c>
      <c r="M45" s="407" t="s">
        <v>663</v>
      </c>
      <c r="N45" s="408"/>
      <c r="O45" s="410"/>
      <c r="P45" s="410">
        <v>30</v>
      </c>
      <c r="Q45" s="411">
        <v>0.4</v>
      </c>
      <c r="R45" s="412" t="s">
        <v>449</v>
      </c>
      <c r="S45" s="413" t="s">
        <v>419</v>
      </c>
      <c r="T45" s="410">
        <v>981643.07</v>
      </c>
      <c r="U45" s="410">
        <v>18356.93</v>
      </c>
      <c r="V45" s="414">
        <f>U45+T45</f>
        <v>1000000</v>
      </c>
      <c r="W45" s="410"/>
      <c r="X45" s="410">
        <v>18356.93</v>
      </c>
      <c r="Y45" s="406">
        <v>44309</v>
      </c>
      <c r="Z45" s="407" t="s">
        <v>664</v>
      </c>
      <c r="AA45" s="408" t="s">
        <v>665</v>
      </c>
      <c r="AB45" s="410">
        <v>18356.93</v>
      </c>
      <c r="AC45" s="415">
        <f>IF(P45&lt;=15,1,IF(AND(P45&gt;15,P45&lt;=150),2,0))</f>
        <v>2</v>
      </c>
      <c r="AD45" s="415">
        <f>IF(Q45&lt;=15,1,IF(AND(Q45&gt;15,Q45&lt;=150),2,0))</f>
        <v>1</v>
      </c>
    </row>
    <row s="402" customFormat="1" customHeight="1" ht="35">
      <c r="A46" s="402"/>
      <c r="B46" s="402"/>
      <c r="C46" s="402"/>
      <c r="D46" s="403"/>
      <c r="E46" s="404" t="s">
        <v>412</v>
      </c>
      <c r="F46" s="405" t="s">
        <v>666</v>
      </c>
      <c r="G46" s="406">
        <v>43528</v>
      </c>
      <c r="H46" s="407" t="s">
        <v>667</v>
      </c>
      <c r="I46" s="408" t="s">
        <v>668</v>
      </c>
      <c r="J46" s="409" t="s">
        <v>669</v>
      </c>
      <c r="K46" s="409" t="s">
        <v>670</v>
      </c>
      <c r="L46" s="406">
        <v>43509</v>
      </c>
      <c r="M46" s="407" t="s">
        <v>671</v>
      </c>
      <c r="N46" s="408"/>
      <c r="O46" s="410"/>
      <c r="P46" s="410">
        <v>23</v>
      </c>
      <c r="Q46" s="411">
        <v>0.4</v>
      </c>
      <c r="R46" s="412" t="s">
        <v>449</v>
      </c>
      <c r="S46" s="413" t="s">
        <v>419</v>
      </c>
      <c r="T46" s="410">
        <v>0</v>
      </c>
      <c r="U46" s="410">
        <v>15536.82</v>
      </c>
      <c r="V46" s="414">
        <f>U46+T46</f>
        <v>15536.82</v>
      </c>
      <c r="W46" s="410"/>
      <c r="X46" s="410">
        <v>15536.82</v>
      </c>
      <c r="Y46" s="406">
        <v>44294</v>
      </c>
      <c r="Z46" s="407" t="s">
        <v>672</v>
      </c>
      <c r="AA46" s="408" t="s">
        <v>673</v>
      </c>
      <c r="AB46" s="410">
        <v>15536.82</v>
      </c>
      <c r="AC46" s="415">
        <f>IF(P46&lt;=15,1,IF(AND(P46&gt;15,P46&lt;=150),2,0))</f>
        <v>2</v>
      </c>
      <c r="AD46" s="415">
        <f>IF(Q46&lt;=15,1,IF(AND(Q46&gt;15,Q46&lt;=150),2,0))</f>
        <v>1</v>
      </c>
    </row>
    <row s="402" customFormat="1" customHeight="1" ht="35">
      <c r="A47" s="402"/>
      <c r="B47" s="402"/>
      <c r="C47" s="402"/>
      <c r="D47" s="403"/>
      <c r="E47" s="404" t="s">
        <v>412</v>
      </c>
      <c r="F47" s="405" t="s">
        <v>674</v>
      </c>
      <c r="G47" s="406">
        <v>43623</v>
      </c>
      <c r="H47" s="407" t="s">
        <v>675</v>
      </c>
      <c r="I47" s="408" t="s">
        <v>676</v>
      </c>
      <c r="J47" s="409" t="s">
        <v>677</v>
      </c>
      <c r="K47" s="409" t="s">
        <v>678</v>
      </c>
      <c r="L47" s="406">
        <v>43570</v>
      </c>
      <c r="M47" s="407" t="s">
        <v>679</v>
      </c>
      <c r="N47" s="408"/>
      <c r="O47" s="410"/>
      <c r="P47" s="410">
        <v>197.2</v>
      </c>
      <c r="Q47" s="411">
        <v>0.4</v>
      </c>
      <c r="R47" s="412" t="s">
        <v>418</v>
      </c>
      <c r="S47" s="413" t="s">
        <v>484</v>
      </c>
      <c r="T47" s="410">
        <v>10685809.91</v>
      </c>
      <c r="U47" s="410">
        <v>15356.82</v>
      </c>
      <c r="V47" s="414">
        <f>U47+T47</f>
        <v>10701166.73</v>
      </c>
      <c r="W47" s="410">
        <v>6678637.67</v>
      </c>
      <c r="X47" s="410">
        <v>15356.82</v>
      </c>
      <c r="Y47" s="406">
        <v>44273</v>
      </c>
      <c r="Z47" s="407" t="s">
        <v>680</v>
      </c>
      <c r="AA47" s="408" t="s">
        <v>681</v>
      </c>
      <c r="AB47" s="410">
        <v>15356.82</v>
      </c>
      <c r="AC47" s="415">
        <f>IF(P47&lt;=15,1,IF(AND(P47&gt;15,P47&lt;=150),2,0))</f>
        <v>0</v>
      </c>
      <c r="AD47" s="415">
        <f>IF(Q47&lt;=15,1,IF(AND(Q47&gt;15,Q47&lt;=150),2,0))</f>
        <v>1</v>
      </c>
    </row>
    <row s="402" customFormat="1" customHeight="1" ht="35">
      <c r="A48" s="402"/>
      <c r="B48" s="402"/>
      <c r="C48" s="402"/>
      <c r="D48" s="403"/>
      <c r="E48" s="404" t="s">
        <v>412</v>
      </c>
      <c r="F48" s="405" t="s">
        <v>682</v>
      </c>
      <c r="G48" s="406">
        <v>44412</v>
      </c>
      <c r="H48" s="407" t="s">
        <v>683</v>
      </c>
      <c r="I48" s="408" t="s">
        <v>684</v>
      </c>
      <c r="J48" s="409" t="s">
        <v>685</v>
      </c>
      <c r="K48" s="409" t="s">
        <v>686</v>
      </c>
      <c r="L48" s="406">
        <v>44384</v>
      </c>
      <c r="M48" s="407" t="s">
        <v>687</v>
      </c>
      <c r="N48" s="408"/>
      <c r="O48" s="410"/>
      <c r="P48" s="410">
        <v>15</v>
      </c>
      <c r="Q48" s="411">
        <v>0.4</v>
      </c>
      <c r="R48" s="412" t="s">
        <v>427</v>
      </c>
      <c r="S48" s="413" t="s">
        <v>419</v>
      </c>
      <c r="T48" s="410">
        <v>0</v>
      </c>
      <c r="U48" s="410">
        <v>458.33</v>
      </c>
      <c r="V48" s="414">
        <f>U48+T48</f>
        <v>458.33</v>
      </c>
      <c r="W48" s="410"/>
      <c r="X48" s="410">
        <v>458.33</v>
      </c>
      <c r="Y48" s="406">
        <v>44448</v>
      </c>
      <c r="Z48" s="407" t="s">
        <v>688</v>
      </c>
      <c r="AA48" s="408" t="s">
        <v>689</v>
      </c>
      <c r="AB48" s="410">
        <v>458.33</v>
      </c>
      <c r="AC48" s="415">
        <f>IF(P48&lt;=15,1,IF(AND(P48&gt;15,P48&lt;=150),2,0))</f>
        <v>1</v>
      </c>
      <c r="AD48" s="415">
        <f>IF(Q48&lt;=15,1,IF(AND(Q48&gt;15,Q48&lt;=150),2,0))</f>
        <v>1</v>
      </c>
    </row>
    <row s="402" customFormat="1" customHeight="1" ht="35">
      <c r="A49" s="402"/>
      <c r="B49" s="402"/>
      <c r="C49" s="402"/>
      <c r="D49" s="403"/>
      <c r="E49" s="404" t="s">
        <v>412</v>
      </c>
      <c r="F49" s="405" t="s">
        <v>690</v>
      </c>
      <c r="G49" s="406">
        <v>44277</v>
      </c>
      <c r="H49" s="407" t="s">
        <v>691</v>
      </c>
      <c r="I49" s="408" t="s">
        <v>692</v>
      </c>
      <c r="J49" s="409" t="s">
        <v>693</v>
      </c>
      <c r="K49" s="409" t="s">
        <v>694</v>
      </c>
      <c r="L49" s="406">
        <v>44274</v>
      </c>
      <c r="M49" s="407" t="s">
        <v>695</v>
      </c>
      <c r="N49" s="408"/>
      <c r="O49" s="410"/>
      <c r="P49" s="410">
        <v>15</v>
      </c>
      <c r="Q49" s="411">
        <v>0.4</v>
      </c>
      <c r="R49" s="412" t="s">
        <v>427</v>
      </c>
      <c r="S49" s="413" t="s">
        <v>419</v>
      </c>
      <c r="T49" s="410">
        <v>0</v>
      </c>
      <c r="U49" s="410">
        <v>458.33</v>
      </c>
      <c r="V49" s="414">
        <f>U49+T49</f>
        <v>458.33</v>
      </c>
      <c r="W49" s="410"/>
      <c r="X49" s="410">
        <v>458.33</v>
      </c>
      <c r="Y49" s="406">
        <v>44448</v>
      </c>
      <c r="Z49" s="407" t="s">
        <v>696</v>
      </c>
      <c r="AA49" s="408" t="s">
        <v>697</v>
      </c>
      <c r="AB49" s="410">
        <v>458.33</v>
      </c>
      <c r="AC49" s="415">
        <f>IF(P49&lt;=15,1,IF(AND(P49&gt;15,P49&lt;=150),2,0))</f>
        <v>1</v>
      </c>
      <c r="AD49" s="415">
        <f>IF(Q49&lt;=15,1,IF(AND(Q49&gt;15,Q49&lt;=150),2,0))</f>
        <v>1</v>
      </c>
    </row>
    <row s="402" customFormat="1" customHeight="1" ht="35">
      <c r="A50" s="402"/>
      <c r="B50" s="402"/>
      <c r="C50" s="402"/>
      <c r="D50" s="403"/>
      <c r="E50" s="404" t="s">
        <v>412</v>
      </c>
      <c r="F50" s="405" t="s">
        <v>698</v>
      </c>
      <c r="G50" s="406">
        <v>43124</v>
      </c>
      <c r="H50" s="407" t="s">
        <v>699</v>
      </c>
      <c r="I50" s="408" t="s">
        <v>692</v>
      </c>
      <c r="J50" s="409" t="s">
        <v>700</v>
      </c>
      <c r="K50" s="409" t="s">
        <v>488</v>
      </c>
      <c r="L50" s="406">
        <v>43084</v>
      </c>
      <c r="M50" s="407" t="s">
        <v>701</v>
      </c>
      <c r="N50" s="408"/>
      <c r="O50" s="410"/>
      <c r="P50" s="410">
        <v>10</v>
      </c>
      <c r="Q50" s="411">
        <v>0.4</v>
      </c>
      <c r="R50" s="412" t="s">
        <v>427</v>
      </c>
      <c r="S50" s="413" t="s">
        <v>419</v>
      </c>
      <c r="T50" s="410">
        <v>0</v>
      </c>
      <c r="U50" s="410">
        <v>458.33</v>
      </c>
      <c r="V50" s="414">
        <f>U50+T50</f>
        <v>458.33</v>
      </c>
      <c r="W50" s="410"/>
      <c r="X50" s="410">
        <v>458.33</v>
      </c>
      <c r="Y50" s="406">
        <v>44309</v>
      </c>
      <c r="Z50" s="407" t="s">
        <v>702</v>
      </c>
      <c r="AA50" s="408" t="s">
        <v>697</v>
      </c>
      <c r="AB50" s="410">
        <v>458.33</v>
      </c>
      <c r="AC50" s="415">
        <f>IF(P50&lt;=15,1,IF(AND(P50&gt;15,P50&lt;=150),2,0))</f>
        <v>1</v>
      </c>
      <c r="AD50" s="415">
        <f>IF(Q50&lt;=15,1,IF(AND(Q50&gt;15,Q50&lt;=150),2,0))</f>
        <v>1</v>
      </c>
    </row>
    <row s="402" customFormat="1" customHeight="1" ht="35">
      <c r="A51" s="402"/>
      <c r="B51" s="402"/>
      <c r="C51" s="402"/>
      <c r="D51" s="403"/>
      <c r="E51" s="404" t="s">
        <v>412</v>
      </c>
      <c r="F51" s="405" t="s">
        <v>703</v>
      </c>
      <c r="G51" s="406">
        <v>43256</v>
      </c>
      <c r="H51" s="407" t="s">
        <v>704</v>
      </c>
      <c r="I51" s="408" t="s">
        <v>705</v>
      </c>
      <c r="J51" s="409" t="s">
        <v>706</v>
      </c>
      <c r="K51" s="409" t="s">
        <v>707</v>
      </c>
      <c r="L51" s="406">
        <v>43242</v>
      </c>
      <c r="M51" s="407" t="s">
        <v>708</v>
      </c>
      <c r="N51" s="408"/>
      <c r="O51" s="410"/>
      <c r="P51" s="410">
        <v>15</v>
      </c>
      <c r="Q51" s="411">
        <v>0.4</v>
      </c>
      <c r="R51" s="412" t="s">
        <v>427</v>
      </c>
      <c r="S51" s="413" t="s">
        <v>419</v>
      </c>
      <c r="T51" s="410">
        <v>0</v>
      </c>
      <c r="U51" s="410">
        <v>458.33</v>
      </c>
      <c r="V51" s="414">
        <f>U51+T51</f>
        <v>458.33</v>
      </c>
      <c r="W51" s="410"/>
      <c r="X51" s="410">
        <v>458.33</v>
      </c>
      <c r="Y51" s="406">
        <v>44214</v>
      </c>
      <c r="Z51" s="407" t="s">
        <v>709</v>
      </c>
      <c r="AA51" s="408" t="s">
        <v>710</v>
      </c>
      <c r="AB51" s="410">
        <v>458.33</v>
      </c>
      <c r="AC51" s="415">
        <f>IF(P51&lt;=15,1,IF(AND(P51&gt;15,P51&lt;=150),2,0))</f>
        <v>1</v>
      </c>
      <c r="AD51" s="415">
        <f>IF(Q51&lt;=15,1,IF(AND(Q51&gt;15,Q51&lt;=150),2,0))</f>
        <v>1</v>
      </c>
    </row>
    <row s="402" customFormat="1" customHeight="1" ht="35">
      <c r="A52" s="402"/>
      <c r="B52" s="402"/>
      <c r="C52" s="402"/>
      <c r="D52" s="403"/>
      <c r="E52" s="404" t="s">
        <v>412</v>
      </c>
      <c r="F52" s="405" t="s">
        <v>711</v>
      </c>
      <c r="G52" s="406">
        <v>44428</v>
      </c>
      <c r="H52" s="407" t="s">
        <v>712</v>
      </c>
      <c r="I52" s="408" t="s">
        <v>713</v>
      </c>
      <c r="J52" s="409" t="s">
        <v>714</v>
      </c>
      <c r="K52" s="409" t="s">
        <v>715</v>
      </c>
      <c r="L52" s="406">
        <v>44419.47439814815</v>
      </c>
      <c r="M52" s="407" t="s">
        <v>716</v>
      </c>
      <c r="N52" s="408"/>
      <c r="O52" s="410"/>
      <c r="P52" s="410">
        <v>25</v>
      </c>
      <c r="Q52" s="411">
        <v>0.4</v>
      </c>
      <c r="R52" s="412" t="s">
        <v>449</v>
      </c>
      <c r="S52" s="413" t="s">
        <v>419</v>
      </c>
      <c r="T52" s="410">
        <v>0</v>
      </c>
      <c r="U52" s="410">
        <v>18356.93</v>
      </c>
      <c r="V52" s="414">
        <f>U52+T52</f>
        <v>18356.93</v>
      </c>
      <c r="W52" s="410"/>
      <c r="X52" s="410">
        <v>18356.93</v>
      </c>
      <c r="Y52" s="406">
        <v>44483</v>
      </c>
      <c r="Z52" s="407" t="s">
        <v>717</v>
      </c>
      <c r="AA52" s="408" t="s">
        <v>718</v>
      </c>
      <c r="AB52" s="410">
        <v>18356.93</v>
      </c>
      <c r="AC52" s="415">
        <f>IF(P52&lt;=15,1,IF(AND(P52&gt;15,P52&lt;=150),2,0))</f>
        <v>2</v>
      </c>
      <c r="AD52" s="415">
        <f>IF(Q52&lt;=15,1,IF(AND(Q52&gt;15,Q52&lt;=150),2,0))</f>
        <v>1</v>
      </c>
    </row>
    <row s="402" customFormat="1" customHeight="1" ht="35">
      <c r="A53" s="402"/>
      <c r="B53" s="402"/>
      <c r="C53" s="402"/>
      <c r="D53" s="403"/>
      <c r="E53" s="404" t="s">
        <v>412</v>
      </c>
      <c r="F53" s="405" t="s">
        <v>719</v>
      </c>
      <c r="G53" s="406">
        <v>44285</v>
      </c>
      <c r="H53" s="407" t="s">
        <v>720</v>
      </c>
      <c r="I53" s="408" t="s">
        <v>721</v>
      </c>
      <c r="J53" s="409" t="s">
        <v>722</v>
      </c>
      <c r="K53" s="409" t="s">
        <v>723</v>
      </c>
      <c r="L53" s="406">
        <v>44257</v>
      </c>
      <c r="M53" s="407" t="s">
        <v>724</v>
      </c>
      <c r="N53" s="408"/>
      <c r="O53" s="410"/>
      <c r="P53" s="410">
        <v>24.33</v>
      </c>
      <c r="Q53" s="411">
        <v>0.4</v>
      </c>
      <c r="R53" s="412" t="s">
        <v>449</v>
      </c>
      <c r="S53" s="413" t="s">
        <v>419</v>
      </c>
      <c r="T53" s="410">
        <v>0</v>
      </c>
      <c r="U53" s="410">
        <v>18356.93</v>
      </c>
      <c r="V53" s="414">
        <f>U53+T53</f>
        <v>18356.93</v>
      </c>
      <c r="W53" s="410"/>
      <c r="X53" s="410">
        <v>18356.93</v>
      </c>
      <c r="Y53" s="406">
        <v>44474</v>
      </c>
      <c r="Z53" s="407" t="s">
        <v>725</v>
      </c>
      <c r="AA53" s="408" t="s">
        <v>726</v>
      </c>
      <c r="AB53" s="410">
        <v>18356.93</v>
      </c>
      <c r="AC53" s="415">
        <f>IF(P53&lt;=15,1,IF(AND(P53&gt;15,P53&lt;=150),2,0))</f>
        <v>2</v>
      </c>
      <c r="AD53" s="415">
        <f>IF(Q53&lt;=15,1,IF(AND(Q53&gt;15,Q53&lt;=150),2,0))</f>
        <v>1</v>
      </c>
    </row>
    <row s="402" customFormat="1" customHeight="1" ht="35">
      <c r="A54" s="402"/>
      <c r="B54" s="402"/>
      <c r="C54" s="402"/>
      <c r="D54" s="403"/>
      <c r="E54" s="404" t="s">
        <v>412</v>
      </c>
      <c r="F54" s="405" t="s">
        <v>727</v>
      </c>
      <c r="G54" s="406">
        <v>43668</v>
      </c>
      <c r="H54" s="407" t="s">
        <v>728</v>
      </c>
      <c r="I54" s="408" t="s">
        <v>729</v>
      </c>
      <c r="J54" s="409" t="s">
        <v>730</v>
      </c>
      <c r="K54" s="409" t="s">
        <v>468</v>
      </c>
      <c r="L54" s="406">
        <v>43648</v>
      </c>
      <c r="M54" s="407" t="s">
        <v>731</v>
      </c>
      <c r="N54" s="408"/>
      <c r="O54" s="410"/>
      <c r="P54" s="410">
        <v>10</v>
      </c>
      <c r="Q54" s="411">
        <v>0.4</v>
      </c>
      <c r="R54" s="412" t="s">
        <v>427</v>
      </c>
      <c r="S54" s="413" t="s">
        <v>419</v>
      </c>
      <c r="T54" s="410">
        <v>0</v>
      </c>
      <c r="U54" s="410">
        <v>458.33</v>
      </c>
      <c r="V54" s="414">
        <f>U54+T54</f>
        <v>458.33</v>
      </c>
      <c r="W54" s="410"/>
      <c r="X54" s="410">
        <v>458.33</v>
      </c>
      <c r="Y54" s="406">
        <v>44474</v>
      </c>
      <c r="Z54" s="407" t="s">
        <v>732</v>
      </c>
      <c r="AA54" s="408" t="s">
        <v>733</v>
      </c>
      <c r="AB54" s="410">
        <v>458.33</v>
      </c>
      <c r="AC54" s="415">
        <f>IF(P54&lt;=15,1,IF(AND(P54&gt;15,P54&lt;=150),2,0))</f>
        <v>1</v>
      </c>
      <c r="AD54" s="415">
        <f>IF(Q54&lt;=15,1,IF(AND(Q54&gt;15,Q54&lt;=150),2,0))</f>
        <v>1</v>
      </c>
    </row>
    <row s="402" customFormat="1" customHeight="1" ht="35">
      <c r="A55" s="402"/>
      <c r="B55" s="402"/>
      <c r="C55" s="402"/>
      <c r="D55" s="403"/>
      <c r="E55" s="404" t="s">
        <v>412</v>
      </c>
      <c r="F55" s="405" t="s">
        <v>734</v>
      </c>
      <c r="G55" s="406">
        <v>44529</v>
      </c>
      <c r="H55" s="407" t="s">
        <v>735</v>
      </c>
      <c r="I55" s="408" t="s">
        <v>736</v>
      </c>
      <c r="J55" s="409" t="s">
        <v>737</v>
      </c>
      <c r="K55" s="409" t="s">
        <v>738</v>
      </c>
      <c r="L55" s="406">
        <v>44475</v>
      </c>
      <c r="M55" s="407" t="s">
        <v>739</v>
      </c>
      <c r="N55" s="408"/>
      <c r="O55" s="410"/>
      <c r="P55" s="410">
        <v>12</v>
      </c>
      <c r="Q55" s="411">
        <v>0.4</v>
      </c>
      <c r="R55" s="412" t="s">
        <v>427</v>
      </c>
      <c r="S55" s="413" t="s">
        <v>419</v>
      </c>
      <c r="T55" s="410">
        <v>0</v>
      </c>
      <c r="U55" s="410">
        <v>458.33</v>
      </c>
      <c r="V55" s="414">
        <f>U55+T55</f>
        <v>458.33</v>
      </c>
      <c r="W55" s="410"/>
      <c r="X55" s="410">
        <v>458.33</v>
      </c>
      <c r="Y55" s="406">
        <v>44540</v>
      </c>
      <c r="Z55" s="407" t="s">
        <v>740</v>
      </c>
      <c r="AA55" s="408" t="s">
        <v>741</v>
      </c>
      <c r="AB55" s="410">
        <v>458.33</v>
      </c>
      <c r="AC55" s="415">
        <f>IF(P55&lt;=15,1,IF(AND(P55&gt;15,P55&lt;=150),2,0))</f>
        <v>1</v>
      </c>
      <c r="AD55" s="415">
        <f>IF(Q55&lt;=15,1,IF(AND(Q55&gt;15,Q55&lt;=150),2,0))</f>
        <v>1</v>
      </c>
    </row>
    <row s="402" customFormat="1" customHeight="1" ht="35">
      <c r="A56" s="402"/>
      <c r="B56" s="402"/>
      <c r="C56" s="402"/>
      <c r="D56" s="403"/>
      <c r="E56" s="404" t="s">
        <v>412</v>
      </c>
      <c r="F56" s="405" t="s">
        <v>742</v>
      </c>
      <c r="G56" s="406">
        <v>44498.45961805555</v>
      </c>
      <c r="H56" s="407" t="s">
        <v>743</v>
      </c>
      <c r="I56" s="408" t="s">
        <v>744</v>
      </c>
      <c r="J56" s="409" t="s">
        <v>745</v>
      </c>
      <c r="K56" s="409" t="s">
        <v>746</v>
      </c>
      <c r="L56" s="406">
        <v>44448</v>
      </c>
      <c r="M56" s="407" t="s">
        <v>747</v>
      </c>
      <c r="N56" s="408"/>
      <c r="O56" s="410"/>
      <c r="P56" s="410">
        <v>12</v>
      </c>
      <c r="Q56" s="411">
        <v>0.4</v>
      </c>
      <c r="R56" s="412" t="s">
        <v>427</v>
      </c>
      <c r="S56" s="413" t="s">
        <v>419</v>
      </c>
      <c r="T56" s="410">
        <v>0</v>
      </c>
      <c r="U56" s="410">
        <v>458.33</v>
      </c>
      <c r="V56" s="414">
        <f>U56+T56</f>
        <v>458.33</v>
      </c>
      <c r="W56" s="410"/>
      <c r="X56" s="410">
        <v>458.33</v>
      </c>
      <c r="Y56" s="406">
        <v>44536</v>
      </c>
      <c r="Z56" s="407" t="s">
        <v>748</v>
      </c>
      <c r="AA56" s="408" t="s">
        <v>749</v>
      </c>
      <c r="AB56" s="410">
        <v>458.33</v>
      </c>
      <c r="AC56" s="415">
        <f>IF(P56&lt;=15,1,IF(AND(P56&gt;15,P56&lt;=150),2,0))</f>
        <v>1</v>
      </c>
      <c r="AD56" s="415">
        <f>IF(Q56&lt;=15,1,IF(AND(Q56&gt;15,Q56&lt;=150),2,0))</f>
        <v>1</v>
      </c>
    </row>
    <row s="402" customFormat="1" customHeight="1" ht="35">
      <c r="A57" s="402"/>
      <c r="B57" s="402"/>
      <c r="C57" s="402"/>
      <c r="D57" s="403"/>
      <c r="E57" s="404" t="s">
        <v>412</v>
      </c>
      <c r="F57" s="405" t="s">
        <v>750</v>
      </c>
      <c r="G57" s="406">
        <v>44448</v>
      </c>
      <c r="H57" s="407" t="s">
        <v>751</v>
      </c>
      <c r="I57" s="408" t="s">
        <v>752</v>
      </c>
      <c r="J57" s="409" t="s">
        <v>753</v>
      </c>
      <c r="K57" s="409" t="s">
        <v>754</v>
      </c>
      <c r="L57" s="406">
        <v>44410</v>
      </c>
      <c r="M57" s="407" t="s">
        <v>755</v>
      </c>
      <c r="N57" s="408"/>
      <c r="O57" s="410"/>
      <c r="P57" s="410">
        <v>12</v>
      </c>
      <c r="Q57" s="411">
        <v>0.4</v>
      </c>
      <c r="R57" s="412" t="s">
        <v>427</v>
      </c>
      <c r="S57" s="413" t="s">
        <v>419</v>
      </c>
      <c r="T57" s="410">
        <v>0</v>
      </c>
      <c r="U57" s="410">
        <v>458.33</v>
      </c>
      <c r="V57" s="414">
        <f>U57+T57</f>
        <v>458.33</v>
      </c>
      <c r="W57" s="410"/>
      <c r="X57" s="410">
        <v>458.33</v>
      </c>
      <c r="Y57" s="406">
        <v>44537</v>
      </c>
      <c r="Z57" s="407" t="s">
        <v>756</v>
      </c>
      <c r="AA57" s="408" t="s">
        <v>752</v>
      </c>
      <c r="AB57" s="410">
        <v>458.33</v>
      </c>
      <c r="AC57" s="415">
        <f>IF(P57&lt;=15,1,IF(AND(P57&gt;15,P57&lt;=150),2,0))</f>
        <v>1</v>
      </c>
      <c r="AD57" s="415">
        <f>IF(Q57&lt;=15,1,IF(AND(Q57&gt;15,Q57&lt;=150),2,0))</f>
        <v>1</v>
      </c>
    </row>
    <row s="402" customFormat="1" customHeight="1" ht="35">
      <c r="A58" s="402"/>
      <c r="B58" s="402"/>
      <c r="C58" s="402"/>
      <c r="D58" s="403"/>
      <c r="E58" s="404" t="s">
        <v>412</v>
      </c>
      <c r="F58" s="405" t="s">
        <v>757</v>
      </c>
      <c r="G58" s="406">
        <v>44448</v>
      </c>
      <c r="H58" s="407" t="s">
        <v>758</v>
      </c>
      <c r="I58" s="408" t="s">
        <v>759</v>
      </c>
      <c r="J58" s="409" t="s">
        <v>760</v>
      </c>
      <c r="K58" s="409" t="s">
        <v>761</v>
      </c>
      <c r="L58" s="406">
        <v>44410</v>
      </c>
      <c r="M58" s="407" t="s">
        <v>762</v>
      </c>
      <c r="N58" s="408"/>
      <c r="O58" s="410"/>
      <c r="P58" s="410">
        <v>12</v>
      </c>
      <c r="Q58" s="411">
        <v>0.4</v>
      </c>
      <c r="R58" s="412" t="s">
        <v>427</v>
      </c>
      <c r="S58" s="413" t="s">
        <v>419</v>
      </c>
      <c r="T58" s="410">
        <v>0</v>
      </c>
      <c r="U58" s="410">
        <v>458.33</v>
      </c>
      <c r="V58" s="414">
        <f>U58+T58</f>
        <v>458.33</v>
      </c>
      <c r="W58" s="410"/>
      <c r="X58" s="410">
        <v>458.33</v>
      </c>
      <c r="Y58" s="406">
        <v>44537</v>
      </c>
      <c r="Z58" s="407" t="s">
        <v>763</v>
      </c>
      <c r="AA58" s="408" t="s">
        <v>759</v>
      </c>
      <c r="AB58" s="410">
        <v>458.33</v>
      </c>
      <c r="AC58" s="415">
        <f>IF(P58&lt;=15,1,IF(AND(P58&gt;15,P58&lt;=150),2,0))</f>
        <v>1</v>
      </c>
      <c r="AD58" s="415">
        <f>IF(Q58&lt;=15,1,IF(AND(Q58&gt;15,Q58&lt;=150),2,0))</f>
        <v>1</v>
      </c>
    </row>
    <row s="402" customFormat="1" customHeight="1" ht="35">
      <c r="A59" s="402"/>
      <c r="B59" s="402"/>
      <c r="C59" s="402"/>
      <c r="D59" s="403"/>
      <c r="E59" s="404" t="s">
        <v>412</v>
      </c>
      <c r="F59" s="405" t="s">
        <v>764</v>
      </c>
      <c r="G59" s="406">
        <v>44526.462060185186</v>
      </c>
      <c r="H59" s="407" t="s">
        <v>765</v>
      </c>
      <c r="I59" s="408" t="s">
        <v>766</v>
      </c>
      <c r="J59" s="409" t="s">
        <v>767</v>
      </c>
      <c r="K59" s="409" t="s">
        <v>768</v>
      </c>
      <c r="L59" s="406">
        <v>44487</v>
      </c>
      <c r="M59" s="407" t="s">
        <v>769</v>
      </c>
      <c r="N59" s="408"/>
      <c r="O59" s="410"/>
      <c r="P59" s="410">
        <v>4</v>
      </c>
      <c r="Q59" s="411">
        <v>0.4</v>
      </c>
      <c r="R59" s="412" t="s">
        <v>427</v>
      </c>
      <c r="S59" s="413" t="s">
        <v>419</v>
      </c>
      <c r="T59" s="410">
        <v>0</v>
      </c>
      <c r="U59" s="410">
        <v>458.33</v>
      </c>
      <c r="V59" s="414">
        <f>U59+T59</f>
        <v>458.33</v>
      </c>
      <c r="W59" s="410"/>
      <c r="X59" s="410">
        <v>458.33</v>
      </c>
      <c r="Y59" s="406">
        <v>44538</v>
      </c>
      <c r="Z59" s="407" t="s">
        <v>770</v>
      </c>
      <c r="AA59" s="408" t="s">
        <v>771</v>
      </c>
      <c r="AB59" s="410">
        <v>458.33</v>
      </c>
      <c r="AC59" s="415">
        <f>IF(P59&lt;=15,1,IF(AND(P59&gt;15,P59&lt;=150),2,0))</f>
        <v>1</v>
      </c>
      <c r="AD59" s="415">
        <f>IF(Q59&lt;=15,1,IF(AND(Q59&gt;15,Q59&lt;=150),2,0))</f>
        <v>1</v>
      </c>
    </row>
    <row s="402" customFormat="1" customHeight="1" ht="35">
      <c r="A60" s="402"/>
      <c r="B60" s="402"/>
      <c r="C60" s="402"/>
      <c r="D60" s="403"/>
      <c r="E60" s="404" t="s">
        <v>412</v>
      </c>
      <c r="F60" s="405" t="s">
        <v>772</v>
      </c>
      <c r="G60" s="406">
        <v>44435</v>
      </c>
      <c r="H60" s="407" t="s">
        <v>773</v>
      </c>
      <c r="I60" s="408" t="s">
        <v>774</v>
      </c>
      <c r="J60" s="409" t="s">
        <v>775</v>
      </c>
      <c r="K60" s="409" t="s">
        <v>776</v>
      </c>
      <c r="L60" s="406">
        <v>44414</v>
      </c>
      <c r="M60" s="407" t="s">
        <v>777</v>
      </c>
      <c r="N60" s="408"/>
      <c r="O60" s="410"/>
      <c r="P60" s="410">
        <v>3</v>
      </c>
      <c r="Q60" s="411">
        <v>0.23</v>
      </c>
      <c r="R60" s="412" t="s">
        <v>427</v>
      </c>
      <c r="S60" s="413" t="s">
        <v>419</v>
      </c>
      <c r="T60" s="410">
        <v>0</v>
      </c>
      <c r="U60" s="410">
        <v>458.33</v>
      </c>
      <c r="V60" s="414">
        <f>U60+T60</f>
        <v>458.33</v>
      </c>
      <c r="W60" s="410"/>
      <c r="X60" s="410">
        <v>458.33</v>
      </c>
      <c r="Y60" s="406">
        <v>44538</v>
      </c>
      <c r="Z60" s="407" t="s">
        <v>778</v>
      </c>
      <c r="AA60" s="408" t="s">
        <v>779</v>
      </c>
      <c r="AB60" s="410">
        <v>458.33</v>
      </c>
      <c r="AC60" s="415">
        <f>IF(P60&lt;=15,1,IF(AND(P60&gt;15,P60&lt;=150),2,0))</f>
        <v>1</v>
      </c>
      <c r="AD60" s="415">
        <f>IF(Q60&lt;=15,1,IF(AND(Q60&gt;15,Q60&lt;=150),2,0))</f>
        <v>1</v>
      </c>
    </row>
    <row s="402" customFormat="1" customHeight="1" ht="35">
      <c r="A61" s="402"/>
      <c r="B61" s="402"/>
      <c r="C61" s="402"/>
      <c r="D61" s="403"/>
      <c r="E61" s="404" t="s">
        <v>412</v>
      </c>
      <c r="F61" s="405" t="s">
        <v>780</v>
      </c>
      <c r="G61" s="406">
        <v>44439</v>
      </c>
      <c r="H61" s="407" t="s">
        <v>781</v>
      </c>
      <c r="I61" s="408" t="s">
        <v>782</v>
      </c>
      <c r="J61" s="409" t="s">
        <v>783</v>
      </c>
      <c r="K61" s="409" t="s">
        <v>784</v>
      </c>
      <c r="L61" s="406">
        <v>44424</v>
      </c>
      <c r="M61" s="407" t="s">
        <v>785</v>
      </c>
      <c r="N61" s="408"/>
      <c r="O61" s="410"/>
      <c r="P61" s="410">
        <v>15</v>
      </c>
      <c r="Q61" s="411">
        <v>0.4</v>
      </c>
      <c r="R61" s="412" t="s">
        <v>427</v>
      </c>
      <c r="S61" s="413" t="s">
        <v>419</v>
      </c>
      <c r="T61" s="410">
        <v>0</v>
      </c>
      <c r="U61" s="410">
        <v>458.33</v>
      </c>
      <c r="V61" s="414">
        <f>U61+T61</f>
        <v>458.33</v>
      </c>
      <c r="W61" s="410"/>
      <c r="X61" s="410">
        <v>458.33</v>
      </c>
      <c r="Y61" s="406">
        <v>44476</v>
      </c>
      <c r="Z61" s="407" t="s">
        <v>786</v>
      </c>
      <c r="AA61" s="408" t="s">
        <v>787</v>
      </c>
      <c r="AB61" s="410">
        <v>458.33</v>
      </c>
      <c r="AC61" s="415">
        <f>IF(P61&lt;=15,1,IF(AND(P61&gt;15,P61&lt;=150),2,0))</f>
        <v>1</v>
      </c>
      <c r="AD61" s="415">
        <f>IF(Q61&lt;=15,1,IF(AND(Q61&gt;15,Q61&lt;=150),2,0))</f>
        <v>1</v>
      </c>
    </row>
    <row s="402" customFormat="1" customHeight="1" ht="35">
      <c r="A62" s="402"/>
      <c r="B62" s="402"/>
      <c r="C62" s="402"/>
      <c r="D62" s="403"/>
      <c r="E62" s="404" t="s">
        <v>412</v>
      </c>
      <c r="F62" s="405" t="s">
        <v>788</v>
      </c>
      <c r="G62" s="406">
        <v>44284</v>
      </c>
      <c r="H62" s="407" t="s">
        <v>789</v>
      </c>
      <c r="I62" s="408" t="s">
        <v>790</v>
      </c>
      <c r="J62" s="409" t="s">
        <v>791</v>
      </c>
      <c r="K62" s="409" t="s">
        <v>792</v>
      </c>
      <c r="L62" s="406">
        <v>44271</v>
      </c>
      <c r="M62" s="407" t="s">
        <v>793</v>
      </c>
      <c r="N62" s="408"/>
      <c r="O62" s="410"/>
      <c r="P62" s="410">
        <v>15</v>
      </c>
      <c r="Q62" s="411">
        <v>0.4</v>
      </c>
      <c r="R62" s="412" t="s">
        <v>427</v>
      </c>
      <c r="S62" s="413" t="s">
        <v>419</v>
      </c>
      <c r="T62" s="410">
        <v>0</v>
      </c>
      <c r="U62" s="410">
        <v>458.33</v>
      </c>
      <c r="V62" s="414">
        <f>U62+T62</f>
        <v>458.33</v>
      </c>
      <c r="W62" s="410"/>
      <c r="X62" s="410">
        <v>458.33</v>
      </c>
      <c r="Y62" s="406">
        <v>44537</v>
      </c>
      <c r="Z62" s="407" t="s">
        <v>794</v>
      </c>
      <c r="AA62" s="408" t="s">
        <v>790</v>
      </c>
      <c r="AB62" s="410">
        <v>458.33</v>
      </c>
      <c r="AC62" s="415">
        <f>IF(P62&lt;=15,1,IF(AND(P62&gt;15,P62&lt;=150),2,0))</f>
        <v>1</v>
      </c>
      <c r="AD62" s="415">
        <f>IF(Q62&lt;=15,1,IF(AND(Q62&gt;15,Q62&lt;=150),2,0))</f>
        <v>1</v>
      </c>
    </row>
    <row s="402" customFormat="1" customHeight="1" ht="35">
      <c r="A63" s="402"/>
      <c r="B63" s="402"/>
      <c r="C63" s="402"/>
      <c r="D63" s="403"/>
      <c r="E63" s="404" t="s">
        <v>412</v>
      </c>
      <c r="F63" s="405" t="s">
        <v>795</v>
      </c>
      <c r="G63" s="406">
        <v>44448</v>
      </c>
      <c r="H63" s="407" t="s">
        <v>796</v>
      </c>
      <c r="I63" s="408" t="s">
        <v>797</v>
      </c>
      <c r="J63" s="409" t="s">
        <v>798</v>
      </c>
      <c r="K63" s="409" t="s">
        <v>799</v>
      </c>
      <c r="L63" s="406">
        <v>44410</v>
      </c>
      <c r="M63" s="407" t="s">
        <v>800</v>
      </c>
      <c r="N63" s="408"/>
      <c r="O63" s="410"/>
      <c r="P63" s="410">
        <v>12</v>
      </c>
      <c r="Q63" s="411">
        <v>0.4</v>
      </c>
      <c r="R63" s="412" t="s">
        <v>427</v>
      </c>
      <c r="S63" s="413" t="s">
        <v>419</v>
      </c>
      <c r="T63" s="410">
        <v>0</v>
      </c>
      <c r="U63" s="410">
        <v>458.33</v>
      </c>
      <c r="V63" s="414">
        <f>U63+T63</f>
        <v>458.33</v>
      </c>
      <c r="W63" s="410"/>
      <c r="X63" s="410">
        <v>458.33</v>
      </c>
      <c r="Y63" s="406">
        <v>44537</v>
      </c>
      <c r="Z63" s="407" t="s">
        <v>801</v>
      </c>
      <c r="AA63" s="408" t="s">
        <v>797</v>
      </c>
      <c r="AB63" s="410">
        <v>458.33</v>
      </c>
      <c r="AC63" s="415">
        <f>IF(P63&lt;=15,1,IF(AND(P63&gt;15,P63&lt;=150),2,0))</f>
        <v>1</v>
      </c>
      <c r="AD63" s="415">
        <f>IF(Q63&lt;=15,1,IF(AND(Q63&gt;15,Q63&lt;=150),2,0))</f>
        <v>1</v>
      </c>
    </row>
    <row s="402" customFormat="1" customHeight="1" ht="35">
      <c r="A64" s="402"/>
      <c r="B64" s="402"/>
      <c r="C64" s="402"/>
      <c r="D64" s="403"/>
      <c r="E64" s="404" t="s">
        <v>412</v>
      </c>
      <c r="F64" s="405" t="s">
        <v>802</v>
      </c>
      <c r="G64" s="406">
        <v>44218</v>
      </c>
      <c r="H64" s="407" t="s">
        <v>803</v>
      </c>
      <c r="I64" s="408" t="s">
        <v>804</v>
      </c>
      <c r="J64" s="409" t="s">
        <v>805</v>
      </c>
      <c r="K64" s="409" t="s">
        <v>806</v>
      </c>
      <c r="L64" s="406">
        <v>44188</v>
      </c>
      <c r="M64" s="407" t="s">
        <v>807</v>
      </c>
      <c r="N64" s="408"/>
      <c r="O64" s="410"/>
      <c r="P64" s="410">
        <v>12</v>
      </c>
      <c r="Q64" s="411">
        <v>0.4</v>
      </c>
      <c r="R64" s="412" t="s">
        <v>427</v>
      </c>
      <c r="S64" s="413" t="s">
        <v>419</v>
      </c>
      <c r="T64" s="410">
        <v>0</v>
      </c>
      <c r="U64" s="410">
        <v>458.33</v>
      </c>
      <c r="V64" s="414">
        <f>U64+T64</f>
        <v>458.33</v>
      </c>
      <c r="W64" s="410"/>
      <c r="X64" s="410">
        <v>458.33</v>
      </c>
      <c r="Y64" s="406">
        <v>44518</v>
      </c>
      <c r="Z64" s="407" t="s">
        <v>808</v>
      </c>
      <c r="AA64" s="408" t="s">
        <v>809</v>
      </c>
      <c r="AB64" s="410">
        <v>458.33</v>
      </c>
      <c r="AC64" s="415">
        <f>IF(P64&lt;=15,1,IF(AND(P64&gt;15,P64&lt;=150),2,0))</f>
        <v>1</v>
      </c>
      <c r="AD64" s="415">
        <f>IF(Q64&lt;=15,1,IF(AND(Q64&gt;15,Q64&lt;=150),2,0))</f>
        <v>1</v>
      </c>
    </row>
    <row s="402" customFormat="1" customHeight="1" ht="35">
      <c r="A65" s="402"/>
      <c r="B65" s="402"/>
      <c r="C65" s="402"/>
      <c r="D65" s="403"/>
      <c r="E65" s="404" t="s">
        <v>412</v>
      </c>
      <c r="F65" s="405" t="s">
        <v>810</v>
      </c>
      <c r="G65" s="406">
        <v>44583</v>
      </c>
      <c r="H65" s="407" t="s">
        <v>811</v>
      </c>
      <c r="I65" s="408" t="s">
        <v>812</v>
      </c>
      <c r="J65" s="409" t="s">
        <v>813</v>
      </c>
      <c r="K65" s="409" t="s">
        <v>814</v>
      </c>
      <c r="L65" s="406">
        <v>44188</v>
      </c>
      <c r="M65" s="407" t="s">
        <v>815</v>
      </c>
      <c r="N65" s="408"/>
      <c r="O65" s="410"/>
      <c r="P65" s="410">
        <v>12</v>
      </c>
      <c r="Q65" s="411">
        <v>0.4</v>
      </c>
      <c r="R65" s="412" t="s">
        <v>427</v>
      </c>
      <c r="S65" s="413" t="s">
        <v>419</v>
      </c>
      <c r="T65" s="410">
        <v>0</v>
      </c>
      <c r="U65" s="410">
        <v>458.33</v>
      </c>
      <c r="V65" s="414">
        <f>U65+T65</f>
        <v>458.33</v>
      </c>
      <c r="W65" s="410"/>
      <c r="X65" s="410">
        <v>458.33</v>
      </c>
      <c r="Y65" s="406">
        <v>44518</v>
      </c>
      <c r="Z65" s="407" t="s">
        <v>816</v>
      </c>
      <c r="AA65" s="408" t="s">
        <v>817</v>
      </c>
      <c r="AB65" s="410">
        <v>458.33</v>
      </c>
      <c r="AC65" s="415">
        <f>IF(P65&lt;=15,1,IF(AND(P65&gt;15,P65&lt;=150),2,0))</f>
        <v>1</v>
      </c>
      <c r="AD65" s="415">
        <f>IF(Q65&lt;=15,1,IF(AND(Q65&gt;15,Q65&lt;=150),2,0))</f>
        <v>1</v>
      </c>
    </row>
    <row s="402" customFormat="1" customHeight="1" ht="35">
      <c r="A66" s="402"/>
      <c r="B66" s="402"/>
      <c r="C66" s="402"/>
      <c r="D66" s="403"/>
      <c r="E66" s="404" t="s">
        <v>412</v>
      </c>
      <c r="F66" s="405" t="s">
        <v>818</v>
      </c>
      <c r="G66" s="406">
        <v>44218</v>
      </c>
      <c r="H66" s="407" t="s">
        <v>819</v>
      </c>
      <c r="I66" s="408" t="s">
        <v>820</v>
      </c>
      <c r="J66" s="409" t="s">
        <v>821</v>
      </c>
      <c r="K66" s="409" t="s">
        <v>822</v>
      </c>
      <c r="L66" s="406">
        <v>44188</v>
      </c>
      <c r="M66" s="407" t="s">
        <v>823</v>
      </c>
      <c r="N66" s="408"/>
      <c r="O66" s="410"/>
      <c r="P66" s="410">
        <v>12</v>
      </c>
      <c r="Q66" s="411">
        <v>0.4</v>
      </c>
      <c r="R66" s="412" t="s">
        <v>427</v>
      </c>
      <c r="S66" s="413" t="s">
        <v>419</v>
      </c>
      <c r="T66" s="410">
        <v>0</v>
      </c>
      <c r="U66" s="410">
        <v>458.33</v>
      </c>
      <c r="V66" s="414">
        <f>U66+T66</f>
        <v>458.33</v>
      </c>
      <c r="W66" s="410"/>
      <c r="X66" s="410">
        <v>458.33</v>
      </c>
      <c r="Y66" s="406">
        <v>44518</v>
      </c>
      <c r="Z66" s="407" t="s">
        <v>824</v>
      </c>
      <c r="AA66" s="408" t="s">
        <v>825</v>
      </c>
      <c r="AB66" s="410">
        <v>458.33</v>
      </c>
      <c r="AC66" s="415">
        <f>IF(P66&lt;=15,1,IF(AND(P66&gt;15,P66&lt;=150),2,0))</f>
        <v>1</v>
      </c>
      <c r="AD66" s="415">
        <f>IF(Q66&lt;=15,1,IF(AND(Q66&gt;15,Q66&lt;=150),2,0))</f>
        <v>1</v>
      </c>
    </row>
    <row s="402" customFormat="1" customHeight="1" ht="35">
      <c r="A67" s="402"/>
      <c r="B67" s="402"/>
      <c r="C67" s="402"/>
      <c r="D67" s="403"/>
      <c r="E67" s="404" t="s">
        <v>412</v>
      </c>
      <c r="F67" s="405" t="s">
        <v>826</v>
      </c>
      <c r="G67" s="406">
        <v>44218</v>
      </c>
      <c r="H67" s="407" t="s">
        <v>827</v>
      </c>
      <c r="I67" s="408" t="s">
        <v>828</v>
      </c>
      <c r="J67" s="409" t="s">
        <v>829</v>
      </c>
      <c r="K67" s="409" t="s">
        <v>830</v>
      </c>
      <c r="L67" s="406">
        <v>44188</v>
      </c>
      <c r="M67" s="407" t="s">
        <v>831</v>
      </c>
      <c r="N67" s="408"/>
      <c r="O67" s="410"/>
      <c r="P67" s="410">
        <v>12</v>
      </c>
      <c r="Q67" s="411">
        <v>0.4</v>
      </c>
      <c r="R67" s="412" t="s">
        <v>427</v>
      </c>
      <c r="S67" s="413" t="s">
        <v>419</v>
      </c>
      <c r="T67" s="410">
        <v>0</v>
      </c>
      <c r="U67" s="410">
        <v>458.33</v>
      </c>
      <c r="V67" s="414">
        <f>U67+T67</f>
        <v>458.33</v>
      </c>
      <c r="W67" s="410"/>
      <c r="X67" s="410">
        <v>458.33</v>
      </c>
      <c r="Y67" s="406">
        <v>44518</v>
      </c>
      <c r="Z67" s="407" t="s">
        <v>832</v>
      </c>
      <c r="AA67" s="408" t="s">
        <v>833</v>
      </c>
      <c r="AB67" s="410">
        <v>458.33</v>
      </c>
      <c r="AC67" s="415">
        <f>IF(P67&lt;=15,1,IF(AND(P67&gt;15,P67&lt;=150),2,0))</f>
        <v>1</v>
      </c>
      <c r="AD67" s="415">
        <f>IF(Q67&lt;=15,1,IF(AND(Q67&gt;15,Q67&lt;=150),2,0))</f>
        <v>1</v>
      </c>
    </row>
    <row s="402" customFormat="1" customHeight="1" ht="35">
      <c r="A68" s="402"/>
      <c r="B68" s="402"/>
      <c r="C68" s="402"/>
      <c r="D68" s="403"/>
      <c r="E68" s="404" t="s">
        <v>412</v>
      </c>
      <c r="F68" s="405" t="s">
        <v>834</v>
      </c>
      <c r="G68" s="406">
        <v>44370.469375</v>
      </c>
      <c r="H68" s="407" t="s">
        <v>835</v>
      </c>
      <c r="I68" s="408" t="s">
        <v>836</v>
      </c>
      <c r="J68" s="409" t="s">
        <v>837</v>
      </c>
      <c r="K68" s="409" t="s">
        <v>838</v>
      </c>
      <c r="L68" s="406">
        <v>44350</v>
      </c>
      <c r="M68" s="407" t="s">
        <v>839</v>
      </c>
      <c r="N68" s="408"/>
      <c r="O68" s="410"/>
      <c r="P68" s="410">
        <v>15</v>
      </c>
      <c r="Q68" s="411">
        <v>0.4</v>
      </c>
      <c r="R68" s="412" t="s">
        <v>427</v>
      </c>
      <c r="S68" s="413" t="s">
        <v>419</v>
      </c>
      <c r="T68" s="410">
        <v>0</v>
      </c>
      <c r="U68" s="410">
        <v>458.33</v>
      </c>
      <c r="V68" s="414">
        <f>U68+T68</f>
        <v>458.33</v>
      </c>
      <c r="W68" s="410"/>
      <c r="X68" s="410">
        <v>458.33</v>
      </c>
      <c r="Y68" s="406">
        <v>44501</v>
      </c>
      <c r="Z68" s="407" t="s">
        <v>840</v>
      </c>
      <c r="AA68" s="408" t="s">
        <v>841</v>
      </c>
      <c r="AB68" s="410">
        <v>458.33</v>
      </c>
      <c r="AC68" s="415">
        <f>IF(P68&lt;=15,1,IF(AND(P68&gt;15,P68&lt;=150),2,0))</f>
        <v>1</v>
      </c>
      <c r="AD68" s="415">
        <f>IF(Q68&lt;=15,1,IF(AND(Q68&gt;15,Q68&lt;=150),2,0))</f>
        <v>1</v>
      </c>
    </row>
    <row s="402" customFormat="1" customHeight="1" ht="35">
      <c r="A69" s="402"/>
      <c r="B69" s="402"/>
      <c r="C69" s="402"/>
      <c r="D69" s="403"/>
      <c r="E69" s="404" t="s">
        <v>412</v>
      </c>
      <c r="F69" s="405" t="s">
        <v>842</v>
      </c>
      <c r="G69" s="406">
        <v>44482</v>
      </c>
      <c r="H69" s="407" t="s">
        <v>843</v>
      </c>
      <c r="I69" s="408" t="s">
        <v>844</v>
      </c>
      <c r="J69" s="409" t="s">
        <v>845</v>
      </c>
      <c r="K69" s="409" t="s">
        <v>846</v>
      </c>
      <c r="L69" s="406">
        <v>44476</v>
      </c>
      <c r="M69" s="407" t="s">
        <v>847</v>
      </c>
      <c r="N69" s="408"/>
      <c r="O69" s="410"/>
      <c r="P69" s="410">
        <v>10</v>
      </c>
      <c r="Q69" s="411">
        <v>0.4</v>
      </c>
      <c r="R69" s="412" t="s">
        <v>427</v>
      </c>
      <c r="S69" s="413" t="s">
        <v>419</v>
      </c>
      <c r="T69" s="410">
        <v>0</v>
      </c>
      <c r="U69" s="410">
        <v>458.33</v>
      </c>
      <c r="V69" s="414">
        <f>U69+T69</f>
        <v>458.33</v>
      </c>
      <c r="W69" s="410"/>
      <c r="X69" s="410">
        <v>458.33</v>
      </c>
      <c r="Y69" s="406">
        <v>44501</v>
      </c>
      <c r="Z69" s="407" t="s">
        <v>848</v>
      </c>
      <c r="AA69" s="408" t="s">
        <v>844</v>
      </c>
      <c r="AB69" s="410">
        <v>458.33</v>
      </c>
      <c r="AC69" s="415">
        <f>IF(P69&lt;=15,1,IF(AND(P69&gt;15,P69&lt;=150),2,0))</f>
        <v>1</v>
      </c>
      <c r="AD69" s="415">
        <f>IF(Q69&lt;=15,1,IF(AND(Q69&gt;15,Q69&lt;=150),2,0))</f>
        <v>1</v>
      </c>
    </row>
    <row s="402" customFormat="1" customHeight="1" ht="35">
      <c r="A70" s="402"/>
      <c r="B70" s="402"/>
      <c r="C70" s="402"/>
      <c r="D70" s="403"/>
      <c r="E70" s="404" t="s">
        <v>412</v>
      </c>
      <c r="F70" s="405" t="s">
        <v>849</v>
      </c>
      <c r="G70" s="406">
        <v>44490.463113425925</v>
      </c>
      <c r="H70" s="407" t="s">
        <v>850</v>
      </c>
      <c r="I70" s="408" t="s">
        <v>851</v>
      </c>
      <c r="J70" s="409" t="s">
        <v>852</v>
      </c>
      <c r="K70" s="409" t="s">
        <v>853</v>
      </c>
      <c r="L70" s="406">
        <v>44469</v>
      </c>
      <c r="M70" s="407" t="s">
        <v>854</v>
      </c>
      <c r="N70" s="408"/>
      <c r="O70" s="410"/>
      <c r="P70" s="410">
        <v>15</v>
      </c>
      <c r="Q70" s="411">
        <v>0.4</v>
      </c>
      <c r="R70" s="412" t="s">
        <v>427</v>
      </c>
      <c r="S70" s="413" t="s">
        <v>419</v>
      </c>
      <c r="T70" s="410">
        <v>0</v>
      </c>
      <c r="U70" s="410">
        <v>458.33</v>
      </c>
      <c r="V70" s="414">
        <f>U70+T70</f>
        <v>458.33</v>
      </c>
      <c r="W70" s="410"/>
      <c r="X70" s="410">
        <v>458.33</v>
      </c>
      <c r="Y70" s="406">
        <v>44540</v>
      </c>
      <c r="Z70" s="407" t="s">
        <v>855</v>
      </c>
      <c r="AA70" s="416" t="s">
        <v>851</v>
      </c>
      <c r="AB70" s="410">
        <v>458.33</v>
      </c>
      <c r="AC70" s="415">
        <f>IF(P70&lt;=15,1,IF(AND(P70&gt;15,P70&lt;=150),2,0))</f>
        <v>1</v>
      </c>
      <c r="AD70" s="415">
        <f>IF(Q70&lt;=15,1,IF(AND(Q70&gt;15,Q70&lt;=150),2,0))</f>
        <v>1</v>
      </c>
    </row>
    <row s="402" customFormat="1" customHeight="1" ht="35">
      <c r="A71" s="402"/>
      <c r="B71" s="402"/>
      <c r="C71" s="402"/>
      <c r="D71" s="403"/>
      <c r="E71" s="404" t="s">
        <v>412</v>
      </c>
      <c r="F71" s="405" t="s">
        <v>856</v>
      </c>
      <c r="G71" s="406">
        <v>44410</v>
      </c>
      <c r="H71" s="407" t="s">
        <v>857</v>
      </c>
      <c r="I71" s="408" t="s">
        <v>858</v>
      </c>
      <c r="J71" s="409" t="s">
        <v>859</v>
      </c>
      <c r="K71" s="409" t="s">
        <v>860</v>
      </c>
      <c r="L71" s="406">
        <v>44404</v>
      </c>
      <c r="M71" s="407" t="s">
        <v>861</v>
      </c>
      <c r="N71" s="408"/>
      <c r="O71" s="410"/>
      <c r="P71" s="410">
        <v>15</v>
      </c>
      <c r="Q71" s="411">
        <v>0.4</v>
      </c>
      <c r="R71" s="412" t="s">
        <v>427</v>
      </c>
      <c r="S71" s="413" t="s">
        <v>419</v>
      </c>
      <c r="T71" s="410">
        <v>0</v>
      </c>
      <c r="U71" s="410">
        <v>458.33</v>
      </c>
      <c r="V71" s="414">
        <f>U71+T71</f>
        <v>458.33</v>
      </c>
      <c r="W71" s="410"/>
      <c r="X71" s="410">
        <v>458.33</v>
      </c>
      <c r="Y71" s="406">
        <v>44522</v>
      </c>
      <c r="Z71" s="407" t="s">
        <v>862</v>
      </c>
      <c r="AA71" s="408" t="s">
        <v>863</v>
      </c>
      <c r="AB71" s="410">
        <v>458.33</v>
      </c>
      <c r="AC71" s="415">
        <f>IF(P71&lt;=15,1,IF(AND(P71&gt;15,P71&lt;=150),2,0))</f>
        <v>1</v>
      </c>
      <c r="AD71" s="415">
        <f>IF(Q71&lt;=15,1,IF(AND(Q71&gt;15,Q71&lt;=150),2,0))</f>
        <v>1</v>
      </c>
    </row>
    <row s="402" customFormat="1" customHeight="1" ht="35">
      <c r="A72" s="402"/>
      <c r="B72" s="402"/>
      <c r="C72" s="402"/>
      <c r="D72" s="403"/>
      <c r="E72" s="404" t="s">
        <v>412</v>
      </c>
      <c r="F72" s="405" t="s">
        <v>864</v>
      </c>
      <c r="G72" s="406">
        <v>44403</v>
      </c>
      <c r="H72" s="407" t="s">
        <v>865</v>
      </c>
      <c r="I72" s="408" t="s">
        <v>866</v>
      </c>
      <c r="J72" s="409" t="s">
        <v>867</v>
      </c>
      <c r="K72" s="409" t="s">
        <v>868</v>
      </c>
      <c r="L72" s="406">
        <v>44384</v>
      </c>
      <c r="M72" s="407" t="s">
        <v>869</v>
      </c>
      <c r="N72" s="408"/>
      <c r="O72" s="410"/>
      <c r="P72" s="410">
        <v>9</v>
      </c>
      <c r="Q72" s="411">
        <v>0.4</v>
      </c>
      <c r="R72" s="412" t="s">
        <v>427</v>
      </c>
      <c r="S72" s="413" t="s">
        <v>419</v>
      </c>
      <c r="T72" s="410">
        <v>0</v>
      </c>
      <c r="U72" s="410">
        <v>458.33</v>
      </c>
      <c r="V72" s="414">
        <f>U72+T72</f>
        <v>458.33</v>
      </c>
      <c r="W72" s="410"/>
      <c r="X72" s="410">
        <v>458.33</v>
      </c>
      <c r="Y72" s="406">
        <v>44540</v>
      </c>
      <c r="Z72" s="407" t="s">
        <v>870</v>
      </c>
      <c r="AA72" s="408" t="s">
        <v>871</v>
      </c>
      <c r="AB72" s="410">
        <v>458.33</v>
      </c>
      <c r="AC72" s="415">
        <f>IF(P72&lt;=15,1,IF(AND(P72&gt;15,P72&lt;=150),2,0))</f>
        <v>1</v>
      </c>
      <c r="AD72" s="415">
        <f>IF(Q72&lt;=15,1,IF(AND(Q72&gt;15,Q72&lt;=150),2,0))</f>
        <v>1</v>
      </c>
    </row>
    <row s="402" customFormat="1" customHeight="1" ht="35">
      <c r="A73" s="402"/>
      <c r="B73" s="402"/>
      <c r="C73" s="402"/>
      <c r="D73" s="403"/>
      <c r="E73" s="404" t="s">
        <v>412</v>
      </c>
      <c r="F73" s="405" t="s">
        <v>872</v>
      </c>
      <c r="G73" s="406">
        <v>44399</v>
      </c>
      <c r="H73" s="407" t="s">
        <v>873</v>
      </c>
      <c r="I73" s="408" t="s">
        <v>874</v>
      </c>
      <c r="J73" s="409" t="s">
        <v>875</v>
      </c>
      <c r="K73" s="409" t="s">
        <v>868</v>
      </c>
      <c r="L73" s="406">
        <v>44379</v>
      </c>
      <c r="M73" s="407" t="s">
        <v>876</v>
      </c>
      <c r="N73" s="408"/>
      <c r="O73" s="410"/>
      <c r="P73" s="410">
        <v>3</v>
      </c>
      <c r="Q73" s="411">
        <v>0.23</v>
      </c>
      <c r="R73" s="412" t="s">
        <v>427</v>
      </c>
      <c r="S73" s="413" t="s">
        <v>419</v>
      </c>
      <c r="T73" s="410">
        <v>0</v>
      </c>
      <c r="U73" s="410">
        <v>458.33</v>
      </c>
      <c r="V73" s="414">
        <f>U73+T73</f>
        <v>458.33</v>
      </c>
      <c r="W73" s="410"/>
      <c r="X73" s="410">
        <v>458.33</v>
      </c>
      <c r="Y73" s="406" t="s">
        <v>877</v>
      </c>
      <c r="Z73" s="407" t="s">
        <v>877</v>
      </c>
      <c r="AA73" s="408" t="s">
        <v>871</v>
      </c>
      <c r="AB73" s="410">
        <v>458.33</v>
      </c>
      <c r="AC73" s="415">
        <f>IF(P73&lt;=15,1,IF(AND(P73&gt;15,P73&lt;=150),2,0))</f>
        <v>1</v>
      </c>
      <c r="AD73" s="415">
        <f>IF(Q73&lt;=15,1,IF(AND(Q73&gt;15,Q73&lt;=150),2,0))</f>
        <v>1</v>
      </c>
    </row>
    <row customHeight="1" ht="11.25" hidden="1">
      <c r="F74" s="120" t="s">
        <v>878</v>
      </c>
      <c r="G74" s="121"/>
      <c r="H74" s="121"/>
      <c r="I74" s="121"/>
      <c r="J74" s="121"/>
      <c r="K74" s="121"/>
      <c r="L74" s="121"/>
      <c r="M74" s="121"/>
      <c r="N74" s="121"/>
      <c r="O74" s="121"/>
      <c r="P74" s="121"/>
      <c r="Q74" s="121"/>
      <c r="R74" s="121"/>
      <c r="S74" s="121"/>
      <c r="T74" s="121"/>
      <c r="U74" s="121"/>
      <c r="V74" s="121"/>
      <c r="W74" s="121"/>
      <c r="X74" s="121"/>
      <c r="Y74" s="121"/>
      <c r="Z74" s="121"/>
      <c r="AA74" s="121"/>
      <c r="AB74" s="121"/>
    </row>
    <row customHeight="1" ht="11.25">
      <c r="F75" s="122"/>
      <c r="G75" s="123" t="s">
        <v>879</v>
      </c>
      <c r="H75" s="123"/>
      <c r="I75" s="123"/>
      <c r="J75" s="123"/>
      <c r="K75" s="123"/>
      <c r="L75" s="123"/>
      <c r="M75" s="123"/>
      <c r="N75" s="123"/>
      <c r="O75" s="123"/>
      <c r="P75" s="123"/>
      <c r="Q75" s="123"/>
      <c r="R75" s="123"/>
      <c r="S75" s="123"/>
      <c r="T75" s="123"/>
      <c r="U75" s="123"/>
      <c r="V75" s="123"/>
      <c r="W75" s="123"/>
      <c r="X75" s="123"/>
      <c r="Y75" s="123"/>
      <c r="Z75" s="123"/>
      <c r="AA75" s="123"/>
      <c r="AB75" s="124"/>
    </row>
    <row customHeight="1" ht="1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sheetData>
  <sheetProtection formatColumns="0" formatRows="0" sort="0" autoFilter="0" insertRows="0" insertColumns="1" deleteRows="0" deleteColumns="0"/>
  <mergeCells count="18">
    <mergeCell ref="S8:S10"/>
    <mergeCell ref="O8:P9"/>
    <mergeCell ref="V8:V10"/>
    <mergeCell ref="W8:W10"/>
    <mergeCell ref="AC10:AD10"/>
    <mergeCell ref="F6:J6"/>
    <mergeCell ref="R8:R10"/>
    <mergeCell ref="F7:AB7"/>
    <mergeCell ref="Q8:Q10"/>
    <mergeCell ref="F8:F10"/>
    <mergeCell ref="G8:I9"/>
    <mergeCell ref="J8:J10"/>
    <mergeCell ref="K8:K10"/>
    <mergeCell ref="L8:N9"/>
    <mergeCell ref="Y8:AB9"/>
    <mergeCell ref="X8:X10"/>
    <mergeCell ref="T8:T10"/>
    <mergeCell ref="U8:U10"/>
  </mergeCells>
  <dataValidations count="42">
    <dataValidation type="date" allowBlank="1" showInputMessage="1" showErrorMessage="1" errorTitle="Ошибка" error="Дата указана не верно!" prompt="Формат ДД.ММ.ГГГГ" sqref="G12">
      <formula1>18264</formula1>
      <formula2>73051</formula2>
    </dataValidation>
    <dataValidation type="textLength" operator="lessThanOrEqual" allowBlank="1" showInputMessage="1" showErrorMessage="1" errorTitle="Ошибка" error="Допускается ввод не более 900 символов!" sqref="H12">
      <formula1>900</formula1>
    </dataValidation>
    <dataValidation type="list" allowBlank="1" showInputMessage="1" showErrorMessage="1" errorTitle="Ошибка" error="Выберите значение из списка!" sqref="I12">
      <formula1>doc_list</formula1>
    </dataValidation>
    <dataValidation type="textLength" operator="lessThanOrEqual" allowBlank="1" showInputMessage="1" showErrorMessage="1" errorTitle="Ошибка" error="Допускается ввод не более 900 символов!" sqref="J12">
      <formula1>900</formula1>
    </dataValidation>
    <dataValidation type="textLength" operator="lessThanOrEqual" allowBlank="1" showInputMessage="1" showErrorMessage="1" errorTitle="Ошибка" error="Допускается ввод не более 900 символов!" sqref="K12">
      <formula1>900</formula1>
    </dataValidation>
    <dataValidation type="date" allowBlank="1" showInputMessage="1" showErrorMessage="1" errorTitle="Ошибка" error="Дата указана не верно!" prompt="Формат ДД.ММ.ГГГГ" sqref="L12">
      <formula1>18264</formula1>
      <formula2>73051</formula2>
    </dataValidation>
    <dataValidation type="textLength" operator="lessThanOrEqual" allowBlank="1" showInputMessage="1" showErrorMessage="1" errorTitle="Ошибка" error="Допускается ввод не более 900 символов!" sqref="M12">
      <formula1>900</formula1>
    </dataValidation>
    <dataValidation type="list" allowBlank="1" showInputMessage="1" showErrorMessage="1" errorTitle="Ошибка" error="Выберите значение из списка!" sqref="N12">
      <formula1>doc_list</formula1>
    </dataValidation>
    <dataValidation type="decimal" allowBlank="1" showErrorMessage="1" errorTitle="Ошибка" error="Допускается ввод только неотрицательных чисел!" sqref="O12">
      <formula1>0</formula1>
      <formula2>9.99999999999999E+23</formula2>
    </dataValidation>
    <dataValidation type="decimal" allowBlank="1" showErrorMessage="1" errorTitle="Ошибка" error="Допускается ввод только неотрицательных чисел!" sqref="P12">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Q12">
      <formula1>napr_list</formula1>
    </dataValidation>
    <dataValidation type="list" allowBlank="1" showInputMessage="1" showErrorMessage="1" errorTitle="Ошибка" error="Выберите значение из списка" prompt="Выберите значение из списка" sqref="R12">
      <formula1>metod_list</formula1>
    </dataValidation>
    <dataValidation type="list" allowBlank="1" showInputMessage="1" showErrorMessage="1" errorTitle="Ошибка" error="Выберите значение из списка" prompt="Выберите значение из списка" sqref="S12">
      <formula1>bid_category_c1</formula1>
    </dataValidation>
    <dataValidation type="decimal" allowBlank="1" showErrorMessage="1" errorTitle="Ошибка" error="Допускается ввод только неотрицательных чисел!" sqref="T12">
      <formula1>0</formula1>
      <formula2>9.99999999999999E+23</formula2>
    </dataValidation>
    <dataValidation type="decimal" allowBlank="1" showErrorMessage="1" errorTitle="Ошибка" error="Допускается ввод только неотрицательных чисел!" sqref="U12">
      <formula1>0</formula1>
      <formula2>9.99999999999999E+23</formula2>
    </dataValidation>
    <dataValidation type="decimal" allowBlank="1" showErrorMessage="1" errorTitle="Ошибка" error="Допускается ввод только неотрицательных чисел!" sqref="W12">
      <formula1>0</formula1>
      <formula2>9.99999999999999E+23</formula2>
    </dataValidation>
    <dataValidation type="decimal" allowBlank="1" showErrorMessage="1" errorTitle="Ошибка" error="Допускается ввод только неотрицательных чисел!" sqref="X12">
      <formula1>0</formula1>
      <formula2>9.99999999999999E+23</formula2>
    </dataValidation>
    <dataValidation type="date" allowBlank="1" showInputMessage="1" showErrorMessage="1" errorTitle="Ошибка" error="Дата указана не верно!" prompt="Формат ДД.ММ.ГГГГ" sqref="Y12">
      <formula1>18264</formula1>
      <formula2>73051</formula2>
    </dataValidation>
    <dataValidation type="textLength" operator="lessThanOrEqual" allowBlank="1" showInputMessage="1" showErrorMessage="1" errorTitle="Ошибка" error="Допускается ввод не более 900 символов!" sqref="Z12">
      <formula1>900</formula1>
    </dataValidation>
    <dataValidation type="list" allowBlank="1" showInputMessage="1" showErrorMessage="1" errorTitle="Ошибка" error="Выберите значение из списка!" sqref="AA12">
      <formula1>doc_list</formula1>
    </dataValidation>
    <dataValidation type="decimal" allowBlank="1" showErrorMessage="1" errorTitle="Ошибка" error="Допускается ввод только неотрицательных чисел!" sqref="AB12">
      <formula1>0</formula1>
      <formula2>9.99999999999999E+23</formula2>
    </dataValidation>
    <dataValidation type="date" allowBlank="1" showInputMessage="1" showErrorMessage="1" errorTitle="Ошибка" error="Дата указана не верно!" prompt="Формат ДД.ММ.ГГГГ" sqref="G13 G14 G15 G16 G17 G18 G19 G20 G21 G22 G23 G24 G25 G26 G27 G28 G29 G30 G31 G32 G33 G34 G35 G36 G37 G38 G39 G40 G41 G42 G43 G44 G45 G46 G47 G48 G49 G50 G51 G52 G53 G54 G55 G56 G57 G58 G59 G60 G61 G62 G63 G64 G65 G66 G67 G68 G69 G70 G71 G72 G73">
      <formula1>18264</formula1>
      <formula2>73051</formula2>
    </dataValidation>
    <dataValidation type="textLength" operator="lessThanOrEqual" allowBlank="1" showInputMessage="1" showErrorMessage="1" errorTitle="Ошибка" error="Допускается ввод не более 900 символов!" sqref="H13 H14 H15 H16 H17 H18 H19 H20 H21 H22 H23 H24 H25 H26 H27 H28 H29 H30 H31 H32 H33 H34 H35 H36 H37 H38 H39 H40 H41 H42 H43 H44 H45 H46 H47 H48 H49 H50 H51 H52 H53 H54 H55 H56 H57 H58 H59 H60 H61 H62 H63 H64 H65 H66 H67 H68 H69 H70 H71 H72 H73">
      <formula1>900</formula1>
    </dataValidation>
    <dataValidation type="list" allowBlank="1" showInputMessage="1" showErrorMessage="1" errorTitle="Ошибка" error="Выберите значение из списка!" sqref="I13 I14 I15 I16 I17 I18 I19 I20 I21 I22 I23 I24 I25 I26 I27 I28 I29 I30 I31 I32 I33 I34 I35 I36 I37 I38 I39 I40 I41 I42 I43 I44 I45 I46 I47 I48 I49 I50 I51 I52 I53 I54 I55 I56 I57 I58 I59 I60 I61 I62 I63 I64 I65 I66 I67 I68 I69 I70 I71 I72 I73">
      <formula1>doc_list</formula1>
    </dataValidation>
    <dataValidation type="textLength" operator="lessThanOrEqual" allowBlank="1" showInputMessage="1" showErrorMessage="1" errorTitle="Ошибка" error="Допускается ввод не более 900 символов!" sqref="J13 J14 J15 J16 J17 J18 J19 J20 J21 J22 J23 J24 J25 J26 J27 J28 J29 J30 J31 J32 J33 J34 J35 J36 J37 J38 J39 J40 J41 J42 J43 J44 J45 J46 J47 J48 J49 J50 J51 J52 J53 J54 J55 J56 J57 J58 J59 J60 J61 J62 J63 J64 J65 J66 J67 J68 J69 J70 J71 J72 J73">
      <formula1>900</formula1>
    </dataValidation>
    <dataValidation type="textLength" operator="lessThanOrEqual" allowBlank="1" showInputMessage="1" showErrorMessage="1" errorTitle="Ошибка" error="Допускается ввод не более 900 символов!" sqref="K13 K14 K15 K16 K17 K18 K19 K20 K21 K22 K23 K24 K25 K26 K27 K28 K29 K30 K31 K32 K33 K34 K35 K36 K37 K38 K39 K40 K41 K42 K43 K44 K45 K46 K47 K48 K49 K50 K51 K52 K53 K54 K55 K56 K57 K58 K59 K60 K61 K62 K63 K64 K65 K66 K67 K68 K69 K70 K71 K72 K73">
      <formula1>900</formula1>
    </dataValidation>
    <dataValidation type="date" allowBlank="1" showInputMessage="1" showErrorMessage="1" errorTitle="Ошибка" error="Дата указана не верно!" prompt="Формат ДД.ММ.ГГГГ" sqref="L13 L14 L15 L16 L17 L18 L19 L20 L21 L22 L23 L24 L25 L26 L27 L28 L29 L30 L31 L32 L33 L34 L35 L36 L37 L38 L39 L40 L41 L42 L43 L44 L45 L46 L47 L48 L49 L50 L51 L52 L53 L54 L55 L56 L57 L58 L59 L60 L61 L62 L63 L64 L65 L66 L67 L68 L69 L70 L71 L72 L73">
      <formula1>18264</formula1>
      <formula2>73051</formula2>
    </dataValidation>
    <dataValidation type="textLength" operator="lessThanOrEqual" allowBlank="1" showInputMessage="1" showErrorMessage="1" errorTitle="Ошибка" error="Допускается ввод не более 900 символов!" sqref="M13 M14 M15 M16 M17 M18 M19 M20 M21 M22 M23 M24 M25 M26 M27 M28 M29 M30 M31 M32 M33 M34 M35 M36 M37 M38 M39 M40 M41 M42 M43 M44 M45 M46 M47 M48 M49 M50 M51 M52 M53 M54 M55 M56 M57 M58 M59 M60 M61 M62 M63 M64 M65 M66 M67 M68 M69 M70 M71 M72 M73">
      <formula1>900</formula1>
    </dataValidation>
    <dataValidation type="list" allowBlank="1" showInputMessage="1" showErrorMessage="1" errorTitle="Ошибка" error="Выберите значение из списка!" sqref="N13 N14 N15 N16 N17 N18 N19 N20 N21 N22 N23 N24 N25 N26 N27 N28 N29 N30 N31 N32 N33 N34 N35 N36 N37 N38 N39 N40 N41 N42 N43 N44 N45 N46 N47 N48 N49 N50 N51 N52 N53 N54 N55 N56 N57 N58 N59 N60 N61 N62 N63 N64 N65 N66 N67 N68 N69 N70 N71 N72 N73">
      <formula1>doc_list</formula1>
    </dataValidation>
    <dataValidation type="decimal" allowBlank="1" showErrorMessage="1" errorTitle="Ошибка" error="Допускается ввод только неотрицательных чисел!" sqref="O13 O14 O15 O16 O17 O18 O19 O20 O21 O22 O23 O24 O25 O26 O27 O28 O29 O30 O31 O32 O33 O34 O35 O36 O37 O38 O39 O40 O41 O42 O43 O44 O45 O46 O47 O48 O49 O50 O51 O52 O53 O54 O55 O56 O57 O58 O59 O60 O61 O62 O63 O64 O65 O66 O67 O68 O69 O70 O71 O72 O73">
      <formula1>0</formula1>
      <formula2>9.99999999999999E+23</formula2>
    </dataValidation>
    <dataValidation type="decimal" allowBlank="1" showErrorMessage="1" errorTitle="Ошибка" error="Допускается ввод только неотрицательных чисел!" sqref="P13 P14 P15 P16 P17 P18 P19 P20 P21 P22 P23 P24 P25 P26 P27 P28 P29 P30 P31 P32 P33 P34 P35 P36 P37 P38 P39 P40 P41 P42 P43 P44 P45 P46 P47 P48 P49 P50 P51 P52 P53 P54 P55 P56 P57 P58 P59 P60 P61 P62 P63 P64 P65 P66 P67 P68 P69 P70 P71 P72 P73">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Q13 Q14 Q15 Q16 Q17 Q18 Q19 Q20 Q21 Q22 Q23 Q24 Q25 Q26 Q27 Q28 Q29 Q30 Q31 Q32 Q33 Q34 Q35 Q36 Q37 Q38 Q39 Q40 Q41 Q42 Q43 Q44 Q45 Q46 Q47 Q48 Q49 Q50 Q51 Q52 Q53 Q54 Q55 Q56 Q57 Q58 Q59 Q60 Q61 Q62 Q63 Q64 Q65 Q66 Q67 Q68 Q69 Q70 Q71 Q72 Q73">
      <formula1>napr_list</formula1>
    </dataValidation>
    <dataValidation type="list" allowBlank="1" showInputMessage="1" showErrorMessage="1" errorTitle="Ошибка" error="Выберите значение из списка" prompt="Выберите значение из списка" sqref="R13 R14 R15 R16 R17 R18 R19 R20 R21 R22 R23 R24 R25 R26 R27 R28 R29 R30 R31 R32 R33 R34 R35 R36 R37 R38 R39 R40 R41 R42 R43 R44 R45 R46 R47 R48 R49 R50 R51 R52 R53 R54 R55 R56 R57 R58 R59 R60 R61 R62 R63 R64 R65 R66 R67 R68 R69 R70 R71 R72 R73">
      <formula1>metod_list</formula1>
    </dataValidation>
    <dataValidation type="list" allowBlank="1" showInputMessage="1" showErrorMessage="1" errorTitle="Ошибка" error="Выберите значение из списка" prompt="Выберите значение из списка" sqref="S13 S14 S15 S16 S17 S18 S19 S20 S21 S22 S23 S24 S25 S26 S27 S28 S29 S30 S31 S32 S33 S34 S35 S36 S37 S38 S39 S40 S41 S42 S43 S44 S45 S46 S47 S48 S49 S50 S51 S52 S53 S54 S55 S56 S57 S58 S59 S60 S61 S62 S63 S64 S65 S66 S67 S68 S69 S70 S71 S72 S73">
      <formula1>bid_category_c1</formula1>
    </dataValidation>
    <dataValidation type="decimal" allowBlank="1" showErrorMessage="1" errorTitle="Ошибка" error="Допускается ввод только неотрицательных чисел!" sqref="T13 T14 T15 T16 T17 T18 T19 T20 T21 T22 T23 T24 T25 T26 T27 T28 T29 T30 T31 T32 T33 T34 T35 T36 T37 T38 T39 T40 T41 T42 T43 T44 T45 T46 T47 T48 T49 T50 T51 T52 T53 T54 T55 T56 T57 T58 T59 T60 T61 T62 T63 T64 T65 T66 T67 T68 T69 T70 T71 T72 T73">
      <formula1>0</formula1>
      <formula2>9.99999999999999E+23</formula2>
    </dataValidation>
    <dataValidation type="decimal" allowBlank="1" showErrorMessage="1" errorTitle="Ошибка" error="Допускается ввод только неотрицательных чисел!" sqref="U13 U14 U15 U16 U17 U18 U19 U20 U21 U22 U23 U24 U25 U26 U27 U28 U29 U30 U31 U32 U33 U34 U35 U36 U37 U38 U39 U40 U41 U42 U43 U44 U45 U46 U47 U48 U49 U50 U51 U52 U53 U54 U55 U56 U57 U58 U59 U60 U61 U62 U63 U64 U65 U66 U67 U68 U69 U70 U71 U72 U73">
      <formula1>0</formula1>
      <formula2>9.99999999999999E+23</formula2>
    </dataValidation>
    <dataValidation type="decimal" allowBlank="1" showErrorMessage="1" errorTitle="Ошибка" error="Допускается ввод только неотрицательных чисел!" sqref="W13 W14 W15 W16 W17 W18 W19 W20 W21 W22 W23 W24 W25 W26 W27 W28 W29 W30 W31 W32 W33 W34 W35 W36 W37 W38 W39 W40 W41 W42 W43 W44 W45 W46 W47 W48 W49 W50 W51 W52 W53 W54 W55 W56 W57 W58 W59 W60 W61 W62 W63 W64 W65 W66 W67 W68 W69 W70 W71 W72 W73">
      <formula1>0</formula1>
      <formula2>9.99999999999999E+23</formula2>
    </dataValidation>
    <dataValidation type="decimal" allowBlank="1" showErrorMessage="1" errorTitle="Ошибка" error="Допускается ввод только неотрицательных чисел!" sqref="X13 X14 X15 X16 X17 X18 X19 X20 X21 X22 X23 X24 X25 X26 X27 X28 X29 X30 X31 X32 X33 X34 X35 X36 X37 X38 X39 X40 X41 X42 X43 X44 X45 X46 X47 X48 X49 X50 X51 X52 X53 X54 X55 X56 X57 X58 X59 X60 X61 X62 X63 X64 X65 X66 X67 X68 X69 X70 X71 X72 X73">
      <formula1>0</formula1>
      <formula2>9.99999999999999E+23</formula2>
    </dataValidation>
    <dataValidation type="date" allowBlank="1" showInputMessage="1" showErrorMessage="1" errorTitle="Ошибка" error="Дата указана не верно!" prompt="Формат ДД.ММ.ГГГГ" sqref="Y13 Y14 Y15 Y16 Y17 Y18 Y19 Y20 Y21 Y22 Y23 Y24 Y25 Y26 Y27 Y28 Y29 Y30 Y31 Y32 Y33 Y34 Y35 Y36 Y37 Y38 Y39 Y40 Y41 Y42 Y43 Y44 Y45 Y46 Y47 Y48 Y49 Y50 Y51 Y52 Y53 Y54 Y55 Y56 Y57 Y58 Y59 Y60 Y61 Y62 Y63 Y64 Y65 Y66 Y67 Y68 Y69 Y70 Y71 Y72 Y73">
      <formula1>18264</formula1>
      <formula2>73051</formula2>
    </dataValidation>
    <dataValidation type="textLength" operator="lessThanOrEqual" allowBlank="1" showInputMessage="1" showErrorMessage="1" errorTitle="Ошибка" error="Допускается ввод не более 900 символов!" sqref="Z13 Z14 Z15 Z16 Z17 Z18 Z19 Z20 Z21 Z22 Z23 Z24 Z25 Z26 Z27 Z28 Z29 Z30 Z31 Z32 Z33 Z34 Z35 Z36 Z37 Z38 Z39 Z40 Z41 Z42 Z43 Z44 Z45 Z46 Z47 Z48 Z49 Z50 Z51 Z52 Z53 Z54 Z55 Z56 Z57 Z58 Z59 Z60 Z61 Z62 Z63 Z64 Z65 Z66 Z67 Z68 Z69 Z70 Z71 Z72 Z73">
      <formula1>900</formula1>
    </dataValidation>
    <dataValidation type="list" allowBlank="1" showInputMessage="1" showErrorMessage="1" errorTitle="Ошибка" error="Выберите значение из списка!" sqref="AA13 AA14 AA15 AA16 AA17 AA18 AA19 AA20 AA21 AA22 AA23 AA24 AA25 AA26 AA27 AA28 AA29 AA30 AA31 AA32 AA33 AA34 AA35 AA36 AA37 AA38 AA39 AA40 AA41 AA42 AA43 AA44 AA45 AA46 AA47 AA48 AA49 AA50 AA51 AA52 AA53 AA54 AA55 AA56 AA57 AA58 AA59 AA60 AA61 AA62 AA63 AA64 AA65 AA66 AA67 AA68 AA69 AA70 AA71 AA72 AA73">
      <formula1>doc_list</formula1>
    </dataValidation>
    <dataValidation type="decimal" allowBlank="1" showErrorMessage="1" errorTitle="Ошибка" error="Допускается ввод только неотрицательных чисел!" sqref="AB13 AB14 AB15 AB16 AB17 AB18 AB19 AB20 AB21 AB22 AB23 AB24 AB25 AB26 AB27 AB28 AB29 AB30 AB31 AB32 AB33 AB34 AB35 AB36 AB37 AB38 AB39 AB40 AB41 AB42 AB43 AB44 AB45 AB46 AB47 AB48 AB49 AB50 AB51 AB52 AB53 AB54 AB55 AB56 AB57 AB58 AB59 AB60 AB61 AB62 AB63 AB64 AB65 AB66 AB67 AB68 AB69 AB70 AB71 AB72 AB73">
      <formula1>0</formula1>
      <formula2>9.99999999999999E+23</formula2>
    </dataValidation>
  </dataValidations>
  <hyperlinks>
    <hyperlink ref="I22" r:id="rId1" tooltip="https://regportal-tariff.ru/disclo/get_file?p_guid=4e38850c-4e51-4f13-b6cf-f375d3c1bb93" xr:uid="{52426A89-AF96-0937-D068-3C48A5D5CA25}"/>
    <hyperlink ref="AA70" r:id="rId2" tooltip="https://regportal-tariff.ru/disclo/get_file?p_guid=7a9e0918-2ba9-4a7d-a607-602e1b4eb25c" xr:uid="{695E16A9-3DBC-2C27-C2BC-D82A9AA53F07}"/>
  </hyperlin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1A3201A1-8802-082C-7EBF-E8376C337EBA}" mc:Ignorable="x14ac xr xr2 xr3">
  <dimension ref="A1:L17"/>
  <sheetViews>
    <sheetView topLeftCell="A1" showGridLines="0" workbookViewId="0">
      <selection activeCell="A1" sqref="A1"/>
    </sheetView>
  </sheetViews>
  <sheetFormatPr customHeight="1" defaultRowHeight="11.25"/>
  <cols>
    <col min="1" max="4" width="9.140625" hidden="1"/>
    <col min="5" max="5" width="4.7109375" customWidth="1"/>
    <col min="7" max="7" width="50.421875" customWidth="1"/>
    <col min="8" max="8" width="13.140625" customWidth="1"/>
    <col min="9" max="9" width="15.7109375" customWidth="1"/>
    <col min="10" max="10" width="16.421875" customWidth="1"/>
    <col min="11" max="11" width="18.57421875" customWidth="1"/>
    <col min="12" max="12" width="18.421875" customWidth="1"/>
  </cols>
  <sheetData>
    <row customHeight="1" ht="21" hidden="1">
      <c r="L1" s="126">
        <f>"план"=god</f>
        <v>0</v>
      </c>
    </row>
    <row customHeight="1" ht="21" hidden="1"/>
    <row customHeight="1" ht="21" hidden="1"/>
    <row customHeight="1" ht="16.5"/>
    <row customHeight="1" ht="21.75">
      <c r="K5" s="97"/>
      <c r="L5" s="97" t="s">
        <v>880</v>
      </c>
    </row>
    <row customHeight="1" ht="30.75">
      <c r="F6" s="127" t="s">
        <v>325</v>
      </c>
      <c r="G6" s="127"/>
      <c r="H6" s="127"/>
      <c r="I6" s="127"/>
      <c r="J6" s="127"/>
      <c r="K6" s="127"/>
      <c r="L6" s="127"/>
    </row>
    <row customHeight="1" ht="11.25">
      <c r="F7" s="128"/>
      <c r="G7" s="128"/>
      <c r="H7" s="128"/>
      <c r="I7" s="128"/>
      <c r="J7" s="128"/>
      <c r="K7" s="128"/>
    </row>
    <row customHeight="1" ht="11.25">
      <c r="F8" s="129" t="str">
        <f>IF(god_first="план","На плановый год","За "&amp;god_first&amp;" год")</f>
        <v>За 2021 год</v>
      </c>
      <c r="G8" s="129"/>
      <c r="H8" s="129"/>
      <c r="I8" s="129"/>
      <c r="J8" s="129"/>
      <c r="K8" s="130"/>
      <c r="L8" s="131" t="str">
        <f>"ПЛАН количество технологических присоединений (шт.) "&amp;Титульный!F11</f>
        <v>ПЛАН количество технологических присоединений (шт.) 2023</v>
      </c>
    </row>
    <row customHeight="1" ht="27">
      <c r="F9" s="114" t="s">
        <v>386</v>
      </c>
      <c r="G9" s="114" t="s">
        <v>881</v>
      </c>
      <c r="H9" s="114" t="s">
        <v>882</v>
      </c>
      <c r="I9" s="114"/>
      <c r="J9" s="114"/>
      <c r="K9" s="114" t="s">
        <v>883</v>
      </c>
      <c r="L9" s="132"/>
    </row>
    <row customHeight="1" ht="45">
      <c r="F10" s="114"/>
      <c r="G10" s="114"/>
      <c r="H10" s="114" t="s">
        <v>884</v>
      </c>
      <c r="I10" s="114" t="s">
        <v>885</v>
      </c>
      <c r="J10" s="114" t="s">
        <v>886</v>
      </c>
      <c r="K10" s="114"/>
      <c r="L10" s="133"/>
    </row>
    <row customHeight="1" ht="3.75" hidden="1">
      <c r="F11" s="134" t="s">
        <v>411</v>
      </c>
      <c r="G11" s="135"/>
      <c r="H11" s="135"/>
      <c r="I11" s="135"/>
      <c r="J11" s="135"/>
      <c r="K11" s="135"/>
      <c r="L11" s="135"/>
    </row>
    <row customHeight="1" ht="33.75">
      <c r="F12" s="114" t="s">
        <v>887</v>
      </c>
      <c r="G12" s="136" t="s">
        <v>888</v>
      </c>
      <c r="H12" s="137">
        <f>'С1 расходы'!H13</f>
        <v>1410664.92</v>
      </c>
      <c r="I12" s="138">
        <f>COUNT('Прил 1_дог'!P11:P75)</f>
        <v>62</v>
      </c>
      <c r="J12" s="137">
        <f>SUM('Прил 1_дог'!$P$11:$P$75)</f>
        <v>2672.03</v>
      </c>
      <c r="K12" s="139">
        <f>IF(I12=0,0,H12/I12)</f>
        <v>22752.66</v>
      </c>
      <c r="L12" s="140"/>
    </row>
    <row customHeight="1" ht="33.75">
      <c r="F13" s="141" t="s">
        <v>889</v>
      </c>
      <c r="G13" s="142" t="s">
        <v>890</v>
      </c>
      <c r="H13" s="143"/>
      <c r="I13" s="138">
        <f>COUNTIF('Прил 1_дог'!AC11:AC75,1)</f>
        <v>48</v>
      </c>
      <c r="J13" s="137">
        <f>SUMIF('Прил 1_дог'!AC11:AC75,1,'Прил 1_дог'!$P$11:$P$75)</f>
        <v>557.5</v>
      </c>
      <c r="K13" s="139">
        <f>IF(I13=0,0,H13/I13)</f>
        <v>0</v>
      </c>
      <c r="L13" s="140"/>
    </row>
    <row customHeight="1" ht="33.75">
      <c r="F14" s="141" t="s">
        <v>891</v>
      </c>
      <c r="G14" s="142" t="s">
        <v>892</v>
      </c>
      <c r="H14" s="143"/>
      <c r="I14" s="138">
        <f>COUNTIF('Прил 1_дог'!AC11:AC75,2)</f>
        <v>10</v>
      </c>
      <c r="J14" s="137">
        <f>SUMIF('Прил 1_дог'!AC11:AC75,2,'Прил 1_дог'!$P$11:$P$75)</f>
        <v>659.33</v>
      </c>
      <c r="K14" s="139">
        <f>IF(I14=0,0,H14/I14)</f>
        <v>0</v>
      </c>
      <c r="L14" s="140"/>
    </row>
    <row customHeight="1" ht="33.75">
      <c r="F15" s="114" t="s">
        <v>893</v>
      </c>
      <c r="G15" s="144" t="s">
        <v>894</v>
      </c>
      <c r="H15" s="121"/>
      <c r="I15" s="121"/>
      <c r="J15" s="145"/>
      <c r="K15" s="145"/>
      <c r="L15" s="145"/>
    </row>
    <row customHeight="1" ht="33.75">
      <c r="F16" s="146" t="s">
        <v>895</v>
      </c>
      <c r="G16" s="147" t="s">
        <v>896</v>
      </c>
      <c r="H16" s="148">
        <f>'С1 расходы'!H55</f>
        <v>1047688</v>
      </c>
      <c r="I16" s="138">
        <f>COUNTIF('Прил 1_дог'!S11:S75,"п. 12(1) и 14")</f>
        <v>58</v>
      </c>
      <c r="J16" s="137">
        <f>SUMIF('Прил 1_дог'!S11:S75,"п. 12(1) и 14",'Прил 1_дог'!$P$11:$P$75)</f>
        <v>1216.83</v>
      </c>
      <c r="K16" s="139">
        <f>IF(I16=0,0,H16/I16)</f>
        <v>18063.5862068966</v>
      </c>
      <c r="L16" s="140"/>
    </row>
    <row customHeight="1" ht="33.75">
      <c r="F17" s="146" t="s">
        <v>897</v>
      </c>
      <c r="G17" s="147" t="s">
        <v>898</v>
      </c>
      <c r="H17" s="137">
        <f>'С1 расходы'!H97</f>
        <v>362976.92</v>
      </c>
      <c r="I17" s="138">
        <f>COUNTIF('Прил 1_дог'!S11:S75,"НЕ п. 12(1) и 14")</f>
        <v>4</v>
      </c>
      <c r="J17" s="137">
        <f>SUMIF('Прил 1_дог'!S11:S75,"НЕ п. 12(1) и 14",'Прил 1_дог'!$P$11:$P$75)</f>
        <v>1455.2</v>
      </c>
      <c r="K17" s="139">
        <f>IF(I17=0,0,H17/I17)</f>
        <v>90744.23</v>
      </c>
      <c r="L17" s="140"/>
    </row>
  </sheetData>
  <sheetProtection formatColumns="0" formatRows="0" sort="0" autoFilter="0" insertRows="0" insertColumns="1" deleteRows="0" deleteColumns="0"/>
  <mergeCells count="7">
    <mergeCell ref="F6:L6"/>
    <mergeCell ref="L8:L10"/>
    <mergeCell ref="F8:K8"/>
    <mergeCell ref="F9:F10"/>
    <mergeCell ref="G9:G10"/>
    <mergeCell ref="H9:J9"/>
    <mergeCell ref="K9:K10"/>
  </mergeCells>
  <dataValidations count="2">
    <dataValidation type="decimal" allowBlank="1" showErrorMessage="1" errorTitle="Ошибка" error="Допускается ввод только неотрицательных чисел!" sqref="H16:H17 H13:H14">
      <formula1>0</formula1>
      <formula2>9.99999999999999E+23</formula2>
    </dataValidation>
    <dataValidation type="whole" allowBlank="1" showErrorMessage="1" errorTitle="Ошибка" error="Допускается ввод только неотрицательных целых чисел!" sqref="I12 L16:L17 L12:L14">
      <formula1>0</formula1>
      <formula2>9.99999999999999E+23</formula2>
    </dataValidation>
  </dataValidation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168BABB4-E123-2F09-0BD3-13E496BC09AB}" mc:Ignorable="x14ac xr xr2 xr3">
  <dimension ref="A1:S137"/>
  <sheetViews>
    <sheetView topLeftCell="A1" showGridLines="0" workbookViewId="0">
      <selection activeCell="K122" sqref="K122:N122"/>
    </sheetView>
  </sheetViews>
  <sheetFormatPr customHeight="1" defaultRowHeight="11.25"/>
  <cols>
    <col min="1" max="4" width="9.140625" hidden="1"/>
    <col min="5" max="5" width="5.421875" customWidth="1"/>
    <col min="6" max="6" width="8.8515625" customWidth="1"/>
    <col min="7" max="7" width="54.7109375" customWidth="1"/>
    <col min="8" max="8" width="14.28125" customWidth="1"/>
    <col min="9" max="9" width="6.140625" customWidth="1"/>
    <col min="10" max="10" width="10.8515625" customWidth="1"/>
    <col min="11" max="11" width="17.28125" customWidth="1"/>
    <col min="12" max="12" width="10.7109375" customWidth="1"/>
    <col min="13" max="13" width="12.421875" customWidth="1"/>
    <col min="14" max="14" width="18.421875" customWidth="1"/>
    <col min="15" max="15" width="24.421875" customWidth="1"/>
    <col min="17" max="17" width="10.140625" customWidth="1"/>
    <col min="19" max="19" width="18.421875" customWidth="1"/>
  </cols>
  <sheetData>
    <row customHeight="1" ht="11.25" hidden="1">
      <c r="L1" s="96" t="s">
        <v>382</v>
      </c>
      <c r="N1" s="96" t="s">
        <v>383</v>
      </c>
    </row>
    <row customHeight="1" ht="11.25" hidden="1"/>
    <row customHeight="1" ht="11.25" hidden="1"/>
    <row customHeight="1" ht="11.25" hidden="1"/>
    <row customHeight="1" ht="11.25">
      <c r="F5" s="149"/>
      <c r="G5" s="149"/>
      <c r="H5" s="149"/>
      <c r="I5" s="149"/>
      <c r="J5" s="149"/>
      <c r="K5" s="149"/>
      <c r="L5" s="149"/>
      <c r="M5" s="149"/>
      <c r="O5" s="149" t="s">
        <v>899</v>
      </c>
      <c r="P5" s="149"/>
      <c r="Q5" s="149"/>
      <c r="R5" s="149"/>
    </row>
    <row customHeight="1" ht="29.25">
      <c r="F6" s="150" t="s">
        <v>327</v>
      </c>
      <c r="G6" s="151"/>
      <c r="H6" s="151"/>
      <c r="I6" s="151"/>
      <c r="J6" s="151"/>
      <c r="K6" s="151"/>
      <c r="L6" s="151"/>
      <c r="M6" s="151"/>
      <c r="N6" s="151"/>
      <c r="O6" s="152"/>
      <c r="P6" s="62"/>
      <c r="Q6" s="62"/>
      <c r="R6" s="62"/>
      <c r="S6" s="62"/>
    </row>
    <row customHeight="1" ht="11.25">
      <c r="F7" s="95"/>
      <c r="G7" s="95"/>
      <c r="H7" s="95"/>
      <c r="I7" s="95"/>
      <c r="J7" s="95"/>
      <c r="K7" s="95"/>
      <c r="L7" s="95"/>
      <c r="M7" s="95"/>
      <c r="N7" s="95"/>
      <c r="O7" s="95"/>
      <c r="P7" s="95"/>
      <c r="Q7" s="95"/>
      <c r="R7" s="95"/>
      <c r="S7" s="95"/>
    </row>
    <row customHeight="1" ht="11.25">
      <c r="F8" s="153" t="str">
        <f>IF(god_first="план","За плановый год","За "&amp;god_first&amp;" год")</f>
        <v>За 2021 год</v>
      </c>
      <c r="G8" s="154"/>
      <c r="H8" s="154"/>
      <c r="I8" s="154"/>
      <c r="J8" s="154"/>
      <c r="K8" s="154"/>
      <c r="L8" s="154"/>
      <c r="M8" s="154"/>
      <c r="N8" s="154"/>
      <c r="O8" s="155"/>
      <c r="P8" s="95"/>
      <c r="Q8" s="95"/>
      <c r="R8" s="95"/>
      <c r="S8" s="95"/>
    </row>
    <row customHeight="1" ht="11.25">
      <c r="F9" s="156" t="s">
        <v>386</v>
      </c>
      <c r="G9" s="156" t="s">
        <v>900</v>
      </c>
      <c r="H9" s="157" t="s">
        <v>901</v>
      </c>
      <c r="I9" s="158" t="s">
        <v>902</v>
      </c>
      <c r="J9" s="159"/>
      <c r="K9" s="159"/>
      <c r="L9" s="159"/>
      <c r="M9" s="159"/>
      <c r="N9" s="159"/>
      <c r="O9" s="160" t="s">
        <v>903</v>
      </c>
      <c r="P9" s="95"/>
      <c r="Q9" s="95"/>
      <c r="R9" s="95"/>
      <c r="S9" s="95"/>
    </row>
    <row customHeight="1" ht="22.5">
      <c r="F10" s="161"/>
      <c r="G10" s="161"/>
      <c r="H10" s="105"/>
      <c r="I10" s="153" t="s">
        <v>386</v>
      </c>
      <c r="J10" s="162"/>
      <c r="K10" s="114" t="s">
        <v>904</v>
      </c>
      <c r="L10" s="114" t="s">
        <v>905</v>
      </c>
      <c r="M10" s="114" t="s">
        <v>906</v>
      </c>
      <c r="N10" s="163" t="s">
        <v>406</v>
      </c>
      <c r="O10" s="114"/>
      <c r="P10" s="95"/>
      <c r="Q10" s="95"/>
      <c r="R10" s="95"/>
      <c r="S10" s="95"/>
    </row>
    <row customHeight="1" ht="6.75">
      <c r="F11" s="164" t="s">
        <v>411</v>
      </c>
    </row>
    <row customHeight="1" ht="15.75">
      <c r="F12" s="165" t="s">
        <v>907</v>
      </c>
      <c r="G12" s="165"/>
      <c r="H12" s="165"/>
      <c r="I12" s="165"/>
      <c r="J12" s="165"/>
      <c r="K12" s="165"/>
      <c r="L12" s="165"/>
      <c r="M12" s="165"/>
      <c r="N12" s="166"/>
      <c r="O12" s="167"/>
    </row>
    <row customHeight="1" ht="22.5">
      <c r="F13" s="161" t="s">
        <v>889</v>
      </c>
      <c r="G13" s="168" t="s">
        <v>908</v>
      </c>
      <c r="H13" s="169">
        <f>SUM(H14:H25,H44)</f>
        <v>1410664.92</v>
      </c>
      <c r="I13" s="170"/>
      <c r="J13" s="171"/>
      <c r="K13" s="171"/>
      <c r="L13" s="171"/>
      <c r="M13" s="171"/>
      <c r="N13" s="171"/>
      <c r="O13" s="172"/>
    </row>
    <row customHeight="1" ht="11.25" hidden="1">
      <c r="F14" s="146" t="s">
        <v>909</v>
      </c>
      <c r="G14" s="147" t="s">
        <v>910</v>
      </c>
      <c r="H14" s="173">
        <v>53771.23</v>
      </c>
      <c r="I14" s="122"/>
      <c r="J14" s="174" t="s">
        <v>911</v>
      </c>
      <c r="K14" s="123"/>
      <c r="L14" s="123"/>
      <c r="M14" s="123"/>
      <c r="N14" s="123"/>
      <c r="O14" s="124"/>
    </row>
    <row customHeight="1" ht="14.25">
      <c r="A15" s="470"/>
      <c r="B15" s="470"/>
      <c r="C15" s="470"/>
      <c r="D15" s="470"/>
      <c r="E15" s="470"/>
      <c r="F15" s="211"/>
      <c r="G15" s="211"/>
      <c r="H15" s="211"/>
      <c r="I15" s="200" t="s">
        <v>412</v>
      </c>
      <c r="J15" s="212" t="s">
        <v>912</v>
      </c>
      <c r="K15" s="213" t="s">
        <v>913</v>
      </c>
      <c r="L15" s="475">
        <v>44774.66202546296</v>
      </c>
      <c r="M15" s="213" t="s">
        <v>914</v>
      </c>
      <c r="N15" s="476" t="s">
        <v>915</v>
      </c>
      <c r="O15" s="205"/>
      <c r="P15" s="470"/>
      <c r="Q15" s="470"/>
      <c r="R15" s="470"/>
      <c r="S15" s="470"/>
    </row>
    <row customHeight="1" ht="11.25">
      <c r="F16" s="114"/>
      <c r="G16" s="147"/>
      <c r="H16" s="173"/>
      <c r="I16" s="122"/>
      <c r="J16" s="123"/>
      <c r="K16" s="123" t="s">
        <v>916</v>
      </c>
      <c r="L16" s="123"/>
      <c r="M16" s="123"/>
      <c r="N16" s="123"/>
      <c r="O16" s="124"/>
    </row>
    <row customHeight="1" ht="11.25" hidden="1">
      <c r="F17" s="175" t="s">
        <v>917</v>
      </c>
      <c r="G17" s="176" t="s">
        <v>918</v>
      </c>
      <c r="H17" s="173"/>
      <c r="I17" s="122"/>
      <c r="J17" s="174" t="s">
        <v>919</v>
      </c>
      <c r="K17" s="123"/>
      <c r="L17" s="123"/>
      <c r="M17" s="123"/>
      <c r="N17" s="123"/>
      <c r="O17" s="124"/>
    </row>
    <row customHeight="1" ht="11.25">
      <c r="F18" s="161"/>
      <c r="G18" s="177"/>
      <c r="H18" s="173"/>
      <c r="I18" s="122"/>
      <c r="J18" s="123"/>
      <c r="K18" s="123" t="s">
        <v>916</v>
      </c>
      <c r="L18" s="123"/>
      <c r="M18" s="123"/>
      <c r="N18" s="123"/>
      <c r="O18" s="124"/>
    </row>
    <row customHeight="1" ht="11.25" hidden="1">
      <c r="F19" s="175" t="s">
        <v>920</v>
      </c>
      <c r="G19" s="176" t="s">
        <v>921</v>
      </c>
      <c r="H19" s="173">
        <v>1124955.52</v>
      </c>
      <c r="I19" s="122"/>
      <c r="J19" s="174" t="s">
        <v>922</v>
      </c>
      <c r="K19" s="123"/>
      <c r="L19" s="123"/>
      <c r="M19" s="123"/>
      <c r="N19" s="123"/>
      <c r="O19" s="124"/>
    </row>
    <row customHeight="1" ht="14.25">
      <c r="A20" s="470"/>
      <c r="B20" s="470"/>
      <c r="C20" s="470"/>
      <c r="D20" s="470"/>
      <c r="E20" s="470"/>
      <c r="F20" s="211"/>
      <c r="G20" s="211"/>
      <c r="H20" s="211"/>
      <c r="I20" s="200" t="s">
        <v>412</v>
      </c>
      <c r="J20" s="212" t="s">
        <v>923</v>
      </c>
      <c r="K20" s="213" t="s">
        <v>913</v>
      </c>
      <c r="L20" s="214">
        <v>44774.66202546296</v>
      </c>
      <c r="M20" s="213" t="s">
        <v>914</v>
      </c>
      <c r="N20" s="215" t="s">
        <v>915</v>
      </c>
      <c r="O20" s="205"/>
      <c r="P20" s="470"/>
      <c r="Q20" s="470"/>
      <c r="R20" s="470"/>
      <c r="S20" s="470"/>
    </row>
    <row customHeight="1" ht="11.25">
      <c r="F21" s="161"/>
      <c r="G21" s="177"/>
      <c r="H21" s="173"/>
      <c r="I21" s="122"/>
      <c r="J21" s="123"/>
      <c r="K21" s="123" t="s">
        <v>916</v>
      </c>
      <c r="L21" s="123"/>
      <c r="M21" s="123"/>
      <c r="N21" s="123"/>
      <c r="O21" s="124"/>
    </row>
    <row customHeight="1" ht="11.25" hidden="1">
      <c r="F22" s="175" t="s">
        <v>924</v>
      </c>
      <c r="G22" s="176" t="s">
        <v>925</v>
      </c>
      <c r="H22" s="173">
        <v>222438.17</v>
      </c>
      <c r="I22" s="122"/>
      <c r="J22" s="174" t="s">
        <v>926</v>
      </c>
      <c r="K22" s="123"/>
      <c r="L22" s="123"/>
      <c r="M22" s="123"/>
      <c r="N22" s="123"/>
      <c r="O22" s="124"/>
    </row>
    <row customHeight="1" ht="14.25">
      <c r="A23" s="470"/>
      <c r="B23" s="470"/>
      <c r="C23" s="470"/>
      <c r="D23" s="470"/>
      <c r="E23" s="470"/>
      <c r="F23" s="211"/>
      <c r="G23" s="211"/>
      <c r="H23" s="211"/>
      <c r="I23" s="200" t="s">
        <v>412</v>
      </c>
      <c r="J23" s="212" t="s">
        <v>927</v>
      </c>
      <c r="K23" s="213" t="s">
        <v>913</v>
      </c>
      <c r="L23" s="214">
        <v>44774.66202546296</v>
      </c>
      <c r="M23" s="213" t="s">
        <v>914</v>
      </c>
      <c r="N23" s="215" t="s">
        <v>915</v>
      </c>
      <c r="O23" s="205"/>
      <c r="P23" s="470"/>
      <c r="Q23" s="470"/>
      <c r="R23" s="470"/>
      <c r="S23" s="470"/>
    </row>
    <row customHeight="1" ht="11.25">
      <c r="F24" s="161"/>
      <c r="G24" s="177"/>
      <c r="H24" s="173"/>
      <c r="I24" s="122"/>
      <c r="J24" s="123"/>
      <c r="K24" s="123" t="s">
        <v>916</v>
      </c>
      <c r="L24" s="123"/>
      <c r="M24" s="123"/>
      <c r="N24" s="123"/>
      <c r="O24" s="124"/>
    </row>
    <row customHeight="1" ht="11.25">
      <c r="F25" s="175" t="s">
        <v>928</v>
      </c>
      <c r="G25" s="176" t="s">
        <v>929</v>
      </c>
      <c r="H25" s="178">
        <f>SUM(H27:H31)</f>
        <v>9500</v>
      </c>
      <c r="I25" s="179"/>
      <c r="J25" s="180"/>
      <c r="K25" s="180"/>
      <c r="L25" s="180"/>
      <c r="M25" s="180"/>
      <c r="N25" s="180"/>
      <c r="O25" s="172"/>
    </row>
    <row customHeight="1" ht="11.25">
      <c r="F26" s="161"/>
      <c r="G26" s="177"/>
      <c r="H26" s="169"/>
      <c r="I26" s="181"/>
      <c r="J26" s="182"/>
      <c r="K26" s="182"/>
      <c r="L26" s="182"/>
      <c r="M26" s="182"/>
      <c r="N26" s="182"/>
      <c r="O26" s="172"/>
    </row>
    <row customHeight="1" ht="11.25" hidden="1">
      <c r="F27" s="183" t="s">
        <v>930</v>
      </c>
      <c r="G27" s="184" t="s">
        <v>931</v>
      </c>
      <c r="H27" s="173"/>
      <c r="I27" s="122"/>
      <c r="J27" s="174" t="s">
        <v>932</v>
      </c>
      <c r="K27" s="123"/>
      <c r="L27" s="123"/>
      <c r="M27" s="123"/>
      <c r="N27" s="123"/>
      <c r="O27" s="124"/>
    </row>
    <row customHeight="1" ht="11.25">
      <c r="F28" s="161"/>
      <c r="G28" s="185"/>
      <c r="H28" s="173"/>
      <c r="I28" s="122"/>
      <c r="J28" s="123"/>
      <c r="K28" s="123" t="s">
        <v>916</v>
      </c>
      <c r="L28" s="123"/>
      <c r="M28" s="123"/>
      <c r="N28" s="123"/>
      <c r="O28" s="124"/>
    </row>
    <row customHeight="1" ht="11.25" hidden="1">
      <c r="F29" s="183" t="s">
        <v>933</v>
      </c>
      <c r="G29" s="184" t="s">
        <v>934</v>
      </c>
      <c r="H29" s="173"/>
      <c r="I29" s="122"/>
      <c r="J29" s="174" t="s">
        <v>935</v>
      </c>
      <c r="K29" s="123"/>
      <c r="L29" s="123"/>
      <c r="M29" s="123"/>
      <c r="N29" s="123"/>
      <c r="O29" s="124"/>
    </row>
    <row customHeight="1" ht="24">
      <c r="F30" s="161"/>
      <c r="G30" s="185"/>
      <c r="H30" s="173"/>
      <c r="I30" s="122"/>
      <c r="J30" s="123"/>
      <c r="K30" s="123" t="s">
        <v>916</v>
      </c>
      <c r="L30" s="123"/>
      <c r="M30" s="123"/>
      <c r="N30" s="123"/>
      <c r="O30" s="124"/>
    </row>
    <row customHeight="1" ht="11.25">
      <c r="F31" s="183" t="s">
        <v>936</v>
      </c>
      <c r="G31" s="184" t="s">
        <v>937</v>
      </c>
      <c r="H31" s="178">
        <f>SUM(H33:H42)</f>
        <v>9500</v>
      </c>
      <c r="I31" s="179"/>
      <c r="J31" s="180"/>
      <c r="K31" s="180"/>
      <c r="L31" s="180"/>
      <c r="M31" s="180"/>
      <c r="N31" s="180"/>
      <c r="O31" s="172"/>
    </row>
    <row customHeight="1" ht="11.25">
      <c r="F32" s="161"/>
      <c r="G32" s="185"/>
      <c r="H32" s="169"/>
      <c r="I32" s="181"/>
      <c r="J32" s="182"/>
      <c r="K32" s="182"/>
      <c r="L32" s="182"/>
      <c r="M32" s="182"/>
      <c r="N32" s="182"/>
      <c r="O32" s="172"/>
    </row>
    <row customHeight="1" ht="11.25" hidden="1">
      <c r="F33" s="186" t="s">
        <v>938</v>
      </c>
      <c r="G33" s="187" t="s">
        <v>939</v>
      </c>
      <c r="H33" s="173"/>
      <c r="I33" s="122"/>
      <c r="J33" s="174" t="s">
        <v>940</v>
      </c>
      <c r="K33" s="123"/>
      <c r="L33" s="123"/>
      <c r="M33" s="123"/>
      <c r="N33" s="123"/>
      <c r="O33" s="124"/>
    </row>
    <row customHeight="1" ht="11.25">
      <c r="F34" s="161"/>
      <c r="G34" s="188"/>
      <c r="H34" s="173"/>
      <c r="I34" s="122"/>
      <c r="J34" s="123"/>
      <c r="K34" s="123" t="s">
        <v>916</v>
      </c>
      <c r="L34" s="123"/>
      <c r="M34" s="123"/>
      <c r="N34" s="123"/>
      <c r="O34" s="124"/>
    </row>
    <row customHeight="1" ht="11.25" hidden="1">
      <c r="F35" s="186" t="s">
        <v>941</v>
      </c>
      <c r="G35" s="187" t="s">
        <v>942</v>
      </c>
      <c r="H35" s="173"/>
      <c r="I35" s="122"/>
      <c r="J35" s="174" t="s">
        <v>943</v>
      </c>
      <c r="K35" s="123"/>
      <c r="L35" s="123"/>
      <c r="M35" s="123"/>
      <c r="N35" s="123"/>
      <c r="O35" s="124"/>
    </row>
    <row customHeight="1" ht="11.25">
      <c r="F36" s="161"/>
      <c r="G36" s="188"/>
      <c r="H36" s="173"/>
      <c r="I36" s="122"/>
      <c r="J36" s="123"/>
      <c r="K36" s="123" t="s">
        <v>916</v>
      </c>
      <c r="L36" s="123"/>
      <c r="M36" s="123"/>
      <c r="N36" s="123"/>
      <c r="O36" s="124"/>
    </row>
    <row customHeight="1" ht="11.25" hidden="1">
      <c r="F37" s="186" t="s">
        <v>944</v>
      </c>
      <c r="G37" s="187" t="s">
        <v>945</v>
      </c>
      <c r="H37" s="173">
        <v>9500</v>
      </c>
      <c r="I37" s="122"/>
      <c r="J37" s="174" t="s">
        <v>946</v>
      </c>
      <c r="K37" s="123"/>
      <c r="L37" s="123"/>
      <c r="M37" s="123"/>
      <c r="N37" s="123"/>
      <c r="O37" s="124"/>
    </row>
    <row customHeight="1" ht="14.25">
      <c r="A38" s="470"/>
      <c r="B38" s="470"/>
      <c r="C38" s="470"/>
      <c r="D38" s="470"/>
      <c r="E38" s="470"/>
      <c r="F38" s="211"/>
      <c r="G38" s="211"/>
      <c r="H38" s="211"/>
      <c r="I38" s="200" t="s">
        <v>412</v>
      </c>
      <c r="J38" s="212" t="s">
        <v>947</v>
      </c>
      <c r="K38" s="213" t="s">
        <v>913</v>
      </c>
      <c r="L38" s="214">
        <v>44774.66202546296</v>
      </c>
      <c r="M38" s="213" t="s">
        <v>914</v>
      </c>
      <c r="N38" s="215" t="s">
        <v>915</v>
      </c>
      <c r="O38" s="205"/>
      <c r="P38" s="470"/>
      <c r="Q38" s="470"/>
      <c r="R38" s="470"/>
      <c r="S38" s="470"/>
    </row>
    <row customHeight="1" ht="36">
      <c r="F39" s="161"/>
      <c r="G39" s="188"/>
      <c r="H39" s="173"/>
      <c r="I39" s="122"/>
      <c r="J39" s="123"/>
      <c r="K39" s="123" t="s">
        <v>916</v>
      </c>
      <c r="L39" s="123"/>
      <c r="M39" s="123"/>
      <c r="N39" s="123"/>
      <c r="O39" s="124"/>
    </row>
    <row customHeight="1" ht="11.25" hidden="1">
      <c r="F40" s="186" t="s">
        <v>948</v>
      </c>
      <c r="G40" s="187" t="s">
        <v>949</v>
      </c>
      <c r="H40" s="173"/>
      <c r="I40" s="122"/>
      <c r="J40" s="174" t="s">
        <v>950</v>
      </c>
      <c r="K40" s="123"/>
      <c r="L40" s="123"/>
      <c r="M40" s="123"/>
      <c r="N40" s="123"/>
      <c r="O40" s="124"/>
    </row>
    <row customHeight="1" ht="11.25">
      <c r="F41" s="161"/>
      <c r="G41" s="188"/>
      <c r="H41" s="173"/>
      <c r="I41" s="122"/>
      <c r="J41" s="123"/>
      <c r="K41" s="123" t="s">
        <v>916</v>
      </c>
      <c r="L41" s="123"/>
      <c r="M41" s="123"/>
      <c r="N41" s="123"/>
      <c r="O41" s="124"/>
    </row>
    <row customHeight="1" ht="11.25" hidden="1">
      <c r="F42" s="186" t="s">
        <v>951</v>
      </c>
      <c r="G42" s="187" t="s">
        <v>952</v>
      </c>
      <c r="H42" s="173"/>
      <c r="I42" s="122"/>
      <c r="J42" s="174" t="s">
        <v>953</v>
      </c>
      <c r="K42" s="123"/>
      <c r="L42" s="123"/>
      <c r="M42" s="123"/>
      <c r="N42" s="123"/>
      <c r="O42" s="124"/>
    </row>
    <row customHeight="1" ht="24">
      <c r="F43" s="161"/>
      <c r="G43" s="188"/>
      <c r="H43" s="173"/>
      <c r="I43" s="122"/>
      <c r="J43" s="123"/>
      <c r="K43" s="123" t="s">
        <v>916</v>
      </c>
      <c r="L43" s="123"/>
      <c r="M43" s="123"/>
      <c r="N43" s="123"/>
      <c r="O43" s="124"/>
    </row>
    <row customHeight="1" ht="11.25">
      <c r="F44" s="189" t="s">
        <v>954</v>
      </c>
      <c r="G44" s="176" t="s">
        <v>955</v>
      </c>
      <c r="H44" s="178">
        <f>SUM(H46:H52)</f>
        <v>0</v>
      </c>
      <c r="I44" s="179"/>
      <c r="J44" s="180"/>
      <c r="K44" s="180"/>
      <c r="L44" s="180"/>
      <c r="M44" s="180"/>
      <c r="N44" s="180"/>
      <c r="O44" s="172"/>
    </row>
    <row customHeight="1" ht="11.25">
      <c r="F45" s="161"/>
      <c r="G45" s="177"/>
      <c r="H45" s="169"/>
      <c r="I45" s="181"/>
      <c r="J45" s="182"/>
      <c r="K45" s="182"/>
      <c r="L45" s="182"/>
      <c r="M45" s="182"/>
      <c r="N45" s="182"/>
      <c r="O45" s="172"/>
    </row>
    <row customHeight="1" ht="11.25" hidden="1">
      <c r="F46" s="175" t="s">
        <v>956</v>
      </c>
      <c r="G46" s="184" t="s">
        <v>957</v>
      </c>
      <c r="H46" s="173"/>
      <c r="I46" s="122"/>
      <c r="J46" s="190" t="s">
        <v>958</v>
      </c>
      <c r="K46" s="123"/>
      <c r="L46" s="123"/>
      <c r="M46" s="123"/>
      <c r="N46" s="123"/>
      <c r="O46" s="124"/>
    </row>
    <row customHeight="1" ht="11.25">
      <c r="F47" s="161"/>
      <c r="G47" s="185"/>
      <c r="H47" s="173"/>
      <c r="I47" s="122"/>
      <c r="J47" s="123"/>
      <c r="K47" s="123" t="s">
        <v>916</v>
      </c>
      <c r="L47" s="123"/>
      <c r="M47" s="123"/>
      <c r="N47" s="123"/>
      <c r="O47" s="124"/>
    </row>
    <row customHeight="1" ht="11.25" hidden="1">
      <c r="F48" s="175" t="s">
        <v>959</v>
      </c>
      <c r="G48" s="184" t="s">
        <v>960</v>
      </c>
      <c r="H48" s="173"/>
      <c r="I48" s="122"/>
      <c r="J48" s="190" t="s">
        <v>961</v>
      </c>
      <c r="K48" s="123"/>
      <c r="L48" s="123"/>
      <c r="M48" s="123"/>
      <c r="N48" s="123"/>
      <c r="O48" s="124"/>
    </row>
    <row customHeight="1" ht="11.25">
      <c r="F49" s="161"/>
      <c r="G49" s="185"/>
      <c r="H49" s="173"/>
      <c r="I49" s="122"/>
      <c r="J49" s="123"/>
      <c r="K49" s="123" t="s">
        <v>916</v>
      </c>
      <c r="L49" s="123"/>
      <c r="M49" s="123"/>
      <c r="N49" s="123"/>
      <c r="O49" s="124"/>
    </row>
    <row customHeight="1" ht="11.25" hidden="1">
      <c r="F50" s="175" t="s">
        <v>962</v>
      </c>
      <c r="G50" s="184" t="s">
        <v>963</v>
      </c>
      <c r="H50" s="173"/>
      <c r="I50" s="122"/>
      <c r="J50" s="190" t="s">
        <v>964</v>
      </c>
      <c r="K50" s="123"/>
      <c r="L50" s="123"/>
      <c r="M50" s="123"/>
      <c r="N50" s="123"/>
      <c r="O50" s="124"/>
    </row>
    <row customHeight="1" ht="11.25">
      <c r="F51" s="161"/>
      <c r="G51" s="185"/>
      <c r="H51" s="173"/>
      <c r="I51" s="122"/>
      <c r="J51" s="123"/>
      <c r="K51" s="123" t="s">
        <v>916</v>
      </c>
      <c r="L51" s="123"/>
      <c r="M51" s="123"/>
      <c r="N51" s="123"/>
      <c r="O51" s="124"/>
    </row>
    <row customHeight="1" ht="11.25" hidden="1">
      <c r="F52" s="175" t="s">
        <v>965</v>
      </c>
      <c r="G52" s="184" t="s">
        <v>966</v>
      </c>
      <c r="H52" s="173"/>
      <c r="I52" s="122"/>
      <c r="J52" s="190" t="s">
        <v>967</v>
      </c>
      <c r="K52" s="123"/>
      <c r="L52" s="123"/>
      <c r="M52" s="123"/>
      <c r="N52" s="123"/>
      <c r="O52" s="124"/>
    </row>
    <row customHeight="1" ht="24">
      <c r="F53" s="161"/>
      <c r="G53" s="185"/>
      <c r="H53" s="173"/>
      <c r="I53" s="122"/>
      <c r="J53" s="123"/>
      <c r="K53" s="123" t="s">
        <v>916</v>
      </c>
      <c r="L53" s="123"/>
      <c r="M53" s="123"/>
      <c r="N53" s="123"/>
      <c r="O53" s="124"/>
    </row>
    <row customHeight="1" ht="15.75">
      <c r="F54" s="191" t="s">
        <v>968</v>
      </c>
      <c r="G54" s="192"/>
      <c r="H54" s="192"/>
      <c r="I54" s="193"/>
      <c r="J54" s="193"/>
      <c r="K54" s="193"/>
      <c r="L54" s="193"/>
      <c r="M54" s="193"/>
      <c r="N54" s="193"/>
      <c r="O54" s="172"/>
    </row>
    <row customHeight="1" ht="22.5">
      <c r="F55" s="161" t="s">
        <v>969</v>
      </c>
      <c r="G55" s="136" t="s">
        <v>908</v>
      </c>
      <c r="H55" s="194">
        <f>SUM(H56:H67,H86)</f>
        <v>1047688</v>
      </c>
      <c r="I55" s="170"/>
      <c r="J55" s="171"/>
      <c r="K55" s="171"/>
      <c r="L55" s="171"/>
      <c r="M55" s="171"/>
      <c r="N55" s="171"/>
      <c r="O55" s="167"/>
    </row>
    <row customHeight="1" ht="11.25" hidden="1">
      <c r="F56" s="146" t="s">
        <v>970</v>
      </c>
      <c r="G56" s="147" t="s">
        <v>910</v>
      </c>
      <c r="H56" s="173">
        <v>35503</v>
      </c>
      <c r="I56" s="122"/>
      <c r="J56" s="190" t="s">
        <v>971</v>
      </c>
      <c r="K56" s="123"/>
      <c r="L56" s="123"/>
      <c r="M56" s="123"/>
      <c r="N56" s="123"/>
      <c r="O56" s="124"/>
    </row>
    <row customHeight="1" ht="14.25">
      <c r="A57" s="470"/>
      <c r="B57" s="470"/>
      <c r="C57" s="470"/>
      <c r="D57" s="470"/>
      <c r="E57" s="470"/>
      <c r="F57" s="211"/>
      <c r="G57" s="211"/>
      <c r="H57" s="211"/>
      <c r="I57" s="200" t="s">
        <v>412</v>
      </c>
      <c r="J57" s="212" t="s">
        <v>972</v>
      </c>
      <c r="K57" s="213" t="s">
        <v>913</v>
      </c>
      <c r="L57" s="214">
        <v>44774.66202546296</v>
      </c>
      <c r="M57" s="213" t="s">
        <v>914</v>
      </c>
      <c r="N57" s="215" t="s">
        <v>915</v>
      </c>
      <c r="O57" s="205"/>
      <c r="P57" s="470"/>
      <c r="Q57" s="470"/>
      <c r="R57" s="470"/>
      <c r="S57" s="470"/>
    </row>
    <row customHeight="1" ht="11.25">
      <c r="F58" s="114"/>
      <c r="G58" s="147"/>
      <c r="H58" s="173"/>
      <c r="I58" s="122"/>
      <c r="J58" s="123"/>
      <c r="K58" s="123" t="s">
        <v>916</v>
      </c>
      <c r="L58" s="123"/>
      <c r="M58" s="123"/>
      <c r="N58" s="123"/>
      <c r="O58" s="124"/>
    </row>
    <row customHeight="1" ht="11.25" hidden="1">
      <c r="F59" s="175" t="s">
        <v>973</v>
      </c>
      <c r="G59" s="176" t="s">
        <v>918</v>
      </c>
      <c r="H59" s="173"/>
      <c r="I59" s="122"/>
      <c r="J59" s="190" t="s">
        <v>974</v>
      </c>
      <c r="K59" s="123"/>
      <c r="L59" s="123"/>
      <c r="M59" s="123"/>
      <c r="N59" s="123"/>
      <c r="O59" s="124"/>
    </row>
    <row customHeight="1" ht="11.25">
      <c r="F60" s="161"/>
      <c r="G60" s="177"/>
      <c r="H60" s="173"/>
      <c r="I60" s="122"/>
      <c r="J60" s="123"/>
      <c r="K60" s="123" t="s">
        <v>916</v>
      </c>
      <c r="L60" s="123"/>
      <c r="M60" s="123"/>
      <c r="N60" s="123"/>
      <c r="O60" s="124"/>
    </row>
    <row customHeight="1" ht="11.25" hidden="1">
      <c r="F61" s="175" t="s">
        <v>975</v>
      </c>
      <c r="G61" s="176" t="s">
        <v>921</v>
      </c>
      <c r="H61" s="173">
        <v>855632</v>
      </c>
      <c r="I61" s="122"/>
      <c r="J61" s="190" t="s">
        <v>976</v>
      </c>
      <c r="K61" s="123"/>
      <c r="L61" s="123"/>
      <c r="M61" s="123"/>
      <c r="N61" s="123"/>
      <c r="O61" s="124"/>
    </row>
    <row customHeight="1" ht="14.25">
      <c r="A62" s="470"/>
      <c r="B62" s="470"/>
      <c r="C62" s="470"/>
      <c r="D62" s="470"/>
      <c r="E62" s="470"/>
      <c r="F62" s="211"/>
      <c r="G62" s="211"/>
      <c r="H62" s="211"/>
      <c r="I62" s="200" t="s">
        <v>412</v>
      </c>
      <c r="J62" s="212" t="s">
        <v>977</v>
      </c>
      <c r="K62" s="213" t="s">
        <v>913</v>
      </c>
      <c r="L62" s="214">
        <v>44774.66202546296</v>
      </c>
      <c r="M62" s="213" t="s">
        <v>914</v>
      </c>
      <c r="N62" s="215" t="s">
        <v>915</v>
      </c>
      <c r="O62" s="205"/>
      <c r="P62" s="470"/>
      <c r="Q62" s="470"/>
      <c r="R62" s="470"/>
      <c r="S62" s="470"/>
    </row>
    <row customHeight="1" ht="11.25">
      <c r="F63" s="161"/>
      <c r="G63" s="177"/>
      <c r="H63" s="173"/>
      <c r="I63" s="122"/>
      <c r="J63" s="123"/>
      <c r="K63" s="123" t="s">
        <v>916</v>
      </c>
      <c r="L63" s="123"/>
      <c r="M63" s="123"/>
      <c r="N63" s="123"/>
      <c r="O63" s="124"/>
    </row>
    <row customHeight="1" ht="11.25" hidden="1">
      <c r="F64" s="175" t="s">
        <v>978</v>
      </c>
      <c r="G64" s="176" t="s">
        <v>925</v>
      </c>
      <c r="H64" s="173">
        <v>149053</v>
      </c>
      <c r="I64" s="122"/>
      <c r="J64" s="190" t="s">
        <v>979</v>
      </c>
      <c r="K64" s="123"/>
      <c r="L64" s="123"/>
      <c r="M64" s="123"/>
      <c r="N64" s="123"/>
      <c r="O64" s="124"/>
    </row>
    <row customHeight="1" ht="14.25">
      <c r="A65" s="470"/>
      <c r="B65" s="470"/>
      <c r="C65" s="470"/>
      <c r="D65" s="470"/>
      <c r="E65" s="470"/>
      <c r="F65" s="211"/>
      <c r="G65" s="211"/>
      <c r="H65" s="211"/>
      <c r="I65" s="200" t="s">
        <v>412</v>
      </c>
      <c r="J65" s="212" t="s">
        <v>980</v>
      </c>
      <c r="K65" s="213" t="s">
        <v>913</v>
      </c>
      <c r="L65" s="214">
        <v>44774.66202546296</v>
      </c>
      <c r="M65" s="213" t="s">
        <v>914</v>
      </c>
      <c r="N65" s="215" t="s">
        <v>915</v>
      </c>
      <c r="O65" s="205"/>
      <c r="P65" s="470"/>
      <c r="Q65" s="470"/>
      <c r="R65" s="470"/>
      <c r="S65" s="470"/>
    </row>
    <row customHeight="1" ht="11.25">
      <c r="F66" s="161"/>
      <c r="G66" s="177"/>
      <c r="H66" s="173"/>
      <c r="I66" s="122"/>
      <c r="J66" s="123"/>
      <c r="K66" s="123" t="s">
        <v>916</v>
      </c>
      <c r="L66" s="123"/>
      <c r="M66" s="123"/>
      <c r="N66" s="123"/>
      <c r="O66" s="124"/>
    </row>
    <row customHeight="1" ht="11.25">
      <c r="F67" s="175" t="s">
        <v>981</v>
      </c>
      <c r="G67" s="176" t="s">
        <v>929</v>
      </c>
      <c r="H67" s="178">
        <f>SUM(H69:H73)</f>
        <v>7500</v>
      </c>
      <c r="I67" s="179"/>
      <c r="J67" s="180"/>
      <c r="K67" s="180"/>
      <c r="L67" s="180"/>
      <c r="M67" s="180"/>
      <c r="N67" s="180"/>
      <c r="O67" s="172"/>
    </row>
    <row customHeight="1" ht="11.25">
      <c r="F68" s="161"/>
      <c r="G68" s="177"/>
      <c r="H68" s="169"/>
      <c r="I68" s="181"/>
      <c r="J68" s="182"/>
      <c r="K68" s="182"/>
      <c r="L68" s="182"/>
      <c r="M68" s="182"/>
      <c r="N68" s="182"/>
      <c r="O68" s="172"/>
    </row>
    <row customHeight="1" ht="11.25" hidden="1">
      <c r="F69" s="183" t="s">
        <v>982</v>
      </c>
      <c r="G69" s="184" t="s">
        <v>931</v>
      </c>
      <c r="H69" s="173"/>
      <c r="I69" s="122"/>
      <c r="J69" s="190" t="s">
        <v>983</v>
      </c>
      <c r="K69" s="123"/>
      <c r="L69" s="123"/>
      <c r="M69" s="123"/>
      <c r="N69" s="123"/>
      <c r="O69" s="124"/>
    </row>
    <row customHeight="1" ht="11.25">
      <c r="F70" s="161"/>
      <c r="G70" s="185"/>
      <c r="H70" s="173"/>
      <c r="I70" s="122"/>
      <c r="J70" s="123"/>
      <c r="K70" s="123" t="s">
        <v>916</v>
      </c>
      <c r="L70" s="123"/>
      <c r="M70" s="123"/>
      <c r="N70" s="123"/>
      <c r="O70" s="124"/>
    </row>
    <row customHeight="1" ht="11.25" hidden="1">
      <c r="F71" s="183" t="s">
        <v>984</v>
      </c>
      <c r="G71" s="184" t="s">
        <v>934</v>
      </c>
      <c r="H71" s="173"/>
      <c r="I71" s="122"/>
      <c r="J71" s="190" t="s">
        <v>985</v>
      </c>
      <c r="K71" s="123"/>
      <c r="L71" s="123"/>
      <c r="M71" s="123"/>
      <c r="N71" s="123"/>
      <c r="O71" s="124"/>
    </row>
    <row customHeight="1" ht="24">
      <c r="F72" s="161"/>
      <c r="G72" s="185"/>
      <c r="H72" s="173"/>
      <c r="I72" s="122"/>
      <c r="J72" s="123"/>
      <c r="K72" s="123" t="s">
        <v>916</v>
      </c>
      <c r="L72" s="123"/>
      <c r="M72" s="123"/>
      <c r="N72" s="123"/>
      <c r="O72" s="124"/>
    </row>
    <row customHeight="1" ht="11.25">
      <c r="F73" s="183" t="s">
        <v>986</v>
      </c>
      <c r="G73" s="184" t="s">
        <v>937</v>
      </c>
      <c r="H73" s="178">
        <f>SUM(H75:H84)</f>
        <v>7500</v>
      </c>
      <c r="I73" s="179"/>
      <c r="J73" s="180"/>
      <c r="K73" s="180"/>
      <c r="L73" s="180"/>
      <c r="M73" s="180"/>
      <c r="N73" s="180"/>
      <c r="O73" s="172"/>
    </row>
    <row customHeight="1" ht="11.25">
      <c r="F74" s="161"/>
      <c r="G74" s="185"/>
      <c r="H74" s="169"/>
      <c r="I74" s="181"/>
      <c r="J74" s="182"/>
      <c r="K74" s="182"/>
      <c r="L74" s="182"/>
      <c r="M74" s="182"/>
      <c r="N74" s="182"/>
      <c r="O74" s="172"/>
    </row>
    <row customHeight="1" ht="11.25" hidden="1">
      <c r="F75" s="186" t="s">
        <v>987</v>
      </c>
      <c r="G75" s="187" t="s">
        <v>939</v>
      </c>
      <c r="H75" s="173"/>
      <c r="I75" s="122"/>
      <c r="J75" s="190" t="s">
        <v>988</v>
      </c>
      <c r="K75" s="123"/>
      <c r="L75" s="123"/>
      <c r="M75" s="123"/>
      <c r="N75" s="123"/>
      <c r="O75" s="124"/>
    </row>
    <row customHeight="1" ht="11.25">
      <c r="F76" s="161"/>
      <c r="G76" s="188"/>
      <c r="H76" s="173"/>
      <c r="I76" s="122"/>
      <c r="J76" s="123"/>
      <c r="K76" s="123" t="s">
        <v>916</v>
      </c>
      <c r="L76" s="123"/>
      <c r="M76" s="123"/>
      <c r="N76" s="123"/>
      <c r="O76" s="124"/>
    </row>
    <row customHeight="1" ht="11.25" hidden="1">
      <c r="F77" s="186" t="s">
        <v>989</v>
      </c>
      <c r="G77" s="187" t="s">
        <v>942</v>
      </c>
      <c r="H77" s="173"/>
      <c r="I77" s="122"/>
      <c r="J77" s="190" t="s">
        <v>990</v>
      </c>
      <c r="K77" s="123"/>
      <c r="L77" s="123"/>
      <c r="M77" s="123"/>
      <c r="N77" s="123"/>
      <c r="O77" s="124"/>
    </row>
    <row customHeight="1" ht="11.25">
      <c r="F78" s="161"/>
      <c r="G78" s="188"/>
      <c r="H78" s="173"/>
      <c r="I78" s="122"/>
      <c r="J78" s="123"/>
      <c r="K78" s="123" t="s">
        <v>916</v>
      </c>
      <c r="L78" s="123"/>
      <c r="M78" s="123"/>
      <c r="N78" s="123"/>
      <c r="O78" s="124"/>
    </row>
    <row customHeight="1" ht="11.25" hidden="1">
      <c r="F79" s="186" t="s">
        <v>991</v>
      </c>
      <c r="G79" s="187" t="s">
        <v>945</v>
      </c>
      <c r="H79" s="173">
        <v>7500</v>
      </c>
      <c r="I79" s="122"/>
      <c r="J79" s="190" t="s">
        <v>992</v>
      </c>
      <c r="K79" s="123"/>
      <c r="L79" s="123"/>
      <c r="M79" s="123"/>
      <c r="N79" s="123"/>
      <c r="O79" s="124"/>
    </row>
    <row customHeight="1" ht="14.25">
      <c r="A80" s="470"/>
      <c r="B80" s="470"/>
      <c r="C80" s="470"/>
      <c r="D80" s="470"/>
      <c r="E80" s="470"/>
      <c r="F80" s="211"/>
      <c r="G80" s="211"/>
      <c r="H80" s="211"/>
      <c r="I80" s="200" t="s">
        <v>412</v>
      </c>
      <c r="J80" s="212" t="s">
        <v>993</v>
      </c>
      <c r="K80" s="213" t="s">
        <v>913</v>
      </c>
      <c r="L80" s="214">
        <v>44774.66202546296</v>
      </c>
      <c r="M80" s="213" t="s">
        <v>914</v>
      </c>
      <c r="N80" s="215" t="s">
        <v>915</v>
      </c>
      <c r="O80" s="205"/>
      <c r="P80" s="470"/>
      <c r="Q80" s="470"/>
      <c r="R80" s="470"/>
      <c r="S80" s="470"/>
    </row>
    <row customHeight="1" ht="36.75">
      <c r="F81" s="161"/>
      <c r="G81" s="188"/>
      <c r="H81" s="173"/>
      <c r="I81" s="122"/>
      <c r="J81" s="123"/>
      <c r="K81" s="123" t="s">
        <v>916</v>
      </c>
      <c r="L81" s="123"/>
      <c r="M81" s="123"/>
      <c r="N81" s="123"/>
      <c r="O81" s="124"/>
    </row>
    <row customHeight="1" ht="11.25" hidden="1">
      <c r="F82" s="186" t="s">
        <v>994</v>
      </c>
      <c r="G82" s="187" t="s">
        <v>949</v>
      </c>
      <c r="H82" s="173"/>
      <c r="I82" s="122"/>
      <c r="J82" s="190" t="s">
        <v>995</v>
      </c>
      <c r="K82" s="123"/>
      <c r="L82" s="123"/>
      <c r="M82" s="123"/>
      <c r="N82" s="123"/>
      <c r="O82" s="124"/>
    </row>
    <row customHeight="1" ht="11.25">
      <c r="F83" s="161"/>
      <c r="G83" s="188"/>
      <c r="H83" s="173"/>
      <c r="I83" s="122"/>
      <c r="J83" s="123"/>
      <c r="K83" s="123" t="s">
        <v>916</v>
      </c>
      <c r="L83" s="123"/>
      <c r="M83" s="123"/>
      <c r="N83" s="123"/>
      <c r="O83" s="124"/>
    </row>
    <row customHeight="1" ht="11.25" hidden="1">
      <c r="F84" s="186" t="s">
        <v>996</v>
      </c>
      <c r="G84" s="187" t="s">
        <v>952</v>
      </c>
      <c r="H84" s="173"/>
      <c r="I84" s="122"/>
      <c r="J84" s="190" t="s">
        <v>997</v>
      </c>
      <c r="K84" s="123"/>
      <c r="L84" s="123"/>
      <c r="M84" s="123"/>
      <c r="N84" s="123"/>
      <c r="O84" s="124"/>
    </row>
    <row customHeight="1" ht="24">
      <c r="F85" s="161"/>
      <c r="G85" s="188"/>
      <c r="H85" s="173"/>
      <c r="I85" s="122"/>
      <c r="J85" s="123"/>
      <c r="K85" s="123" t="s">
        <v>916</v>
      </c>
      <c r="L85" s="123"/>
      <c r="M85" s="123"/>
      <c r="N85" s="123"/>
      <c r="O85" s="124"/>
    </row>
    <row customHeight="1" ht="11.25">
      <c r="F86" s="189" t="s">
        <v>998</v>
      </c>
      <c r="G86" s="176" t="s">
        <v>955</v>
      </c>
      <c r="H86" s="178">
        <f>SUM(H88:H94)</f>
        <v>0</v>
      </c>
      <c r="I86" s="179"/>
      <c r="J86" s="180"/>
      <c r="K86" s="180"/>
      <c r="L86" s="180"/>
      <c r="M86" s="180"/>
      <c r="N86" s="180"/>
      <c r="O86" s="172"/>
    </row>
    <row customHeight="1" ht="11.25">
      <c r="F87" s="161"/>
      <c r="G87" s="177"/>
      <c r="H87" s="169"/>
      <c r="I87" s="181"/>
      <c r="J87" s="182"/>
      <c r="K87" s="182"/>
      <c r="L87" s="182"/>
      <c r="M87" s="182"/>
      <c r="N87" s="182"/>
      <c r="O87" s="172"/>
    </row>
    <row customHeight="1" ht="11.25" hidden="1">
      <c r="F88" s="175" t="s">
        <v>999</v>
      </c>
      <c r="G88" s="184" t="s">
        <v>957</v>
      </c>
      <c r="H88" s="173"/>
      <c r="I88" s="122"/>
      <c r="J88" s="190" t="s">
        <v>1000</v>
      </c>
      <c r="K88" s="123"/>
      <c r="L88" s="123"/>
      <c r="M88" s="123"/>
      <c r="N88" s="123"/>
      <c r="O88" s="124"/>
    </row>
    <row customHeight="1" ht="11.25">
      <c r="F89" s="161"/>
      <c r="G89" s="185"/>
      <c r="H89" s="173"/>
      <c r="I89" s="122"/>
      <c r="J89" s="123"/>
      <c r="K89" s="123" t="s">
        <v>916</v>
      </c>
      <c r="L89" s="123"/>
      <c r="M89" s="123"/>
      <c r="N89" s="123"/>
      <c r="O89" s="124"/>
    </row>
    <row customHeight="1" ht="11.25" hidden="1">
      <c r="F90" s="175" t="s">
        <v>1001</v>
      </c>
      <c r="G90" s="184" t="s">
        <v>960</v>
      </c>
      <c r="H90" s="173"/>
      <c r="I90" s="122"/>
      <c r="J90" s="190" t="s">
        <v>1002</v>
      </c>
      <c r="K90" s="123"/>
      <c r="L90" s="123"/>
      <c r="M90" s="123"/>
      <c r="N90" s="123"/>
      <c r="O90" s="124"/>
    </row>
    <row customHeight="1" ht="11.25">
      <c r="F91" s="161"/>
      <c r="G91" s="185"/>
      <c r="H91" s="173"/>
      <c r="I91" s="122"/>
      <c r="J91" s="123"/>
      <c r="K91" s="123" t="s">
        <v>916</v>
      </c>
      <c r="L91" s="123"/>
      <c r="M91" s="123"/>
      <c r="N91" s="123"/>
      <c r="O91" s="124"/>
    </row>
    <row customHeight="1" ht="11.25" hidden="1">
      <c r="F92" s="175" t="s">
        <v>1003</v>
      </c>
      <c r="G92" s="184" t="s">
        <v>963</v>
      </c>
      <c r="H92" s="173"/>
      <c r="I92" s="122"/>
      <c r="J92" s="190" t="s">
        <v>1004</v>
      </c>
      <c r="K92" s="123"/>
      <c r="L92" s="123"/>
      <c r="M92" s="123"/>
      <c r="N92" s="123"/>
      <c r="O92" s="124"/>
    </row>
    <row customHeight="1" ht="11.25">
      <c r="F93" s="161"/>
      <c r="G93" s="185"/>
      <c r="H93" s="173"/>
      <c r="I93" s="122"/>
      <c r="J93" s="123"/>
      <c r="K93" s="123" t="s">
        <v>916</v>
      </c>
      <c r="L93" s="123"/>
      <c r="M93" s="123"/>
      <c r="N93" s="123"/>
      <c r="O93" s="124"/>
    </row>
    <row customHeight="1" ht="11.25" hidden="1">
      <c r="F94" s="175" t="s">
        <v>1005</v>
      </c>
      <c r="G94" s="184" t="s">
        <v>966</v>
      </c>
      <c r="H94" s="173"/>
      <c r="I94" s="122"/>
      <c r="J94" s="190" t="s">
        <v>1006</v>
      </c>
      <c r="K94" s="123"/>
      <c r="L94" s="123"/>
      <c r="M94" s="123"/>
      <c r="N94" s="123"/>
      <c r="O94" s="124"/>
    </row>
    <row customHeight="1" ht="24">
      <c r="F95" s="161"/>
      <c r="G95" s="185"/>
      <c r="H95" s="173"/>
      <c r="I95" s="122"/>
      <c r="J95" s="123"/>
      <c r="K95" s="123" t="s">
        <v>916</v>
      </c>
      <c r="L95" s="123"/>
      <c r="M95" s="123"/>
      <c r="N95" s="123"/>
      <c r="O95" s="124"/>
    </row>
    <row customHeight="1" ht="15.75">
      <c r="F96" s="191" t="s">
        <v>1007</v>
      </c>
      <c r="G96" s="192"/>
      <c r="H96" s="192"/>
      <c r="I96" s="193"/>
      <c r="J96" s="193"/>
      <c r="K96" s="193"/>
      <c r="L96" s="193"/>
      <c r="M96" s="193"/>
      <c r="N96" s="193"/>
      <c r="O96" s="172"/>
    </row>
    <row customHeight="1" ht="22.5">
      <c r="F97" s="161" t="s">
        <v>1008</v>
      </c>
      <c r="G97" s="136" t="s">
        <v>908</v>
      </c>
      <c r="H97" s="194">
        <f>SUM(H98:H109,H128)</f>
        <v>362976.92</v>
      </c>
      <c r="I97" s="170"/>
      <c r="J97" s="171"/>
      <c r="K97" s="171"/>
      <c r="L97" s="171"/>
      <c r="M97" s="171"/>
      <c r="N97" s="171"/>
      <c r="O97" s="167"/>
    </row>
    <row customHeight="1" ht="11.25" hidden="1">
      <c r="F98" s="146" t="s">
        <v>1009</v>
      </c>
      <c r="G98" s="147" t="s">
        <v>910</v>
      </c>
      <c r="H98" s="173">
        <v>18268.23</v>
      </c>
      <c r="I98" s="122"/>
      <c r="J98" s="190" t="s">
        <v>1010</v>
      </c>
      <c r="K98" s="123"/>
      <c r="L98" s="123"/>
      <c r="M98" s="123"/>
      <c r="N98" s="123"/>
      <c r="O98" s="124"/>
    </row>
    <row customHeight="1" ht="14.25">
      <c r="A99" s="470"/>
      <c r="B99" s="470"/>
      <c r="C99" s="470"/>
      <c r="D99" s="470"/>
      <c r="E99" s="470"/>
      <c r="F99" s="211"/>
      <c r="G99" s="211"/>
      <c r="H99" s="211"/>
      <c r="I99" s="200" t="s">
        <v>412</v>
      </c>
      <c r="J99" s="212" t="s">
        <v>1011</v>
      </c>
      <c r="K99" s="213" t="s">
        <v>913</v>
      </c>
      <c r="L99" s="214">
        <v>44774.66202546296</v>
      </c>
      <c r="M99" s="213" t="s">
        <v>914</v>
      </c>
      <c r="N99" s="215" t="s">
        <v>915</v>
      </c>
      <c r="O99" s="205"/>
      <c r="P99" s="470"/>
      <c r="Q99" s="470"/>
      <c r="R99" s="470"/>
      <c r="S99" s="470"/>
    </row>
    <row customHeight="1" ht="11.25">
      <c r="F100" s="114"/>
      <c r="G100" s="147"/>
      <c r="H100" s="173"/>
      <c r="I100" s="122"/>
      <c r="J100" s="123"/>
      <c r="K100" s="123" t="s">
        <v>916</v>
      </c>
      <c r="L100" s="123"/>
      <c r="M100" s="123"/>
      <c r="N100" s="123"/>
      <c r="O100" s="124"/>
    </row>
    <row customHeight="1" ht="11.25" hidden="1">
      <c r="F101" s="175" t="s">
        <v>1012</v>
      </c>
      <c r="G101" s="176" t="s">
        <v>918</v>
      </c>
      <c r="H101" s="173"/>
      <c r="I101" s="122"/>
      <c r="J101" s="190" t="s">
        <v>1013</v>
      </c>
      <c r="K101" s="123"/>
      <c r="L101" s="123"/>
      <c r="M101" s="123"/>
      <c r="N101" s="123"/>
      <c r="O101" s="124"/>
    </row>
    <row customHeight="1" ht="11.25">
      <c r="F102" s="161"/>
      <c r="G102" s="177"/>
      <c r="H102" s="173"/>
      <c r="I102" s="122"/>
      <c r="J102" s="123"/>
      <c r="K102" s="123" t="s">
        <v>916</v>
      </c>
      <c r="L102" s="123"/>
      <c r="M102" s="123"/>
      <c r="N102" s="123"/>
      <c r="O102" s="124"/>
    </row>
    <row customHeight="1" ht="11.25" hidden="1">
      <c r="F103" s="175" t="s">
        <v>1014</v>
      </c>
      <c r="G103" s="176" t="s">
        <v>921</v>
      </c>
      <c r="H103" s="173">
        <v>269323.52</v>
      </c>
      <c r="I103" s="122"/>
      <c r="J103" s="190" t="s">
        <v>1015</v>
      </c>
      <c r="K103" s="123"/>
      <c r="L103" s="123"/>
      <c r="M103" s="123"/>
      <c r="N103" s="123"/>
      <c r="O103" s="124"/>
    </row>
    <row customHeight="1" ht="14.25">
      <c r="A104" s="470"/>
      <c r="B104" s="470"/>
      <c r="C104" s="470"/>
      <c r="D104" s="470"/>
      <c r="E104" s="470"/>
      <c r="F104" s="211"/>
      <c r="G104" s="211"/>
      <c r="H104" s="211"/>
      <c r="I104" s="200" t="s">
        <v>412</v>
      </c>
      <c r="J104" s="212" t="s">
        <v>1016</v>
      </c>
      <c r="K104" s="213" t="s">
        <v>913</v>
      </c>
      <c r="L104" s="214">
        <v>44774.66202546296</v>
      </c>
      <c r="M104" s="213" t="s">
        <v>914</v>
      </c>
      <c r="N104" s="215" t="s">
        <v>915</v>
      </c>
      <c r="O104" s="205"/>
      <c r="P104" s="470"/>
      <c r="Q104" s="470"/>
      <c r="R104" s="470"/>
      <c r="S104" s="470"/>
    </row>
    <row customHeight="1" ht="11.25">
      <c r="F105" s="161"/>
      <c r="G105" s="177"/>
      <c r="H105" s="173"/>
      <c r="I105" s="122"/>
      <c r="J105" s="123"/>
      <c r="K105" s="123" t="s">
        <v>916</v>
      </c>
      <c r="L105" s="123"/>
      <c r="M105" s="123"/>
      <c r="N105" s="123"/>
      <c r="O105" s="124"/>
    </row>
    <row customHeight="1" ht="11.25" hidden="1">
      <c r="F106" s="175" t="s">
        <v>1017</v>
      </c>
      <c r="G106" s="176" t="s">
        <v>925</v>
      </c>
      <c r="H106" s="173">
        <v>73385.17</v>
      </c>
      <c r="I106" s="122"/>
      <c r="J106" s="190" t="s">
        <v>1018</v>
      </c>
      <c r="K106" s="123"/>
      <c r="L106" s="123"/>
      <c r="M106" s="123"/>
      <c r="N106" s="123"/>
      <c r="O106" s="124"/>
    </row>
    <row customHeight="1" ht="14.25">
      <c r="A107" s="470"/>
      <c r="B107" s="470"/>
      <c r="C107" s="470"/>
      <c r="D107" s="470"/>
      <c r="E107" s="470"/>
      <c r="F107" s="211"/>
      <c r="G107" s="211"/>
      <c r="H107" s="211"/>
      <c r="I107" s="200" t="s">
        <v>412</v>
      </c>
      <c r="J107" s="212" t="s">
        <v>1019</v>
      </c>
      <c r="K107" s="213" t="s">
        <v>913</v>
      </c>
      <c r="L107" s="214">
        <v>44774.66202546296</v>
      </c>
      <c r="M107" s="213" t="s">
        <v>914</v>
      </c>
      <c r="N107" s="215" t="s">
        <v>915</v>
      </c>
      <c r="O107" s="205"/>
      <c r="P107" s="470"/>
      <c r="Q107" s="470"/>
      <c r="R107" s="470"/>
      <c r="S107" s="470"/>
    </row>
    <row customHeight="1" ht="11.25">
      <c r="F108" s="161"/>
      <c r="G108" s="177"/>
      <c r="H108" s="173"/>
      <c r="I108" s="122"/>
      <c r="J108" s="123"/>
      <c r="K108" s="123" t="s">
        <v>916</v>
      </c>
      <c r="L108" s="123"/>
      <c r="M108" s="123"/>
      <c r="N108" s="123"/>
      <c r="O108" s="124"/>
    </row>
    <row customHeight="1" ht="11.25">
      <c r="F109" s="175" t="s">
        <v>1020</v>
      </c>
      <c r="G109" s="176" t="s">
        <v>929</v>
      </c>
      <c r="H109" s="178">
        <f>SUM(H111:H115)</f>
        <v>2000</v>
      </c>
      <c r="I109" s="179"/>
      <c r="J109" s="180"/>
      <c r="K109" s="180"/>
      <c r="L109" s="180"/>
      <c r="M109" s="180"/>
      <c r="N109" s="180"/>
      <c r="O109" s="172"/>
    </row>
    <row customHeight="1" ht="11.25">
      <c r="F110" s="161"/>
      <c r="G110" s="177"/>
      <c r="H110" s="169"/>
      <c r="I110" s="181"/>
      <c r="J110" s="182"/>
      <c r="K110" s="182"/>
      <c r="L110" s="182"/>
      <c r="M110" s="182"/>
      <c r="N110" s="182"/>
      <c r="O110" s="172"/>
    </row>
    <row customHeight="1" ht="11.25" hidden="1">
      <c r="F111" s="183" t="s">
        <v>1021</v>
      </c>
      <c r="G111" s="184" t="s">
        <v>931</v>
      </c>
      <c r="H111" s="173"/>
      <c r="I111" s="122"/>
      <c r="J111" s="190" t="s">
        <v>1022</v>
      </c>
      <c r="K111" s="123"/>
      <c r="L111" s="123"/>
      <c r="M111" s="123"/>
      <c r="N111" s="123"/>
      <c r="O111" s="124"/>
    </row>
    <row customHeight="1" ht="11.25">
      <c r="F112" s="161"/>
      <c r="G112" s="185"/>
      <c r="H112" s="173"/>
      <c r="I112" s="122"/>
      <c r="J112" s="123"/>
      <c r="K112" s="123" t="s">
        <v>916</v>
      </c>
      <c r="L112" s="123"/>
      <c r="M112" s="123"/>
      <c r="N112" s="123"/>
      <c r="O112" s="124"/>
    </row>
    <row customHeight="1" ht="11.25" hidden="1">
      <c r="F113" s="183" t="s">
        <v>1023</v>
      </c>
      <c r="G113" s="184" t="s">
        <v>934</v>
      </c>
      <c r="H113" s="173"/>
      <c r="I113" s="122"/>
      <c r="J113" s="190" t="s">
        <v>1024</v>
      </c>
      <c r="K113" s="123"/>
      <c r="L113" s="123"/>
      <c r="M113" s="123"/>
      <c r="N113" s="123"/>
      <c r="O113" s="124"/>
    </row>
    <row customHeight="1" ht="24">
      <c r="F114" s="161"/>
      <c r="G114" s="185"/>
      <c r="H114" s="173"/>
      <c r="I114" s="122"/>
      <c r="J114" s="123"/>
      <c r="K114" s="123" t="s">
        <v>916</v>
      </c>
      <c r="L114" s="123"/>
      <c r="M114" s="123"/>
      <c r="N114" s="123"/>
      <c r="O114" s="124"/>
    </row>
    <row customHeight="1" ht="11.25">
      <c r="F115" s="183" t="s">
        <v>1025</v>
      </c>
      <c r="G115" s="184" t="s">
        <v>937</v>
      </c>
      <c r="H115" s="178">
        <f>SUM(H117:H126)</f>
        <v>2000</v>
      </c>
      <c r="I115" s="179"/>
      <c r="J115" s="180"/>
      <c r="K115" s="180"/>
      <c r="L115" s="180"/>
      <c r="M115" s="180"/>
      <c r="N115" s="180"/>
      <c r="O115" s="172"/>
    </row>
    <row customHeight="1" ht="11.25">
      <c r="F116" s="161"/>
      <c r="G116" s="185"/>
      <c r="H116" s="169"/>
      <c r="I116" s="181"/>
      <c r="J116" s="182"/>
      <c r="K116" s="182"/>
      <c r="L116" s="182"/>
      <c r="M116" s="182"/>
      <c r="N116" s="182"/>
      <c r="O116" s="172"/>
    </row>
    <row customHeight="1" ht="11.25" hidden="1">
      <c r="F117" s="186" t="s">
        <v>1026</v>
      </c>
      <c r="G117" s="187" t="s">
        <v>939</v>
      </c>
      <c r="H117" s="173"/>
      <c r="I117" s="122"/>
      <c r="J117" s="190" t="s">
        <v>1027</v>
      </c>
      <c r="K117" s="123"/>
      <c r="L117" s="123"/>
      <c r="M117" s="123"/>
      <c r="N117" s="123"/>
      <c r="O117" s="124"/>
    </row>
    <row customHeight="1" ht="11.25">
      <c r="F118" s="161"/>
      <c r="G118" s="188"/>
      <c r="H118" s="173"/>
      <c r="I118" s="122"/>
      <c r="J118" s="123"/>
      <c r="K118" s="123" t="s">
        <v>916</v>
      </c>
      <c r="L118" s="123"/>
      <c r="M118" s="123"/>
      <c r="N118" s="123"/>
      <c r="O118" s="124"/>
    </row>
    <row customHeight="1" ht="11.25" hidden="1">
      <c r="F119" s="186" t="s">
        <v>1028</v>
      </c>
      <c r="G119" s="187" t="s">
        <v>942</v>
      </c>
      <c r="H119" s="173"/>
      <c r="I119" s="122"/>
      <c r="J119" s="190" t="s">
        <v>1029</v>
      </c>
      <c r="K119" s="123"/>
      <c r="L119" s="123"/>
      <c r="M119" s="123"/>
      <c r="N119" s="123"/>
      <c r="O119" s="124"/>
    </row>
    <row customHeight="1" ht="11.25">
      <c r="F120" s="161"/>
      <c r="G120" s="188"/>
      <c r="H120" s="173"/>
      <c r="I120" s="122"/>
      <c r="J120" s="123"/>
      <c r="K120" s="123" t="s">
        <v>916</v>
      </c>
      <c r="L120" s="123"/>
      <c r="M120" s="123"/>
      <c r="N120" s="123"/>
      <c r="O120" s="124"/>
    </row>
    <row customHeight="1" ht="11.25" hidden="1">
      <c r="F121" s="186" t="s">
        <v>1030</v>
      </c>
      <c r="G121" s="187" t="s">
        <v>945</v>
      </c>
      <c r="H121" s="173">
        <v>2000</v>
      </c>
      <c r="I121" s="122"/>
      <c r="J121" s="190" t="s">
        <v>1031</v>
      </c>
      <c r="K121" s="123"/>
      <c r="L121" s="123"/>
      <c r="M121" s="123"/>
      <c r="N121" s="123"/>
      <c r="O121" s="124"/>
    </row>
    <row customHeight="1" ht="14.25">
      <c r="A122" s="470"/>
      <c r="B122" s="470"/>
      <c r="C122" s="470"/>
      <c r="D122" s="470"/>
      <c r="E122" s="470"/>
      <c r="F122" s="211"/>
      <c r="G122" s="211"/>
      <c r="H122" s="211"/>
      <c r="I122" s="200" t="s">
        <v>412</v>
      </c>
      <c r="J122" s="212" t="s">
        <v>1032</v>
      </c>
      <c r="K122" s="213" t="s">
        <v>913</v>
      </c>
      <c r="L122" s="214">
        <v>44774.66202546296</v>
      </c>
      <c r="M122" s="213" t="s">
        <v>914</v>
      </c>
      <c r="N122" s="215" t="s">
        <v>915</v>
      </c>
      <c r="O122" s="205"/>
      <c r="P122" s="470"/>
      <c r="Q122" s="470"/>
      <c r="R122" s="470"/>
      <c r="S122" s="470"/>
    </row>
    <row customHeight="1" ht="36">
      <c r="F123" s="161"/>
      <c r="G123" s="188"/>
      <c r="H123" s="173"/>
      <c r="I123" s="122"/>
      <c r="J123" s="123"/>
      <c r="K123" s="123" t="s">
        <v>916</v>
      </c>
      <c r="L123" s="123"/>
      <c r="M123" s="123"/>
      <c r="N123" s="123"/>
      <c r="O123" s="124"/>
    </row>
    <row customHeight="1" ht="11.25" hidden="1">
      <c r="F124" s="186" t="s">
        <v>1033</v>
      </c>
      <c r="G124" s="187" t="s">
        <v>949</v>
      </c>
      <c r="H124" s="173"/>
      <c r="I124" s="122"/>
      <c r="J124" s="190" t="s">
        <v>1034</v>
      </c>
      <c r="K124" s="123"/>
      <c r="L124" s="123"/>
      <c r="M124" s="123"/>
      <c r="N124" s="123"/>
      <c r="O124" s="124"/>
    </row>
    <row customHeight="1" ht="11.25">
      <c r="F125" s="161"/>
      <c r="G125" s="188"/>
      <c r="H125" s="173"/>
      <c r="I125" s="122"/>
      <c r="J125" s="123"/>
      <c r="K125" s="123" t="s">
        <v>916</v>
      </c>
      <c r="L125" s="123"/>
      <c r="M125" s="123"/>
      <c r="N125" s="123"/>
      <c r="O125" s="124"/>
    </row>
    <row customHeight="1" ht="11.25" hidden="1">
      <c r="F126" s="186" t="s">
        <v>1035</v>
      </c>
      <c r="G126" s="187" t="s">
        <v>952</v>
      </c>
      <c r="H126" s="173"/>
      <c r="I126" s="122"/>
      <c r="J126" s="190" t="s">
        <v>1036</v>
      </c>
      <c r="K126" s="123"/>
      <c r="L126" s="123"/>
      <c r="M126" s="123"/>
      <c r="N126" s="123"/>
      <c r="O126" s="124"/>
    </row>
    <row customHeight="1" ht="24">
      <c r="F127" s="161"/>
      <c r="G127" s="188"/>
      <c r="H127" s="173"/>
      <c r="I127" s="122"/>
      <c r="J127" s="123"/>
      <c r="K127" s="123" t="s">
        <v>916</v>
      </c>
      <c r="L127" s="123"/>
      <c r="M127" s="123"/>
      <c r="N127" s="123"/>
      <c r="O127" s="124"/>
    </row>
    <row customHeight="1" ht="11.25">
      <c r="F128" s="189" t="s">
        <v>1037</v>
      </c>
      <c r="G128" s="176" t="s">
        <v>955</v>
      </c>
      <c r="H128" s="178">
        <f>SUM(H130:H136)</f>
        <v>0</v>
      </c>
      <c r="I128" s="179"/>
      <c r="J128" s="180"/>
      <c r="K128" s="180"/>
      <c r="L128" s="180"/>
      <c r="M128" s="180"/>
      <c r="N128" s="180"/>
      <c r="O128" s="172"/>
    </row>
    <row customHeight="1" ht="11.25">
      <c r="F129" s="161"/>
      <c r="G129" s="177"/>
      <c r="H129" s="169"/>
      <c r="I129" s="181"/>
      <c r="J129" s="182"/>
      <c r="K129" s="182"/>
      <c r="L129" s="182"/>
      <c r="M129" s="182"/>
      <c r="N129" s="182"/>
      <c r="O129" s="172"/>
    </row>
    <row customHeight="1" ht="11.25" hidden="1">
      <c r="F130" s="175" t="s">
        <v>1038</v>
      </c>
      <c r="G130" s="184" t="s">
        <v>957</v>
      </c>
      <c r="H130" s="173"/>
      <c r="I130" s="122"/>
      <c r="J130" s="190" t="s">
        <v>1039</v>
      </c>
      <c r="K130" s="123"/>
      <c r="L130" s="123"/>
      <c r="M130" s="123"/>
      <c r="N130" s="123"/>
      <c r="O130" s="124"/>
    </row>
    <row customHeight="1" ht="11.25">
      <c r="F131" s="161"/>
      <c r="G131" s="185"/>
      <c r="H131" s="173"/>
      <c r="I131" s="122"/>
      <c r="J131" s="123"/>
      <c r="K131" s="123" t="s">
        <v>916</v>
      </c>
      <c r="L131" s="123"/>
      <c r="M131" s="123"/>
      <c r="N131" s="123"/>
      <c r="O131" s="124"/>
    </row>
    <row customHeight="1" ht="11.25" hidden="1">
      <c r="F132" s="175" t="s">
        <v>1040</v>
      </c>
      <c r="G132" s="184" t="s">
        <v>960</v>
      </c>
      <c r="H132" s="173"/>
      <c r="I132" s="122"/>
      <c r="J132" s="190" t="s">
        <v>1041</v>
      </c>
      <c r="K132" s="123"/>
      <c r="L132" s="123"/>
      <c r="M132" s="123"/>
      <c r="N132" s="123"/>
      <c r="O132" s="124"/>
    </row>
    <row customHeight="1" ht="11.25">
      <c r="F133" s="161"/>
      <c r="G133" s="185"/>
      <c r="H133" s="173"/>
      <c r="I133" s="122"/>
      <c r="J133" s="123"/>
      <c r="K133" s="123" t="s">
        <v>916</v>
      </c>
      <c r="L133" s="123"/>
      <c r="M133" s="123"/>
      <c r="N133" s="123"/>
      <c r="O133" s="124"/>
    </row>
    <row customHeight="1" ht="11.25" hidden="1">
      <c r="F134" s="175" t="s">
        <v>1042</v>
      </c>
      <c r="G134" s="184" t="s">
        <v>963</v>
      </c>
      <c r="H134" s="173"/>
      <c r="I134" s="122"/>
      <c r="J134" s="190" t="s">
        <v>1043</v>
      </c>
      <c r="K134" s="123"/>
      <c r="L134" s="123"/>
      <c r="M134" s="123"/>
      <c r="N134" s="123"/>
      <c r="O134" s="124"/>
    </row>
    <row customHeight="1" ht="11.25">
      <c r="F135" s="161"/>
      <c r="G135" s="185"/>
      <c r="H135" s="173"/>
      <c r="I135" s="122"/>
      <c r="J135" s="123"/>
      <c r="K135" s="123" t="s">
        <v>916</v>
      </c>
      <c r="L135" s="123"/>
      <c r="M135" s="123"/>
      <c r="N135" s="123"/>
      <c r="O135" s="124"/>
    </row>
    <row customHeight="1" ht="11.25" hidden="1">
      <c r="F136" s="175" t="s">
        <v>1044</v>
      </c>
      <c r="G136" s="184" t="s">
        <v>966</v>
      </c>
      <c r="H136" s="173"/>
      <c r="I136" s="122"/>
      <c r="J136" s="190" t="s">
        <v>1045</v>
      </c>
      <c r="K136" s="123"/>
      <c r="L136" s="123"/>
      <c r="M136" s="123"/>
      <c r="N136" s="123"/>
      <c r="O136" s="124"/>
    </row>
    <row customHeight="1" ht="24">
      <c r="F137" s="161"/>
      <c r="G137" s="185"/>
      <c r="H137" s="173"/>
      <c r="I137" s="122"/>
      <c r="J137" s="123"/>
      <c r="K137" s="123" t="s">
        <v>916</v>
      </c>
      <c r="L137" s="123"/>
      <c r="M137" s="123"/>
      <c r="N137" s="123"/>
      <c r="O137" s="124"/>
    </row>
  </sheetData>
  <sheetProtection formatColumns="0" formatRows="0" autoFilter="0" sort="0" insertRows="0" insertColumns="1" deleteRows="0" deleteColumns="0"/>
  <mergeCells count="185">
    <mergeCell ref="F25:F26"/>
    <mergeCell ref="G25:G26"/>
    <mergeCell ref="H25:H26"/>
    <mergeCell ref="I25:N26"/>
    <mergeCell ref="F19:F21"/>
    <mergeCell ref="G19:G21"/>
    <mergeCell ref="H19:H21"/>
    <mergeCell ref="F22:F24"/>
    <mergeCell ref="G22:G24"/>
    <mergeCell ref="H22:H24"/>
    <mergeCell ref="F8:N8"/>
    <mergeCell ref="F9:F10"/>
    <mergeCell ref="G9:G10"/>
    <mergeCell ref="H9:H10"/>
    <mergeCell ref="I9:N9"/>
    <mergeCell ref="F17:F18"/>
    <mergeCell ref="G17:G18"/>
    <mergeCell ref="H17:H18"/>
    <mergeCell ref="F6:O6"/>
    <mergeCell ref="O9:O10"/>
    <mergeCell ref="I10:J10"/>
    <mergeCell ref="F12:N12"/>
    <mergeCell ref="I13:N13"/>
    <mergeCell ref="F14:F16"/>
    <mergeCell ref="G14:G16"/>
    <mergeCell ref="H14:H16"/>
    <mergeCell ref="F42:F43"/>
    <mergeCell ref="G42:G43"/>
    <mergeCell ref="H42:H43"/>
    <mergeCell ref="F27:F28"/>
    <mergeCell ref="G27:G28"/>
    <mergeCell ref="H27:H28"/>
    <mergeCell ref="F29:F30"/>
    <mergeCell ref="G29:G30"/>
    <mergeCell ref="H29:H30"/>
    <mergeCell ref="F31:F32"/>
    <mergeCell ref="G31:G32"/>
    <mergeCell ref="H31:H32"/>
    <mergeCell ref="F40:F41"/>
    <mergeCell ref="G40:G41"/>
    <mergeCell ref="H40:H41"/>
    <mergeCell ref="I31:N32"/>
    <mergeCell ref="F33:F34"/>
    <mergeCell ref="G33:G34"/>
    <mergeCell ref="H33:H34"/>
    <mergeCell ref="F35:F36"/>
    <mergeCell ref="G35:G36"/>
    <mergeCell ref="H35:H36"/>
    <mergeCell ref="F37:F39"/>
    <mergeCell ref="G37:G39"/>
    <mergeCell ref="H37:H39"/>
    <mergeCell ref="F59:F60"/>
    <mergeCell ref="G59:G60"/>
    <mergeCell ref="H59:H60"/>
    <mergeCell ref="F44:F45"/>
    <mergeCell ref="G44:G45"/>
    <mergeCell ref="H44:H45"/>
    <mergeCell ref="I44:N45"/>
    <mergeCell ref="F46:F47"/>
    <mergeCell ref="G46:G47"/>
    <mergeCell ref="H46:H47"/>
    <mergeCell ref="F48:F49"/>
    <mergeCell ref="G48:G49"/>
    <mergeCell ref="H48:H49"/>
    <mergeCell ref="F50:F51"/>
    <mergeCell ref="G50:G51"/>
    <mergeCell ref="H50:H51"/>
    <mergeCell ref="F52:F53"/>
    <mergeCell ref="G52:G53"/>
    <mergeCell ref="H52:H53"/>
    <mergeCell ref="F54:N54"/>
    <mergeCell ref="I55:N55"/>
    <mergeCell ref="F56:F58"/>
    <mergeCell ref="G56:G58"/>
    <mergeCell ref="H56:H58"/>
    <mergeCell ref="F77:F78"/>
    <mergeCell ref="G77:G78"/>
    <mergeCell ref="H77:H78"/>
    <mergeCell ref="F61:F63"/>
    <mergeCell ref="G61:G63"/>
    <mergeCell ref="H61:H63"/>
    <mergeCell ref="F64:F66"/>
    <mergeCell ref="G64:G66"/>
    <mergeCell ref="H64:H66"/>
    <mergeCell ref="F67:F68"/>
    <mergeCell ref="G67:G68"/>
    <mergeCell ref="H67:H68"/>
    <mergeCell ref="F75:F76"/>
    <mergeCell ref="G75:G76"/>
    <mergeCell ref="H75:H76"/>
    <mergeCell ref="I67:N68"/>
    <mergeCell ref="F69:F70"/>
    <mergeCell ref="G69:G70"/>
    <mergeCell ref="H69:H70"/>
    <mergeCell ref="F71:F72"/>
    <mergeCell ref="G71:G72"/>
    <mergeCell ref="H71:H72"/>
    <mergeCell ref="F73:F74"/>
    <mergeCell ref="G73:G74"/>
    <mergeCell ref="H73:H74"/>
    <mergeCell ref="I73:N74"/>
    <mergeCell ref="F94:F95"/>
    <mergeCell ref="G94:G95"/>
    <mergeCell ref="H94:H95"/>
    <mergeCell ref="F79:F81"/>
    <mergeCell ref="G79:G81"/>
    <mergeCell ref="H79:H81"/>
    <mergeCell ref="F82:F83"/>
    <mergeCell ref="G82:G83"/>
    <mergeCell ref="H82:H83"/>
    <mergeCell ref="F84:F85"/>
    <mergeCell ref="G84:G85"/>
    <mergeCell ref="H84:H85"/>
    <mergeCell ref="F86:F87"/>
    <mergeCell ref="G86:G87"/>
    <mergeCell ref="H86:H87"/>
    <mergeCell ref="I86:N87"/>
    <mergeCell ref="F88:F89"/>
    <mergeCell ref="G88:G89"/>
    <mergeCell ref="H88:H89"/>
    <mergeCell ref="F90:F91"/>
    <mergeCell ref="G90:G91"/>
    <mergeCell ref="H90:H91"/>
    <mergeCell ref="F92:F93"/>
    <mergeCell ref="G92:G93"/>
    <mergeCell ref="H92:H93"/>
    <mergeCell ref="F113:F114"/>
    <mergeCell ref="G113:G114"/>
    <mergeCell ref="H113:H114"/>
    <mergeCell ref="F96:N96"/>
    <mergeCell ref="I97:N97"/>
    <mergeCell ref="F98:F100"/>
    <mergeCell ref="G98:G100"/>
    <mergeCell ref="H98:H100"/>
    <mergeCell ref="F101:F102"/>
    <mergeCell ref="G101:G102"/>
    <mergeCell ref="H101:H102"/>
    <mergeCell ref="F103:F105"/>
    <mergeCell ref="G103:G105"/>
    <mergeCell ref="H103:H105"/>
    <mergeCell ref="F106:F108"/>
    <mergeCell ref="G106:G108"/>
    <mergeCell ref="H106:H108"/>
    <mergeCell ref="F109:F110"/>
    <mergeCell ref="G109:G110"/>
    <mergeCell ref="H109:H110"/>
    <mergeCell ref="I109:N110"/>
    <mergeCell ref="F111:F112"/>
    <mergeCell ref="G111:G112"/>
    <mergeCell ref="H111:H112"/>
    <mergeCell ref="F121:F123"/>
    <mergeCell ref="G121:G123"/>
    <mergeCell ref="H121:H123"/>
    <mergeCell ref="F124:F125"/>
    <mergeCell ref="G124:G125"/>
    <mergeCell ref="H124:H125"/>
    <mergeCell ref="F126:F127"/>
    <mergeCell ref="G126:G127"/>
    <mergeCell ref="H126:H127"/>
    <mergeCell ref="F115:F116"/>
    <mergeCell ref="G115:G116"/>
    <mergeCell ref="H115:H116"/>
    <mergeCell ref="I115:N116"/>
    <mergeCell ref="F117:F118"/>
    <mergeCell ref="G117:G118"/>
    <mergeCell ref="H117:H118"/>
    <mergeCell ref="F119:F120"/>
    <mergeCell ref="G119:G120"/>
    <mergeCell ref="H119:H120"/>
    <mergeCell ref="H128:H129"/>
    <mergeCell ref="I128:N129"/>
    <mergeCell ref="H134:H135"/>
    <mergeCell ref="F136:F137"/>
    <mergeCell ref="G136:G137"/>
    <mergeCell ref="H136:H137"/>
    <mergeCell ref="F132:F133"/>
    <mergeCell ref="G132:G133"/>
    <mergeCell ref="H132:H133"/>
    <mergeCell ref="F134:F135"/>
    <mergeCell ref="G134:G135"/>
    <mergeCell ref="F130:F131"/>
    <mergeCell ref="G130:G131"/>
    <mergeCell ref="H130:H131"/>
    <mergeCell ref="F128:F129"/>
    <mergeCell ref="G128:G129"/>
  </mergeCells>
  <dataValidations count="61">
    <dataValidation type="decimal" allowBlank="1" showErrorMessage="1" errorTitle="Ошибка" error="Допускается ввод только неотрицательных чисел!" sqref="H27:H30 H33:H37 H39:H43 H46:H53 H69:H72 H75:H79 H81:H85 H88:H95 H98 H100:H103 H105:H106 H108 H111:H114 H130:H137 H117:H121 H123:H127 H56 H58:H61 H63:H64 H66 H14 H16:H19 H21:H22 H24">
      <formula1>0</formula1>
      <formula2>9.99999999999999E+23</formula2>
    </dataValidation>
    <dataValidation type="textLength" operator="lessThanOrEqual" allowBlank="1" showInputMessage="1" showErrorMessage="1" errorTitle="Ошибка" error="Допускается ввод не более 900 символов!" sqref="K15">
      <formula1>900</formula1>
    </dataValidation>
    <dataValidation type="date" allowBlank="1" showInputMessage="1" showErrorMessage="1" errorTitle="Ошибка" error="Дата указана не верно!" prompt="Формат ДД.ММ.ГГГГ" sqref="L15">
      <formula1>18264</formula1>
      <formula2>73051</formula2>
    </dataValidation>
    <dataValidation type="textLength" operator="lessThanOrEqual" allowBlank="1" showInputMessage="1" showErrorMessage="1" errorTitle="Ошибка" error="Допускается ввод не более 900 символов!" sqref="M15">
      <formula1>900</formula1>
    </dataValidation>
    <dataValidation type="list" allowBlank="1" showInputMessage="1" showErrorMessage="1" errorTitle="Ошибка" error="Выберите значение из списка!" sqref="N15">
      <formula1>doc_list</formula1>
    </dataValidation>
    <dataValidation type="textLength" operator="lessThanOrEqual" allowBlank="1" showInputMessage="1" showErrorMessage="1" errorTitle="Ошибка" error="Допускается ввод не более 900 символов!" sqref="O15">
      <formula1>900</formula1>
    </dataValidation>
    <dataValidation type="textLength" operator="lessThanOrEqual" allowBlank="1" showInputMessage="1" showErrorMessage="1" errorTitle="Ошибка" error="Допускается ввод не более 900 символов!" sqref="K20">
      <formula1>900</formula1>
    </dataValidation>
    <dataValidation type="date" allowBlank="1" showInputMessage="1" showErrorMessage="1" errorTitle="Ошибка" error="Дата указана не верно!" prompt="Формат ДД.ММ.ГГГГ" sqref="L20">
      <formula1>18264</formula1>
      <formula2>73051</formula2>
    </dataValidation>
    <dataValidation type="textLength" operator="lessThanOrEqual" allowBlank="1" showInputMessage="1" showErrorMessage="1" errorTitle="Ошибка" error="Допускается ввод не более 900 символов!" sqref="M20">
      <formula1>900</formula1>
    </dataValidation>
    <dataValidation type="list" allowBlank="1" showInputMessage="1" showErrorMessage="1" errorTitle="Ошибка" error="Выберите значение из списка!" sqref="N20">
      <formula1>doc_list</formula1>
    </dataValidation>
    <dataValidation type="textLength" operator="lessThanOrEqual" allowBlank="1" showInputMessage="1" showErrorMessage="1" errorTitle="Ошибка" error="Допускается ввод не более 900 символов!" sqref="O20">
      <formula1>900</formula1>
    </dataValidation>
    <dataValidation type="textLength" operator="lessThanOrEqual" allowBlank="1" showInputMessage="1" showErrorMessage="1" errorTitle="Ошибка" error="Допускается ввод не более 900 символов!" sqref="K23">
      <formula1>900</formula1>
    </dataValidation>
    <dataValidation type="date" allowBlank="1" showInputMessage="1" showErrorMessage="1" errorTitle="Ошибка" error="Дата указана не верно!" prompt="Формат ДД.ММ.ГГГГ" sqref="L23">
      <formula1>18264</formula1>
      <formula2>73051</formula2>
    </dataValidation>
    <dataValidation type="textLength" operator="lessThanOrEqual" allowBlank="1" showInputMessage="1" showErrorMessage="1" errorTitle="Ошибка" error="Допускается ввод не более 900 символов!" sqref="M23">
      <formula1>900</formula1>
    </dataValidation>
    <dataValidation type="list" allowBlank="1" showInputMessage="1" showErrorMessage="1" errorTitle="Ошибка" error="Выберите значение из списка!" sqref="N23">
      <formula1>doc_list</formula1>
    </dataValidation>
    <dataValidation type="textLength" operator="lessThanOrEqual" allowBlank="1" showInputMessage="1" showErrorMessage="1" errorTitle="Ошибка" error="Допускается ввод не более 900 символов!" sqref="O23">
      <formula1>900</formula1>
    </dataValidation>
    <dataValidation type="textLength" operator="lessThanOrEqual" allowBlank="1" showInputMessage="1" showErrorMessage="1" errorTitle="Ошибка" error="Допускается ввод не более 900 символов!" sqref="K38">
      <formula1>900</formula1>
    </dataValidation>
    <dataValidation type="date" allowBlank="1" showInputMessage="1" showErrorMessage="1" errorTitle="Ошибка" error="Дата указана не верно!" prompt="Формат ДД.ММ.ГГГГ" sqref="L38">
      <formula1>18264</formula1>
      <formula2>73051</formula2>
    </dataValidation>
    <dataValidation type="textLength" operator="lessThanOrEqual" allowBlank="1" showInputMessage="1" showErrorMessage="1" errorTitle="Ошибка" error="Допускается ввод не более 900 символов!" sqref="M38">
      <formula1>900</formula1>
    </dataValidation>
    <dataValidation type="list" allowBlank="1" showInputMessage="1" showErrorMessage="1" errorTitle="Ошибка" error="Выберите значение из списка!" sqref="N38">
      <formula1>doc_list</formula1>
    </dataValidation>
    <dataValidation type="textLength" operator="lessThanOrEqual" allowBlank="1" showInputMessage="1" showErrorMessage="1" errorTitle="Ошибка" error="Допускается ввод не более 900 символов!" sqref="O38">
      <formula1>900</formula1>
    </dataValidation>
    <dataValidation type="textLength" operator="lessThanOrEqual" allowBlank="1" showInputMessage="1" showErrorMessage="1" errorTitle="Ошибка" error="Допускается ввод не более 900 символов!" sqref="K57">
      <formula1>900</formula1>
    </dataValidation>
    <dataValidation type="date" allowBlank="1" showInputMessage="1" showErrorMessage="1" errorTitle="Ошибка" error="Дата указана не верно!" prompt="Формат ДД.ММ.ГГГГ" sqref="L57">
      <formula1>18264</formula1>
      <formula2>73051</formula2>
    </dataValidation>
    <dataValidation type="textLength" operator="lessThanOrEqual" allowBlank="1" showInputMessage="1" showErrorMessage="1" errorTitle="Ошибка" error="Допускается ввод не более 900 символов!" sqref="M57">
      <formula1>900</formula1>
    </dataValidation>
    <dataValidation type="list" allowBlank="1" showInputMessage="1" showErrorMessage="1" errorTitle="Ошибка" error="Выберите значение из списка!" sqref="N57">
      <formula1>doc_list</formula1>
    </dataValidation>
    <dataValidation type="textLength" operator="lessThanOrEqual" allowBlank="1" showInputMessage="1" showErrorMessage="1" errorTitle="Ошибка" error="Допускается ввод не более 900 символов!" sqref="O57">
      <formula1>900</formula1>
    </dataValidation>
    <dataValidation type="textLength" operator="lessThanOrEqual" allowBlank="1" showInputMessage="1" showErrorMessage="1" errorTitle="Ошибка" error="Допускается ввод не более 900 символов!" sqref="K62">
      <formula1>900</formula1>
    </dataValidation>
    <dataValidation type="date" allowBlank="1" showInputMessage="1" showErrorMessage="1" errorTitle="Ошибка" error="Дата указана не верно!" prompt="Формат ДД.ММ.ГГГГ" sqref="L62">
      <formula1>18264</formula1>
      <formula2>73051</formula2>
    </dataValidation>
    <dataValidation type="textLength" operator="lessThanOrEqual" allowBlank="1" showInputMessage="1" showErrorMessage="1" errorTitle="Ошибка" error="Допускается ввод не более 900 символов!" sqref="M62">
      <formula1>900</formula1>
    </dataValidation>
    <dataValidation type="list" allowBlank="1" showInputMessage="1" showErrorMessage="1" errorTitle="Ошибка" error="Выберите значение из списка!" sqref="N62">
      <formula1>doc_list</formula1>
    </dataValidation>
    <dataValidation type="textLength" operator="lessThanOrEqual" allowBlank="1" showInputMessage="1" showErrorMessage="1" errorTitle="Ошибка" error="Допускается ввод не более 900 символов!" sqref="O62">
      <formula1>900</formula1>
    </dataValidation>
    <dataValidation type="textLength" operator="lessThanOrEqual" allowBlank="1" showInputMessage="1" showErrorMessage="1" errorTitle="Ошибка" error="Допускается ввод не более 900 символов!" sqref="K65">
      <formula1>900</formula1>
    </dataValidation>
    <dataValidation type="date" allowBlank="1" showInputMessage="1" showErrorMessage="1" errorTitle="Ошибка" error="Дата указана не верно!" prompt="Формат ДД.ММ.ГГГГ" sqref="L65">
      <formula1>18264</formula1>
      <formula2>73051</formula2>
    </dataValidation>
    <dataValidation type="textLength" operator="lessThanOrEqual" allowBlank="1" showInputMessage="1" showErrorMessage="1" errorTitle="Ошибка" error="Допускается ввод не более 900 символов!" sqref="M65">
      <formula1>900</formula1>
    </dataValidation>
    <dataValidation type="list" allowBlank="1" showInputMessage="1" showErrorMessage="1" errorTitle="Ошибка" error="Выберите значение из списка!" sqref="N65">
      <formula1>doc_list</formula1>
    </dataValidation>
    <dataValidation type="textLength" operator="lessThanOrEqual" allowBlank="1" showInputMessage="1" showErrorMessage="1" errorTitle="Ошибка" error="Допускается ввод не более 900 символов!" sqref="O65">
      <formula1>900</formula1>
    </dataValidation>
    <dataValidation type="textLength" operator="lessThanOrEqual" allowBlank="1" showInputMessage="1" showErrorMessage="1" errorTitle="Ошибка" error="Допускается ввод не более 900 символов!" sqref="K80">
      <formula1>900</formula1>
    </dataValidation>
    <dataValidation type="date" allowBlank="1" showInputMessage="1" showErrorMessage="1" errorTitle="Ошибка" error="Дата указана не верно!" prompt="Формат ДД.ММ.ГГГГ" sqref="L80">
      <formula1>18264</formula1>
      <formula2>73051</formula2>
    </dataValidation>
    <dataValidation type="textLength" operator="lessThanOrEqual" allowBlank="1" showInputMessage="1" showErrorMessage="1" errorTitle="Ошибка" error="Допускается ввод не более 900 символов!" sqref="M80">
      <formula1>900</formula1>
    </dataValidation>
    <dataValidation type="list" allowBlank="1" showInputMessage="1" showErrorMessage="1" errorTitle="Ошибка" error="Выберите значение из списка!" sqref="N80">
      <formula1>doc_list</formula1>
    </dataValidation>
    <dataValidation type="textLength" operator="lessThanOrEqual" allowBlank="1" showInputMessage="1" showErrorMessage="1" errorTitle="Ошибка" error="Допускается ввод не более 900 символов!" sqref="O80">
      <formula1>900</formula1>
    </dataValidation>
    <dataValidation type="textLength" operator="lessThanOrEqual" allowBlank="1" showInputMessage="1" showErrorMessage="1" errorTitle="Ошибка" error="Допускается ввод не более 900 символов!" sqref="K99">
      <formula1>900</formula1>
    </dataValidation>
    <dataValidation type="date" allowBlank="1" showInputMessage="1" showErrorMessage="1" errorTitle="Ошибка" error="Дата указана не верно!" prompt="Формат ДД.ММ.ГГГГ" sqref="L99">
      <formula1>18264</formula1>
      <formula2>73051</formula2>
    </dataValidation>
    <dataValidation type="textLength" operator="lessThanOrEqual" allowBlank="1" showInputMessage="1" showErrorMessage="1" errorTitle="Ошибка" error="Допускается ввод не более 900 символов!" sqref="M99">
      <formula1>900</formula1>
    </dataValidation>
    <dataValidation type="list" allowBlank="1" showInputMessage="1" showErrorMessage="1" errorTitle="Ошибка" error="Выберите значение из списка!" sqref="N99">
      <formula1>doc_list</formula1>
    </dataValidation>
    <dataValidation type="textLength" operator="lessThanOrEqual" allowBlank="1" showInputMessage="1" showErrorMessage="1" errorTitle="Ошибка" error="Допускается ввод не более 900 символов!" sqref="O99">
      <formula1>900</formula1>
    </dataValidation>
    <dataValidation type="textLength" operator="lessThanOrEqual" allowBlank="1" showInputMessage="1" showErrorMessage="1" errorTitle="Ошибка" error="Допускается ввод не более 900 символов!" sqref="K104">
      <formula1>900</formula1>
    </dataValidation>
    <dataValidation type="date" allowBlank="1" showInputMessage="1" showErrorMessage="1" errorTitle="Ошибка" error="Дата указана не верно!" prompt="Формат ДД.ММ.ГГГГ" sqref="L104">
      <formula1>18264</formula1>
      <formula2>73051</formula2>
    </dataValidation>
    <dataValidation type="textLength" operator="lessThanOrEqual" allowBlank="1" showInputMessage="1" showErrorMessage="1" errorTitle="Ошибка" error="Допускается ввод не более 900 символов!" sqref="M104">
      <formula1>900</formula1>
    </dataValidation>
    <dataValidation type="list" allowBlank="1" showInputMessage="1" showErrorMessage="1" errorTitle="Ошибка" error="Выберите значение из списка!" sqref="N104">
      <formula1>doc_list</formula1>
    </dataValidation>
    <dataValidation type="textLength" operator="lessThanOrEqual" allowBlank="1" showInputMessage="1" showErrorMessage="1" errorTitle="Ошибка" error="Допускается ввод не более 900 символов!" sqref="O104">
      <formula1>900</formula1>
    </dataValidation>
    <dataValidation type="textLength" operator="lessThanOrEqual" allowBlank="1" showInputMessage="1" showErrorMessage="1" errorTitle="Ошибка" error="Допускается ввод не более 900 символов!" sqref="K107">
      <formula1>900</formula1>
    </dataValidation>
    <dataValidation type="date" allowBlank="1" showInputMessage="1" showErrorMessage="1" errorTitle="Ошибка" error="Дата указана не верно!" prompt="Формат ДД.ММ.ГГГГ" sqref="L107">
      <formula1>18264</formula1>
      <formula2>73051</formula2>
    </dataValidation>
    <dataValidation type="textLength" operator="lessThanOrEqual" allowBlank="1" showInputMessage="1" showErrorMessage="1" errorTitle="Ошибка" error="Допускается ввод не более 900 символов!" sqref="M107">
      <formula1>900</formula1>
    </dataValidation>
    <dataValidation type="list" allowBlank="1" showInputMessage="1" showErrorMessage="1" errorTitle="Ошибка" error="Выберите значение из списка!" sqref="N107">
      <formula1>doc_list</formula1>
    </dataValidation>
    <dataValidation type="textLength" operator="lessThanOrEqual" allowBlank="1" showInputMessage="1" showErrorMessage="1" errorTitle="Ошибка" error="Допускается ввод не более 900 символов!" sqref="O107">
      <formula1>900</formula1>
    </dataValidation>
    <dataValidation type="textLength" operator="lessThanOrEqual" allowBlank="1" showInputMessage="1" showErrorMessage="1" errorTitle="Ошибка" error="Допускается ввод не более 900 символов!" sqref="K122">
      <formula1>900</formula1>
    </dataValidation>
    <dataValidation type="date" allowBlank="1" showInputMessage="1" showErrorMessage="1" errorTitle="Ошибка" error="Дата указана не верно!" prompt="Формат ДД.ММ.ГГГГ" sqref="L122">
      <formula1>18264</formula1>
      <formula2>73051</formula2>
    </dataValidation>
    <dataValidation type="textLength" operator="lessThanOrEqual" allowBlank="1" showInputMessage="1" showErrorMessage="1" errorTitle="Ошибка" error="Допускается ввод не более 900 символов!" sqref="M122">
      <formula1>900</formula1>
    </dataValidation>
    <dataValidation type="list" allowBlank="1" showInputMessage="1" showErrorMessage="1" errorTitle="Ошибка" error="Выберите значение из списка!" sqref="N122">
      <formula1>doc_list</formula1>
    </dataValidation>
    <dataValidation type="textLength" operator="lessThanOrEqual" allowBlank="1" showInputMessage="1" showErrorMessage="1" errorTitle="Ошибка" error="Допускается ввод не более 900 символов!" sqref="O122">
      <formula1>900</formula1>
    </dataValidation>
  </dataValidation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59B5D9B8-3FAE-2B7C-FBE7-4C8A7DBD6E75}" mc:Ignorable="x14ac xr xr2 xr3">
  <sheetPr>
    <tabColor rgb="FFD3DBDB"/>
  </sheetPr>
  <dimension ref="A1:D19"/>
  <sheetViews>
    <sheetView topLeftCell="A1" showGridLines="0" workbookViewId="0">
      <selection activeCell="A1" sqref="A1"/>
    </sheetView>
  </sheetViews>
  <sheetFormatPr customHeight="1" defaultRowHeight="11.25"/>
  <cols>
    <col min="1" max="3" width="6.8515625" customWidth="1"/>
    <col min="4" max="4" width="94.8515625" customWidth="1"/>
  </cols>
  <sheetData>
    <row customHeight="1" ht="11.25" hidden="1"/>
    <row customHeight="1" ht="11.25" hidden="1"/>
    <row customHeight="1" ht="11.25" hidden="1"/>
    <row customHeight="1" ht="11.25" hidden="1"/>
    <row customHeight="1" ht="11.25" hidden="1"/>
    <row customHeight="1" ht="12">
      <c r="C6" s="195"/>
      <c r="D6" s="195"/>
    </row>
    <row customHeight="1" ht="27">
      <c r="C7" s="196"/>
      <c r="D7" s="196" t="s">
        <v>328</v>
      </c>
    </row>
    <row customHeight="1" ht="12">
      <c r="C8" s="195"/>
      <c r="D8" s="135"/>
    </row>
    <row customHeight="1" ht="25.5">
      <c r="C9" s="197" t="s">
        <v>1046</v>
      </c>
      <c r="D9" s="198"/>
    </row>
    <row customHeight="1" ht="25.5">
      <c r="C10" s="197" t="s">
        <v>1047</v>
      </c>
      <c r="D10" s="198"/>
    </row>
    <row customHeight="1" ht="25.5">
      <c r="C11" s="197" t="s">
        <v>1048</v>
      </c>
      <c r="D11" s="198"/>
    </row>
    <row customHeight="1" ht="25.5">
      <c r="C12" s="197" t="s">
        <v>1049</v>
      </c>
      <c r="D12" s="198"/>
    </row>
    <row customHeight="1" ht="25.5">
      <c r="C13" s="197" t="s">
        <v>1050</v>
      </c>
      <c r="D13" s="198"/>
    </row>
    <row customHeight="1" ht="25.5">
      <c r="C14" s="197" t="s">
        <v>1051</v>
      </c>
      <c r="D14" s="198"/>
    </row>
    <row customHeight="1" ht="25.5">
      <c r="C15" s="197" t="s">
        <v>1052</v>
      </c>
      <c r="D15" s="198"/>
    </row>
    <row customHeight="1" ht="25.5">
      <c r="C16" s="197" t="s">
        <v>1053</v>
      </c>
      <c r="D16" s="198"/>
    </row>
    <row customHeight="1" ht="25.5">
      <c r="C17" s="197" t="s">
        <v>1054</v>
      </c>
      <c r="D17" s="198"/>
    </row>
    <row customHeight="1" ht="25.5">
      <c r="C18" s="197" t="s">
        <v>1055</v>
      </c>
      <c r="D18" s="198"/>
    </row>
    <row customHeight="1" ht="11.25">
      <c r="C19" s="122"/>
      <c r="D19" s="124" t="s">
        <v>1056</v>
      </c>
    </row>
  </sheetData>
  <sheetProtection formatColumns="0" formatRows="0" sort="0" autoFilter="0" insertRows="0" insertColumns="1" deleteRows="0" deleteColumns="0"/>
  <dataValidations count="1">
    <dataValidation type="textLength" operator="lessThanOrEqual" allowBlank="1" showInputMessage="1" showErrorMessage="1" errorTitle="Ошибка" error="Допускает힀ᦉ_x0000__x0000__x0012__x0000__x0000__x0010__x0000__x0000_㿿_x0000__xffff__xffff__x0000__x0000_ 900 символов!" sqref="D9:D18">
      <formula1>900</formula1>
    </dataValidation>
  </dataValidation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r:uid="{3D49AFB8-233C-F277-99F8-58456FFB3DBA}" mc:Ignorable="x14ac xr xr2 xr3">
  <sheetPr>
    <tabColor rgb="FFFFCC99"/>
  </sheetPr>
  <dimension ref="A1:AD25"/>
  <sheetViews>
    <sheetView topLeftCell="A1" showGridLines="0" workbookViewId="0">
      <selection activeCell="A1" sqref="A1"/>
    </sheetView>
  </sheetViews>
  <sheetFormatPr customHeight="1" defaultRowHeight="11.25"/>
  <cols>
    <col min="1" max="1" width="16.28125" customWidth="1"/>
    <col min="2" max="2" width="14.57421875" customWidth="1"/>
    <col min="11" max="12" width="14.00390625" customWidth="1"/>
    <col min="16" max="16" width="10.140625" customWidth="1"/>
    <col min="18" max="18" width="17.28125" customWidth="1"/>
    <col min="19" max="19" width="17.8515625" customWidth="1"/>
    <col min="22" max="22" width="10.140625" customWidth="1"/>
  </cols>
  <sheetData>
    <row r="2" customHeight="1" ht="11.25">
      <c r="A2" s="199" t="s">
        <v>1057</v>
      </c>
      <c r="B2" s="199"/>
    </row>
    <row r="4" customHeight="1" ht="12">
      <c r="D4" s="126"/>
      <c r="E4" s="200" t="s">
        <v>412</v>
      </c>
      <c r="F4" s="201">
        <f>ROW()-11</f>
        <v>-7</v>
      </c>
      <c r="G4" s="202"/>
      <c r="H4" s="203"/>
      <c r="I4" s="204"/>
      <c r="J4" s="205"/>
      <c r="K4" s="205"/>
      <c r="L4" s="202"/>
      <c r="M4" s="203"/>
      <c r="N4" s="204"/>
      <c r="O4" s="206"/>
      <c r="P4" s="206"/>
      <c r="Q4" s="207"/>
      <c r="R4" s="208"/>
      <c r="S4" s="78"/>
      <c r="T4" s="206"/>
      <c r="U4" s="206"/>
      <c r="V4" s="209">
        <f>U4+T4</f>
        <v>0</v>
      </c>
      <c r="W4" s="206"/>
      <c r="X4" s="206"/>
      <c r="Y4" s="202"/>
      <c r="Z4" s="203"/>
      <c r="AA4" s="204"/>
      <c r="AB4" s="206"/>
      <c r="AC4" s="210">
        <f>IF(P4&lt;=15,1,IF(AND(P4&gt;15,P4&lt;=150),2,0))</f>
        <v>1</v>
      </c>
      <c r="AD4" s="210">
        <f>IF(Q4&lt;=15,1,IF(AND(Q4&gt;15,Q4&lt;=150),2,0))</f>
        <v>1</v>
      </c>
    </row>
    <row r="8" customHeight="1" ht="11.25">
      <c r="A8" s="199" t="s">
        <v>1058</v>
      </c>
      <c r="B8" s="199"/>
    </row>
    <row r="10" customHeight="1" ht="14.25">
      <c r="F10" s="211"/>
      <c r="G10" s="211"/>
      <c r="H10" s="211"/>
      <c r="I10" s="200" t="s">
        <v>412</v>
      </c>
      <c r="J10" s="212"/>
      <c r="K10" s="213"/>
      <c r="L10" s="214"/>
      <c r="M10" s="213"/>
      <c r="N10" s="215"/>
      <c r="O10" s="205"/>
    </row>
    <row r="15" customHeight="1" ht="11.25">
      <c r="A15" s="199" t="s">
        <v>1059</v>
      </c>
    </row>
    <row r="17" customHeight="1" ht="14.25">
      <c r="E17" s="200" t="s">
        <v>412</v>
      </c>
      <c r="F17" s="201">
        <f>ROW()-12</f>
        <v>5</v>
      </c>
      <c r="G17" s="216"/>
      <c r="H17" s="217"/>
      <c r="I17" s="217"/>
      <c r="J17" s="218" t="s">
        <v>1060</v>
      </c>
      <c r="K17" s="208"/>
      <c r="L17" s="205"/>
      <c r="M17" s="205"/>
      <c r="N17" s="219"/>
      <c r="O17" s="206"/>
      <c r="P17" s="209">
        <f>N17-O17</f>
        <v>0</v>
      </c>
      <c r="Q17" s="206"/>
      <c r="R17" s="202"/>
      <c r="S17" s="205"/>
      <c r="T17" s="204"/>
      <c r="U17" s="204"/>
      <c r="V17" s="219"/>
      <c r="W17" s="218"/>
      <c r="X17" s="220"/>
      <c r="Y17" s="202"/>
      <c r="Z17" s="221"/>
      <c r="AA17" s="204"/>
      <c r="AB17" s="205"/>
      <c r="AC17" s="205"/>
    </row>
    <row r="23" customHeight="1" ht="11.25">
      <c r="A23" s="199" t="s">
        <v>1061</v>
      </c>
    </row>
    <row r="25" customHeight="1" ht="25.5">
      <c r="B25" s="200" t="s">
        <v>412</v>
      </c>
      <c r="C25" s="212">
        <f>ROW()-8</f>
        <v>17</v>
      </c>
      <c r="D25" s="222"/>
    </row>
  </sheetData>
  <sheetProtection formatColumns="0" formatRows="0" sort="0" autoFilter="0" insertRows="0" insertColumns="1" deleteRows="0" deleteColumns="0"/>
  <dataValidations count="15">
    <dataValidation type="date" allowBlank="1" showInputMessage="1" showErrorMessage="1" errorTitle="Ошибка" error="Дата указана не верно!" prompt="Формат ДД.ММ.ГГГГ" sqref="G4 L4 Y4 R17 Y17">
      <formula1>18264</formula1>
      <formula2>73051</formula2>
    </dataValidation>
    <dataValidation type="decimal" allowBlank="1" showErrorMessage="1" errorTitle="Ошибка" error="Допускается ввод только неотрицательных чисел!" sqref="T4">
      <formula1>0</formula1>
      <formula2>9.99999999999999E+23</formula2>
    </dataValidation>
    <dataValidation type="decimal" allowBlank="1" showErrorMessage="1" errorTitle="Ошибка" error="Допускается ввод только неотрицательных чисел!" sqref="W4">
      <formula1>0</formula1>
      <formula2>9.99999999999999E+23</formula2>
    </dataValidation>
    <dataValidation type="date" allowBlank="1" showInputMessage="1" showErrorMessage="1" errorTitle="Ошибка" error="Дата указана не верно!" prompt="Формат ДД.ММ.ГГГГ" sqref="L10">
      <formula1>18264</formula1>
      <formula2>73051</formula2>
    </dataValidation>
    <dataValidation type="list" allowBlank="1" showInputMessage="1" showErrorMessage="1" errorTitle="Ошибка" error="Выберите значение из списка!" sqref="T17:U17 AA17 N10 I4 N4 AA4">
      <formula1>doc_list</formula1>
    </dataValidation>
    <dataValidation type="textLength" operator="lessThanOrEqual" allowBlank="1" showInputMessage="1" showErrorMessage="1" errorTitle="Ошибка" error="Допускает힀ᦉ_x0000__x0000__x0012__x0000__x0000__x0010__x0000__x0000_㿿_x0000__xffff__xffff__x0000__x0000_ 900 символов!" sqref="D25">
      <formula1>900</formula1>
    </dataValidation>
    <dataValidation type="list" allowBlank="1" showInputMessage="1" showErrorMessage="1" errorTitle="Ошибка" error="Выберите значение из списка" prompt="Выберите значение из списка" sqref="S4">
      <formula1>bid_category_c1</formula1>
    </dataValidation>
    <dataValidation type="list" allowBlank="1" showInputMessage="1" showErrorMessage="1" errorTitle="Ошибка" error="Выберите значение из списка" prompt="Выберите значение из списка" sqref="J17">
      <formula1>logical</formula1>
    </dataValidation>
    <dataValidation type="list" allowBlank="1" showInputMessage="1" showErrorMessage="1" errorTitle="Ошибка" error="Выберите значение из списка" prompt="Выберите значение из списка" sqref="H17">
      <formula1>object_type_list</formula1>
    </dataValidation>
    <dataValidation type="list" allowBlank="1" showInputMessage="1" showErrorMessage="1" errorTitle="Ошибка" error="Выберите значение из списка" prompt="Выберите значение из списка" sqref="I17">
      <formula1>city_type_list</formula1>
    </dataValidation>
    <dataValidation type="decimal" allowBlank="1" showErrorMessage="1" errorTitle="Ошибка" error="Допускается ввод только неотрицательных чисел!" sqref="V17 N17:Q17 O4:P4 AB4 X4 U4">
      <formula1>0</formula1>
      <formula2>9.99999999999999E+23</formula2>
    </dataValidation>
    <dataValidation type="list" allowBlank="1" showInputMessage="1" showErrorMessage="1" errorTitle="Ошибка" error="Выберите значение из списка" prompt="Выберите значение из списка" sqref="G17 Q4">
      <formula1>napr_list</formula1>
    </dataValidation>
    <dataValidation type="list" allowBlank="1" showInputMessage="1" showErrorMessage="1" errorTitle="Ошибка" error="Выберите значение из списка" prompt="Выберите значение из списка" sqref="W17">
      <formula1>kat_nad_list</formula1>
    </dataValidation>
    <dataValidation type="list" allowBlank="1" showInputMessage="1" showErrorMessage="1" errorTitle="Ошибка" error="Выберите значение из списка" prompt="Выберите значение из списка" sqref="K17 R4">
      <formula1>metod_list</formula1>
    </dataValidation>
    <dataValidation type="textLength" operator="lessThanOrEqual" allowBlank="1" showInputMessage="1" showErrorMessage="1" errorTitle="Ошибка" error="Допускается ввод не более 900 символов!" sqref="AB17:AC17 L17:M17 Z17 S17 X17 O10 K10 M10 M4 Z4 H4 J4:K4">
      <formula1>900</formula1>
    </dataValidation>
  </dataValidation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67</vt:i4>
      </vt:variant>
    </vt:vector>
  </HeadingPairs>
  <TitlesOfParts>
    <vt:vector size="68" baseType="lpstr">
      <vt:lpstr>Инструкция</vt:lpstr>
      <vt:lpstr>bid_category_c1</vt:lpstr>
      <vt:lpstr>city_type_list</vt:lpstr>
      <vt:lpstr>code</vt:lpstr>
      <vt:lpstr>COMS_ADD_HL_MARKER</vt:lpstr>
      <vt:lpstr>doc_list</vt:lpstr>
      <vt:lpstr>doc_type_list</vt:lpstr>
      <vt:lpstr>et_Comm</vt:lpstr>
      <vt:lpstr>et_List_08</vt:lpstr>
      <vt:lpstr>et_List_Pril1</vt:lpstr>
      <vt:lpstr>et_List_s1rashod</vt:lpstr>
      <vt:lpstr>fil</vt:lpstr>
      <vt:lpstr>fil_flag</vt:lpstr>
      <vt:lpstr>fio_buh</vt:lpstr>
      <vt:lpstr>fio_dolj_lico</vt:lpstr>
      <vt:lpstr>fio_ruk</vt:lpstr>
      <vt:lpstr>FIRST_PERIOD_IN_LT</vt:lpstr>
      <vt:lpstr>god</vt:lpstr>
      <vt:lpstr>god_first</vt:lpstr>
      <vt:lpstr>inn</vt:lpstr>
      <vt:lpstr>kat_nad_list</vt:lpstr>
      <vt:lpstr>kpp</vt:lpstr>
      <vt:lpstr>LINK_DOC_MASK</vt:lpstr>
      <vt:lpstr>LIST_WS_vis_flags</vt:lpstr>
      <vt:lpstr>logical</vt:lpstr>
      <vt:lpstr>mail_dolj_lico</vt:lpstr>
      <vt:lpstr>metod_list</vt:lpstr>
      <vt:lpstr>month_list</vt:lpstr>
      <vt:lpstr>napr_list</vt:lpstr>
      <vt:lpstr>napr_list_1</vt:lpstr>
      <vt:lpstr>napr_list_2</vt:lpstr>
      <vt:lpstr>napr_list_3</vt:lpstr>
      <vt:lpstr>object_type_list</vt:lpstr>
      <vt:lpstr>ogrn</vt:lpstr>
      <vt:lpstr>org</vt:lpstr>
      <vt:lpstr>org_id</vt:lpstr>
      <vt:lpstr>PERIOD_LENGTH</vt:lpstr>
      <vt:lpstr>pIns_List_Pril1</vt:lpstr>
      <vt:lpstr>pIns_List_s1rashod</vt:lpstr>
      <vt:lpstr>pos_dolj_lico</vt:lpstr>
      <vt:lpstr>pos_ruk</vt:lpstr>
      <vt:lpstr>post_address</vt:lpstr>
      <vt:lpstr>Pril1_date_1</vt:lpstr>
      <vt:lpstr>Pril1_date_2</vt:lpstr>
      <vt:lpstr>Pril1_date_3</vt:lpstr>
      <vt:lpstr>Pril1_linkdocs_1</vt:lpstr>
      <vt:lpstr>Pril1_linkdocs_2</vt:lpstr>
      <vt:lpstr>Pril1_linkdocs_3</vt:lpstr>
      <vt:lpstr>quarter</vt:lpstr>
      <vt:lpstr>REESTR_ORG_RANGE</vt:lpstr>
      <vt:lpstr>reg_list</vt:lpstr>
      <vt:lpstr>REGION</vt:lpstr>
      <vt:lpstr>region_name</vt:lpstr>
      <vt:lpstr>regVersion</vt:lpstr>
      <vt:lpstr>s1rashod_date</vt:lpstr>
      <vt:lpstr>s1rashod_end_row</vt:lpstr>
      <vt:lpstr>s1rashod_linkdocs</vt:lpstr>
      <vt:lpstr>s1rashod_usedrows</vt:lpstr>
      <vt:lpstr>status_list</vt:lpstr>
      <vt:lpstr>tel_buh</vt:lpstr>
      <vt:lpstr>tel_dolj_lico</vt:lpstr>
      <vt:lpstr>tel_ruk</vt:lpstr>
      <vt:lpstr>TemplateState</vt:lpstr>
      <vt:lpstr>ur_address</vt:lpstr>
      <vt:lpstr>vdet</vt:lpstr>
      <vt:lpstr>version</vt:lpstr>
      <vt:lpstr>year_first_list</vt:lpstr>
      <vt:lpstr>year_list</vt:lpstr>
    </vt:vector>
  </TitlesOfParts>
  <Company>РОИВ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Предложения территориальной сетевой организации на установление платы за технологическое присоединение по стандартизированным ставкам</dc:title>
  <dc:subject>Предложения территориальной сетевой организации на установление платы за технологическое присоединение по стандартизированным ставкам</dc:subject>
  <dc:creator>--</dc:creator>
  <cp:lastModifiedBy>Denis S</cp:lastModifiedBy>
  <cp:lastPrinted>2018-11-30T22:09:43Z</cp:lastPrinted>
  <dcterms:created xsi:type="dcterms:W3CDTF">2004-05-21T07:18:45Z</dcterms:created>
  <dcterms:modified xsi:type="dcterms:W3CDTF">2022-08-09T05:36:01Z</dcterms:modified>
</cp:coreProperties>
</file>

<file path=docProps/custom.xml><?xml version="1.0" encoding="utf-8"?>
<Properties xmlns="http://schemas.openxmlformats.org/officeDocument/2006/custom-properties" xmlns:vt="http://schemas.openxmlformats.org/officeDocument/2006/docPropsVTypes"/>
</file>