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activeTab="5"/>
  </bookViews>
  <sheets>
    <sheet name="Инструкция" sheetId="1" r:id="rId2"/>
    <sheet name="REESTR_ORG" sheetId="2" state="hidden" r:id="rId3"/>
    <sheet name="Список листов" sheetId="3" r:id="rId4"/>
    <sheet name="Титульный" sheetId="4" r:id="rId5"/>
    <sheet name="Прил 1_дог" sheetId="5" r:id="rId6"/>
    <sheet name="С1" sheetId="6" r:id="rId7"/>
    <sheet name="С1 расходы" sheetId="7" r:id="rId8"/>
    <sheet name="Комментарии" sheetId="8" r:id="rId9"/>
    <sheet name="et_union" sheetId="9" state="hidden" r:id="rId10"/>
    <sheet name="TEHSHEET" sheetId="10" state="hidden" r:id="rId11"/>
  </sheets>
  <definedNames>
    <definedName name="anscount">1</definedName>
    <definedName name="bid_category_c1">TEHSHEET!$L$2:$L$3</definedName>
    <definedName name="c_count_list">#REF!</definedName>
    <definedName name="Category_property_list">#REF!</definedName>
    <definedName name="CHECK_LINK_RANGE_1">"Калькуляция!$I$11:$I$132"</definedName>
    <definedName name="city_type_list">TEHSHEET!$G$2:$G$3</definedName>
    <definedName name="code">Инструкция!$B$2</definedName>
    <definedName name="COMS_ADD_HL_MARKER">Комментарии!$D$19</definedName>
    <definedName name="DATA_VALUE">"NO"</definedName>
    <definedName name="DemoDate">"test"</definedName>
    <definedName name="doc_list">TEHSHEET!$D$2:$D$3</definedName>
    <definedName name="doc_type_list">TEHSHEET!$F$2:$F$6</definedName>
    <definedName name="et_Comm">et_union!$25:$25</definedName>
    <definedName name="et_List_08">et_union!$17:$17</definedName>
    <definedName name="et_List_Pril1">et_union!$4:$4</definedName>
    <definedName name="et_List_s1rashod">et_union!$10:$10</definedName>
    <definedName name="et_List01_1">#REF!</definedName>
    <definedName name="et_List01_2">#REF!</definedName>
    <definedName name="et_List01_dop">#REF!</definedName>
    <definedName name="et_List02_2">#REF!</definedName>
    <definedName name="et_List03_2">#REF!</definedName>
    <definedName name="et_List04_2">#REF!</definedName>
    <definedName name="et_List05_2">#REF!</definedName>
    <definedName name="et_List06_2">#REF!</definedName>
    <definedName name="et_List07_2">#REF!</definedName>
    <definedName name="et_List08_1">#REF!</definedName>
    <definedName name="et_List08_2">#REF!</definedName>
    <definedName name="et_List09_1">#REF!</definedName>
    <definedName name="et_List09_2">#REF!</definedName>
    <definedName name="et_List11_1">#REF!</definedName>
    <definedName name="et_List14_1">#REF!</definedName>
    <definedName name="et_List25_doc">#REF!</definedName>
    <definedName name="et_List25_doc_1">#REF!</definedName>
    <definedName name="et_List25_url">#REF!</definedName>
    <definedName name="et_union_List01_metod">#REF!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FIRST_PERIOD_IN_LT">Титульный!$F$15</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#REF!</definedName>
    <definedName name="kat_nad_list">TEHSHEET!$H$2:$H$4</definedName>
    <definedName name="KEY">"tet"</definedName>
    <definedName name="kl_count_list">#REF!</definedName>
    <definedName name="kpp">Титульный!$F$21</definedName>
    <definedName name="limcount">1</definedName>
    <definedName name="LIST_WS_vis_flags">'Список листов'!$Q$14:$Q$19</definedName>
    <definedName name="logical">TEHSHEET!$C$2:$C$3</definedName>
    <definedName name="mail_dolj_lico">Титульный!$F$52</definedName>
    <definedName name="material_list">#REF!</definedName>
    <definedName name="metod_list">TEHSHEET!$J$2:$J$7</definedName>
    <definedName name="month_list">TEHSHEET!$B$2:$B$13</definedName>
    <definedName name="napr_list">TEHSHEET!$I$2:$I$5</definedName>
    <definedName name="napr_list_1">TEHSHEET!$I$2:$I$5</definedName>
    <definedName name="napr_list_2">TEHSHEET!$I$10:$I$14</definedName>
    <definedName name="napr_list_3">TEHSHEET!$I$17:$I$20</definedName>
    <definedName name="napr_rp_list">#REF!</definedName>
    <definedName name="napr_s7_list">#REF!</definedName>
    <definedName name="napr_tr_list_1">#REF!</definedName>
    <definedName name="nom_tok">#REF!</definedName>
    <definedName name="object_type_list">TEHSHEET!$K$2:$K$7</definedName>
    <definedName name="obor_type_list">#REF!</definedName>
    <definedName name="ogrn">Титульный!$F$22</definedName>
    <definedName name="org">Титульный!$F$18</definedName>
    <definedName name="org_id">Титульный!$F$16</definedName>
    <definedName name="p1_rst_1">#REF!</definedName>
    <definedName name="pbStartPageNumber">1</definedName>
    <definedName name="pbUpdatePageNumbering">TRUE</definedName>
    <definedName name="PERIOD_LENGTH">Титульный!$F$12</definedName>
    <definedName name="pIns_List_Pril1">'Прил 1_дог'!$G$54</definedName>
    <definedName name="pIns_List_s1rashod">'С1 расходы'!$K:$K</definedName>
    <definedName name="pIns_List08_1">#REF!</definedName>
    <definedName name="pos_dolj_lico">Титульный!$F$50</definedName>
    <definedName name="pos_ruk">Титульный!$F$29</definedName>
    <definedName name="post_address">Титульный!$F$26</definedName>
    <definedName name="Pril1_date_1">'Прил 1_дог'!$G$11:$G$54</definedName>
    <definedName name="Pril1_date_2">'Прил 1_дог'!$L$11:$L$54</definedName>
    <definedName name="Pril1_date_3">'Прил 1_дог'!$Y$11:$Y$54</definedName>
    <definedName name="Pril1_linkdocs_1">'Прил 1_дог'!$I$11:$I$54</definedName>
    <definedName name="Pril1_linkdocs_2">'Прил 1_дог'!$N$11:$N$54</definedName>
    <definedName name="Pril1_linkdocs_3">'Прил 1_дог'!$AA$11:$AA$54</definedName>
    <definedName name="privod_material_list">#REF!</definedName>
    <definedName name="privod_type_list">#REF!</definedName>
    <definedName name="prokalad_list">#REF!</definedName>
    <definedName name="q_list">#REF!</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s1rashod_date">'С1 расходы'!$L$14:$L$125</definedName>
    <definedName name="s1rashod_end_row">'С1 расходы'!$F$126</definedName>
    <definedName name="s1rashod_linkdocs">'С1 расходы'!$N$14:$N$125</definedName>
    <definedName name="s1rashod_usedrows">'С1 расходы'!$E$13:$E$125</definedName>
    <definedName name="s8_date_1">#REF!</definedName>
    <definedName name="s8_date_2">#REF!</definedName>
    <definedName name="s8_linkdocs_1">#REF!</definedName>
    <definedName name="s8_linkdocs_2">#REF!</definedName>
    <definedName name="sechenie_list">#REF!</definedName>
    <definedName name="sechenie_list_2">#REF!</definedName>
    <definedName name="sencount">1</definedName>
    <definedName name="sposob_procl_list">#REF!</definedName>
    <definedName name="station_list">#REF!</definedName>
    <definedName name="status_list">TEHSHEET!$E$2:$E$4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TEHSHEET!$C$32</definedName>
    <definedName name="tr_count_list">#REF!</definedName>
    <definedName name="ur_address">Титульный!$F$25</definedName>
    <definedName name="vdet">Титульный!$F$23</definedName>
    <definedName name="version">Инструкция!$B$3</definedName>
    <definedName name="vid_krun_list">#REF!</definedName>
    <definedName name="yacheyka_count_list">#REF!</definedName>
    <definedName name="year_first_list">TEHSHEET!$F$2:$F$5</definedName>
    <definedName name="year_list">TEHSHEET!$E$2:$E$12</definedName>
    <definedName name="LINK_DOC_MASK">TEHSHEET!$C$38</definedName>
    <definedName name="city_type_list" localSheetId="1">#REF!</definedName>
    <definedName name="doc_list" localSheetId="1">#REF!</definedName>
    <definedName name="god" localSheetId="1">#REF!</definedName>
    <definedName name="god_first" localSheetId="1">#REF!</definedName>
    <definedName name="kat_nad_list" localSheetId="1">#REF!</definedName>
    <definedName name="logical" localSheetId="1">#REF!</definedName>
    <definedName name="metod_list" localSheetId="1">#REF!</definedName>
    <definedName name="napr_list" localSheetId="1">#REF!</definedName>
    <definedName name="napr_list_2" localSheetId="1">#REF!</definedName>
    <definedName name="reg_list" localSheetId="1">#REF!</definedName>
    <definedName name="year_first_list" localSheetId="1">#REF!</definedName>
    <definedName name="year_list" localSheetId="1">#REF!</definedName>
    <definedName name="_xlnm._FilterDatabase" localSheetId="4">'Прил 1_дог'!$F$11:$AB$53</definedName>
  </definedNames>
  <calcPr calcId="0" iterate="0" iterateCount="100" iterateDelta="0.001"/>
</workbook>
</file>

<file path=xl/sharedStrings.xml><?xml version="1.0" encoding="utf-8"?>
<sst xmlns="http://schemas.openxmlformats.org/spreadsheetml/2006/main" count="1686" uniqueCount="1017">
  <si>
    <t xml:space="preserve"> (требуется обновление)</t>
  </si>
  <si>
    <t>Код отчёта: CONNECT.EE.1135.TECH.C1.EIAS</t>
  </si>
  <si>
    <t>Версия отчёта: 1.0.3</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</si>
  <si>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</si>
  <si>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</si>
  <si>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</si>
  <si>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</si>
  <si>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</si>
  <si>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</si>
  <si>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</si>
  <si>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</si>
  <si>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</si>
  <si>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</si>
  <si>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REGION_ID</t>
  </si>
  <si>
    <t>REGION_NAME</t>
  </si>
  <si>
    <t>RST_ORG_ID</t>
  </si>
  <si>
    <t>ORG_NAME</t>
  </si>
  <si>
    <t>INN_NAME</t>
  </si>
  <si>
    <t>KPP_NAME</t>
  </si>
  <si>
    <t>ORG_START_DATE</t>
  </si>
  <si>
    <t>ORG_END_DATE</t>
  </si>
  <si>
    <t>SPHERE</t>
  </si>
  <si>
    <t>2609</t>
  </si>
  <si>
    <t>Калининградская область</t>
  </si>
  <si>
    <t>28033893</t>
  </si>
  <si>
    <t>АО "Агропродукт"</t>
  </si>
  <si>
    <t>3913501820</t>
  </si>
  <si>
    <t>392501001</t>
  </si>
  <si>
    <t/>
  </si>
  <si>
    <t>EE</t>
  </si>
  <si>
    <t>29645452</t>
  </si>
  <si>
    <t>АО "ВЛ КАЛИНИНГРАД"</t>
  </si>
  <si>
    <t>7730647481</t>
  </si>
  <si>
    <t>773001001</t>
  </si>
  <si>
    <t>13-07-2011 00:00:00</t>
  </si>
  <si>
    <t>26318885</t>
  </si>
  <si>
    <t>АО "Газпром энергосбыт"</t>
  </si>
  <si>
    <t>7705750968</t>
  </si>
  <si>
    <t>772901001</t>
  </si>
  <si>
    <t>26322087</t>
  </si>
  <si>
    <t>АО "Западная энергетическая компания"</t>
  </si>
  <si>
    <t>3906970638</t>
  </si>
  <si>
    <t>390601001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</si>
  <si>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</si>
  <si>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</si>
  <si>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</si>
  <si>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</si>
  <si>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</si>
  <si>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</si>
  <si>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</si>
  <si>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</si>
  <si>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</si>
  <si>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</si>
  <si>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</si>
  <si>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</si>
  <si>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</si>
  <si>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</si>
  <si>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</si>
  <si>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</si>
  <si>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</si>
  <si>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</si>
  <si>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</si>
  <si>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</si>
  <si>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</si>
  <si>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</si>
  <si>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</si>
  <si>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</si>
  <si>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</si>
  <si>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</si>
  <si>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</si>
  <si>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</si>
  <si>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</si>
  <si>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</si>
  <si>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</si>
  <si>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</si>
  <si>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</si>
  <si>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</si>
  <si>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</si>
  <si>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</si>
  <si>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</si>
  <si>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</si>
  <si>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</si>
  <si>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</si>
  <si>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</si>
  <si>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</si>
  <si>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</si>
  <si>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</si>
  <si>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</si>
  <si>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</si>
  <si>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</si>
  <si>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</si>
  <si>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</si>
  <si>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</si>
  <si>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</si>
  <si>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</si>
  <si>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</si>
  <si>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</si>
  <si>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</si>
  <si>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</si>
  <si>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</si>
  <si>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</si>
  <si>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</si>
  <si>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</si>
  <si>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</si>
  <si>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</si>
  <si>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</si>
  <si>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</si>
  <si>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</si>
  <si>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</si>
  <si>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</si>
  <si>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</si>
  <si>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</si>
  <si>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</si>
  <si>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</si>
  <si>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</si>
  <si>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</si>
  <si>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отсутствует</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</si>
  <si>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</si>
  <si>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</si>
  <si>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</si>
  <si>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</si>
  <si>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</si>
  <si>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</si>
  <si>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</si>
  <si>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</si>
  <si>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</si>
  <si>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</si>
  <si>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</si>
  <si>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</si>
  <si>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</si>
  <si>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</si>
  <si>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</si>
  <si>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</si>
  <si>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</si>
  <si>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</si>
  <si>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</si>
  <si>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</si>
  <si>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</si>
  <si>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</si>
  <si>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</si>
  <si>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</si>
  <si>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</si>
  <si>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</si>
  <si>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</si>
  <si>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</si>
  <si>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</si>
  <si>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</si>
  <si>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</si>
  <si>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</si>
  <si>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</si>
  <si>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</si>
  <si>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</si>
  <si>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</si>
  <si>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</si>
  <si>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</si>
  <si>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</si>
  <si>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</si>
  <si>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</si>
  <si>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</si>
  <si>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</si>
  <si>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</si>
  <si>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</si>
  <si>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</si>
  <si>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</si>
  <si>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</si>
  <si>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</si>
  <si>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</si>
  <si>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</si>
  <si>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</si>
  <si>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</si>
  <si>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</si>
  <si>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</si>
  <si>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</si>
  <si>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</si>
  <si>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</si>
  <si>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</si>
  <si>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</si>
  <si>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</si>
  <si>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</si>
  <si>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</si>
  <si>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</si>
  <si>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</si>
  <si>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</si>
  <si>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</si>
  <si>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</si>
  <si>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</si>
  <si>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</si>
  <si>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</si>
  <si>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</si>
  <si>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</si>
  <si>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</si>
  <si>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</si>
  <si>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</si>
  <si>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</si>
  <si>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</si>
  <si>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</si>
  <si>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</si>
  <si>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</si>
  <si>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</si>
  <si>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</si>
  <si>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</si>
  <si>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</si>
  <si>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</si>
  <si>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</si>
  <si>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</si>
  <si>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</si>
  <si>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</si>
  <si>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</si>
  <si>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</si>
  <si>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</si>
  <si>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</si>
  <si>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</si>
  <si>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</si>
  <si>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</si>
  <si>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</si>
  <si>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</si>
  <si>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</si>
  <si>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</si>
  <si>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</si>
  <si>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</si>
  <si>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</si>
  <si>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</si>
  <si>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</si>
  <si>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</si>
  <si>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</si>
  <si>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</si>
  <si>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</si>
  <si>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</si>
  <si>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</si>
  <si>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</si>
  <si>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</si>
  <si>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</si>
  <si>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</si>
  <si>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</si>
  <si>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</si>
  <si>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</si>
  <si>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</si>
  <si>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</si>
  <si>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</si>
  <si>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</si>
  <si>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</si>
  <si>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</si>
  <si>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</si>
  <si>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</si>
  <si>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</si>
  <si>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</si>
  <si>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</si>
  <si>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</si>
  <si>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</si>
  <si>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</si>
  <si>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</si>
  <si>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</si>
  <si>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</si>
  <si>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</si>
  <si>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</si>
  <si>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</si>
  <si>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</si>
  <si>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</si>
  <si>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</si>
  <si>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</si>
  <si>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</si>
  <si>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</si>
  <si>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</si>
  <si>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</si>
  <si>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</si>
  <si>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</si>
  <si>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</si>
  <si>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</si>
  <si>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</si>
  <si>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</si>
  <si>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</si>
  <si>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</si>
  <si>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</si>
  <si>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</si>
  <si>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</si>
  <si>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</si>
  <si>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</si>
  <si>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</si>
  <si>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</si>
  <si>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</si>
  <si>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</si>
  <si>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</si>
  <si>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</si>
  <si>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</si>
  <si>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</si>
  <si>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</si>
  <si>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</si>
  <si>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</si>
  <si>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</si>
  <si>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</si>
  <si>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</si>
  <si>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</si>
  <si>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</si>
  <si>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</si>
  <si>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</si>
  <si>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</si>
  <si>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</si>
  <si>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</si>
  <si>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</si>
  <si>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</si>
  <si>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</si>
  <si>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</si>
  <si>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</si>
  <si>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</si>
  <si>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</si>
  <si>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</si>
  <si>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</si>
  <si>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</si>
  <si>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</si>
  <si>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</si>
  <si>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</si>
  <si>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</si>
  <si>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</si>
  <si>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</si>
  <si>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</si>
  <si>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</si>
  <si>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</si>
  <si>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Оглавление шаблона (список листов)</t>
  </si>
  <si>
    <t>скрыть</t>
  </si>
  <si>
    <t>Инструкция</t>
  </si>
  <si>
    <t>перейти на лист</t>
  </si>
  <si>
    <t>Титульный</t>
  </si>
  <si>
    <t>Титульный лист</t>
  </si>
  <si>
    <t>Прил 1_дог</t>
  </si>
  <si>
    <t>С1</t>
  </si>
  <si>
    <t>Расходы на выполнение мероприятий по технологическому присоединению, предусмотренных подпунктами "а" и "в" пункта 16 Методических указаний</t>
  </si>
  <si>
    <t>С1 расходы</t>
  </si>
  <si>
    <t>Расчет фактических расходов на выполнение мероприятий по технологическому присоединению, предусмотренных подпунктами "а" и "в" пункта 16 Методических указаний</t>
  </si>
  <si>
    <t>Комментарии</t>
  </si>
  <si>
    <t>Примечание</t>
  </si>
  <si>
    <t>Листы С2 - С8 заполняются и предоставляются в отдельном шаблоне</t>
  </si>
  <si>
    <t>30.04.2023</t>
  </si>
  <si>
    <t>17.10.2022</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</si>
  <si>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</si>
  <si>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</si>
  <si>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Версия</t>
  </si>
  <si>
    <t>Версия организации</t>
  </si>
  <si>
    <t>Плановый период регулирования</t>
  </si>
  <si>
    <t>2023</t>
  </si>
  <si>
    <t>Отчетный фактический период</t>
  </si>
  <si>
    <t>Квартал</t>
  </si>
  <si>
    <t>Филиал</t>
  </si>
  <si>
    <t>Наименование организации</t>
  </si>
  <si>
    <t>Наименование подразделения</t>
  </si>
  <si>
    <t>ИНН</t>
  </si>
  <si>
    <t>КПП</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</si>
  <si>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</si>
  <si>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</si>
  <si>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</si>
  <si>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</si>
  <si>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</si>
  <si>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</si>
  <si>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</si>
  <si>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</si>
  <si>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</si>
  <si>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</si>
  <si>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</si>
  <si>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</si>
  <si>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</si>
  <si>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</si>
  <si>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</si>
  <si>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</si>
  <si>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</si>
  <si>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</si>
  <si>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</si>
  <si>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</si>
  <si>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</si>
  <si>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</si>
  <si>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</si>
  <si>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</si>
  <si>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</si>
  <si>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</si>
  <si>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</si>
  <si>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</si>
  <si>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</si>
  <si>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</si>
  <si>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</si>
  <si>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</si>
  <si>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</si>
  <si>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</si>
  <si>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</si>
  <si>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</si>
  <si>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DATE</t>
  </si>
  <si>
    <t>URL</t>
  </si>
  <si>
    <t>METOD</t>
  </si>
  <si>
    <t>Приложение 1</t>
  </si>
  <si>
    <t>№ п/п</t>
  </si>
  <si>
    <t>Договор технологического присоединения</t>
  </si>
  <si>
    <t>Наименование потребителя</t>
  </si>
  <si>
    <t>Местонахождение энергопринимающих устройств (адрес объекта)</t>
  </si>
  <si>
    <t>Заявка на технологическое присоединение</t>
  </si>
  <si>
    <t>Максимальная мощность по договору ТП, в рамках которого выполнено ТП, кВт</t>
  </si>
  <si>
    <t>Уровень напряжения, _x000D_
кВ</t>
  </si>
  <si>
    <t>Метод расчета_x000D_
 (льготная категория/_x000D_
ставка за 1 квт/_x000D_
стандартизированная ставка/_x000D_
инд.проект)</t>
  </si>
  <si>
    <t>Категория ставки С1 по заявителям</t>
  </si>
  <si>
    <t>Стоимость строительства по договору ТП (без учета НДС), руб.</t>
  </si>
  <si>
    <t xml:space="preserve">C1 по договору, руб. </t>
  </si>
  <si>
    <t>Выручка по договору, руб.</t>
  </si>
  <si>
    <t>Фактически понесенные расходы, руб.</t>
  </si>
  <si>
    <t>С1 факт, руб.</t>
  </si>
  <si>
    <t>Акт об осуществлении технологического присоединения</t>
  </si>
  <si>
    <t>Стоимость договора ТП (без учета НДС), всего, руб.</t>
  </si>
  <si>
    <t>t</t>
  </si>
  <si>
    <t>Договор</t>
  </si>
  <si>
    <t>дата</t>
  </si>
  <si>
    <t>номер</t>
  </si>
  <si>
    <t>Гиперссылка на файл с документом</t>
  </si>
  <si>
    <t>Ранее присоединенная максимальная мощность, кВт</t>
  </si>
  <si>
    <t>Максимальная мощность (без учета ранее присоединенной (существующей) максимальной мощности), кВт</t>
  </si>
  <si>
    <t>Сумма актирования, руб. _x000D_
(без учета НДС)</t>
  </si>
  <si>
    <t>скрытые столбцы</t>
  </si>
  <si>
    <t>0</t>
  </si>
  <si>
    <t>×</t>
  </si>
  <si>
    <t>24-10/18ТП</t>
  </si>
  <si>
    <t>https://regportal-tariff.ru/disclo/get_file?p_guid=343ea662-874c-4dcc-8f2e-8b71c8606206</t>
  </si>
  <si>
    <t>Суслова С.Ф.</t>
  </si>
  <si>
    <t>Нежилое помещение №5 ул. Невского, 59</t>
  </si>
  <si>
    <t>720</t>
  </si>
  <si>
    <t>https://regportal-tariff.ru/disclo/get_file?p_guid=1db35f90-b1e8-46e8-adc5-5d71d60b67c3</t>
  </si>
  <si>
    <t>0,4 кВ</t>
  </si>
  <si>
    <t>льготная до 15 кВт</t>
  </si>
  <si>
    <t>п. 12(1) и 14</t>
  </si>
  <si>
    <t xml:space="preserve"> </t>
  </si>
  <si>
    <t>01-01/19</t>
  </si>
  <si>
    <t>https://regportal-tariff.ru/disclo/get_file?p_guid=b8f22bc6-9696-439e-92be-1b2420ba7e16</t>
  </si>
  <si>
    <t>25-10/18ТП</t>
  </si>
  <si>
    <t>https://regportal-tariff.ru/disclo/get_file?p_guid=e764f1a7-0851-4b40-82e2-cd2bd173baa4</t>
  </si>
  <si>
    <t>Нежилое помещение №6 ул. Невского, 59</t>
  </si>
  <si>
    <t>721</t>
  </si>
  <si>
    <t>https://regportal-tariff.ru/disclo/get_file?p_guid=c15144c2-0316-4286-8101-3ba24067d4d1</t>
  </si>
  <si>
    <t>п. 12(1) и 15</t>
  </si>
  <si>
    <t>02-01/19</t>
  </si>
  <si>
    <t>https://regportal-tariff.ru/disclo/get_file?p_guid=6fd67d20-2180-4da1-a070-2f6cd052093b</t>
  </si>
  <si>
    <t>27-08/18ТП</t>
  </si>
  <si>
    <t>https://regportal-tariff.ru/disclo/get_file?p_guid=c5f0b1f2-597d-46f2-b54c-4c98f47d73d3</t>
  </si>
  <si>
    <t>ООО "Комсомольская 14"</t>
  </si>
  <si>
    <t>стройплощ. жилого дома со встроенными нежилыми помещениями</t>
  </si>
  <si>
    <t>562</t>
  </si>
  <si>
    <t>https://regportal-tariff.ru/disclo/get_file?p_guid=276c9fe1-2c46-47f5-b563-f70fab1ccad2</t>
  </si>
  <si>
    <t>льготная до 150 кВт</t>
  </si>
  <si>
    <t>п. 12(1) и 16</t>
  </si>
  <si>
    <t>02-02/19</t>
  </si>
  <si>
    <t>https://regportal-tariff.ru/disclo/get_file?p_guid=4170c835-1198-48d2-8f20-0302b511ffd3</t>
  </si>
  <si>
    <t>01-09/16ТП</t>
  </si>
  <si>
    <t>https://regportal-tariff.ru/disclo/get_file?p_guid=28d094bc-eac2-422a-9d30-631913fd9a59</t>
  </si>
  <si>
    <t>Коновалов      Артем Альбертович</t>
  </si>
  <si>
    <t>ижд п. Южный-2</t>
  </si>
  <si>
    <t>483</t>
  </si>
  <si>
    <t>https://regportal-tariff.ru/disclo/get_file?p_guid=83fcd359-8b06-4882-a89d-6b63ffd587da</t>
  </si>
  <si>
    <t>п. 12(1) и 17</t>
  </si>
  <si>
    <t>03-02/19</t>
  </si>
  <si>
    <t>https://regportal-tariff.ru/disclo/get_file?p_guid=4ceae69d-a166-44b8-9672-99ef7c6272c1</t>
  </si>
  <si>
    <t>20-11/18ТП</t>
  </si>
  <si>
    <t>https://regportal-tariff.ru/disclo/get_file?p_guid=195e7d60-280a-41f0-a68d-af196c7cedc5</t>
  </si>
  <si>
    <t>ООО "Бит Балт"</t>
  </si>
  <si>
    <t>г. Пионерский</t>
  </si>
  <si>
    <t>768</t>
  </si>
  <si>
    <t>https://regportal-tariff.ru/disclo/get_file?p_guid=9d01c969-8162-4bd0-9f53-926f493e71ac</t>
  </si>
  <si>
    <t>станд. ставка</t>
  </si>
  <si>
    <t>02-03/19</t>
  </si>
  <si>
    <t>https://regportal-tariff.ru/disclo/get_file?p_guid=9756c9fb-5dc8-49b2-90ed-28b0dc5ac556</t>
  </si>
  <si>
    <t>02-03/19ТП</t>
  </si>
  <si>
    <t>https://regportal-tariff.ru/disclo/get_file?p_guid=6f2bfce1-5ba9-4875-8b64-0873feea6808</t>
  </si>
  <si>
    <t>Наумов Кирилл Викторович</t>
  </si>
  <si>
    <t>жд ул. Тульская</t>
  </si>
  <si>
    <t>172</t>
  </si>
  <si>
    <t>https://regportal-tariff.ru/disclo/get_file?p_guid=67141167-524f-4978-80da-e1a73f50ade2</t>
  </si>
  <si>
    <t>02-05/19</t>
  </si>
  <si>
    <t>https://regportal-tariff.ru/disclo/get_file?p_guid=92d9ae33-f7de-4350-80a1-cb17acf0734d</t>
  </si>
  <si>
    <t>07-02/19ТП</t>
  </si>
  <si>
    <t>https://regportal-tariff.ru/disclo/get_file?p_guid=07aa12ba-e98f-4d75-8804-2cec127ac684</t>
  </si>
  <si>
    <t>Руденко Светлана Владимировна</t>
  </si>
  <si>
    <t>ижд, увел. Мощн. Ул. Суворова</t>
  </si>
  <si>
    <t>103</t>
  </si>
  <si>
    <t>https://regportal-tariff.ru/disclo/get_file?p_guid=c5b62674-592e-45e2-817a-b97c6a4fdea7</t>
  </si>
  <si>
    <t>01-05/19</t>
  </si>
  <si>
    <t>https://regportal-tariff.ru/disclo/get_file?p_guid=7241e97e-ad4e-42d0-819c-924978f1714d</t>
  </si>
  <si>
    <t>03-05/19ТП</t>
  </si>
  <si>
    <t>https://regportal-tariff.ru/disclo/get_file?p_guid=b2279637-0a35-4aa5-a075-14fd60b97ccf</t>
  </si>
  <si>
    <t>Балацкая Галина Николаевна</t>
  </si>
  <si>
    <t>г. К-д, ул. Суворова 170А</t>
  </si>
  <si>
    <t>348</t>
  </si>
  <si>
    <t>https://regportal-tariff.ru/disclo/get_file?p_guid=91eb1226-159b-452b-8e91-e3b1443c9c28</t>
  </si>
  <si>
    <t>11-06/19</t>
  </si>
  <si>
    <t>https://regportal-tariff.ru/disclo/get_file?p_guid=61af009c-c45f-423a-bdf1-08c91c9a4de2</t>
  </si>
  <si>
    <t>04-05/19ТП</t>
  </si>
  <si>
    <t>https://regportal-tariff.ru/disclo/get_file?p_guid=0e3a2620-0fed-483b-ad97-b6b632b30972</t>
  </si>
  <si>
    <t>Цветенко Светлана Юрьевна</t>
  </si>
  <si>
    <t>г. К-д, ул. Суворова 170Б</t>
  </si>
  <si>
    <t>346</t>
  </si>
  <si>
    <t>https://regportal-tariff.ru/disclo/get_file?p_guid=2e498da5-76b7-46a5-85da-810150eca3f8</t>
  </si>
  <si>
    <t>12-06/19</t>
  </si>
  <si>
    <t>https://regportal-tariff.ru/disclo/get_file?p_guid=142b3c85-f074-4ce6-98ed-7f5f5aab83fc</t>
  </si>
  <si>
    <t>05-05/19ТП</t>
  </si>
  <si>
    <t>https://regportal-tariff.ru/disclo/get_file?p_guid=14e0d7fc-51dc-445b-b0fe-266b4b18346b</t>
  </si>
  <si>
    <t>Адельшинова Умукусум Камалутдиновна</t>
  </si>
  <si>
    <t>г. К-д, ул. Суворова 170В</t>
  </si>
  <si>
    <t>347</t>
  </si>
  <si>
    <t>https://regportal-tariff.ru/disclo/get_file?p_guid=acc96618-0f64-4498-bbb4-e2470a354e8c</t>
  </si>
  <si>
    <t>п. 12(1) и 18</t>
  </si>
  <si>
    <t>13-06/19</t>
  </si>
  <si>
    <t>https://regportal-tariff.ru/disclo/get_file?p_guid=e7eb255e-2b76-4aa0-b6e8-dceeebea0c58</t>
  </si>
  <si>
    <t>06-05/19ТП</t>
  </si>
  <si>
    <t>https://regportal-tariff.ru/disclo/get_file?p_guid=173097c9-64a2-4321-bf00-51064a2ec166</t>
  </si>
  <si>
    <t>г. К-д, ул. Суворова 170Г</t>
  </si>
  <si>
    <t>349</t>
  </si>
  <si>
    <t>https://regportal-tariff.ru/disclo/get_file?p_guid=06daa692-435d-4826-b55d-7360eb69c581</t>
  </si>
  <si>
    <t>п. 12(1) и 19</t>
  </si>
  <si>
    <t>14-06/19</t>
  </si>
  <si>
    <t>https://regportal-tariff.ru/disclo/get_file?p_guid=a3a1b170-2a44-4fff-8129-8adaa836e02f</t>
  </si>
  <si>
    <t>23-11/18ТП</t>
  </si>
  <si>
    <t>https://regportal-tariff.ru/disclo/get_file?p_guid=5bdcaf2c-27dd-42a4-9658-bb52c250bfec</t>
  </si>
  <si>
    <t>ООО "Светлогорский теннисный клуб"</t>
  </si>
  <si>
    <t>спортивно-оздор. комплекс</t>
  </si>
  <si>
    <t>762</t>
  </si>
  <si>
    <t>https://regportal-tariff.ru/disclo/get_file?p_guid=291db30c-a34e-471c-b10b-69417f754f2f</t>
  </si>
  <si>
    <t>п. 12(1) и 20</t>
  </si>
  <si>
    <t>26-07/19</t>
  </si>
  <si>
    <t>https://regportal-tariff.ru/disclo/get_file?p_guid=3d61ae68-db04-4245-a65f-2e71cec8f439</t>
  </si>
  <si>
    <t>23-12/17ТП</t>
  </si>
  <si>
    <t>https://regportal-tariff.ru/disclo/get_file?p_guid=19df7ed0-c8f6-46f9-ae41-195123bb33ab</t>
  </si>
  <si>
    <t>Жуков Александр Иванович</t>
  </si>
  <si>
    <t>ижд, СНТ Тюльпан</t>
  </si>
  <si>
    <t>735</t>
  </si>
  <si>
    <t>https://regportal-tariff.ru/disclo/get_file?p_guid=4f26123d-8727-4b4c-b744-14f2a046438b</t>
  </si>
  <si>
    <t>п. 12(1) и 21</t>
  </si>
  <si>
    <t>36-08/19</t>
  </si>
  <si>
    <t>https://regportal-tariff.ru/disclo/get_file?p_guid=296ecf99-580f-4ce8-acbc-ba77bbed2564</t>
  </si>
  <si>
    <t>20-12/17ТП</t>
  </si>
  <si>
    <t>https://regportal-tariff.ru/disclo/get_file?p_guid=c305826d-e924-4c20-9368-05c14ad76615</t>
  </si>
  <si>
    <t>Ясенков Олег Алексеевич</t>
  </si>
  <si>
    <t>731</t>
  </si>
  <si>
    <t>https://regportal-tariff.ru/disclo/get_file?p_guid=2f0c5f13-a2e8-49a4-93a8-42973df27e95</t>
  </si>
  <si>
    <t>п. 12(1) и 22</t>
  </si>
  <si>
    <t>37-08/19</t>
  </si>
  <si>
    <t>https://regportal-tariff.ru/disclo/get_file?p_guid=fc7668ab-cc3e-4240-9903-b1c78d1ad449</t>
  </si>
  <si>
    <t>09-04/18ТП</t>
  </si>
  <si>
    <t>https://regportal-tariff.ru/disclo/get_file?p_guid=c01f0f50-9148-4680-810e-a620ee022ddd</t>
  </si>
  <si>
    <t>Бундин Евгений Викторович</t>
  </si>
  <si>
    <t>ижд  террит. ДВМК Дельфин</t>
  </si>
  <si>
    <t>225</t>
  </si>
  <si>
    <t>https://regportal-tariff.ru/disclo/get_file?p_guid=ae3bd0af-4212-4513-9cdc-7e4490662d77</t>
  </si>
  <si>
    <t>п. 12(1) и 23</t>
  </si>
  <si>
    <t>21-07/19</t>
  </si>
  <si>
    <t>https://regportal-tariff.ru/disclo/get_file?p_guid=aa87bac6-32ab-440c-9004-590efb86005d</t>
  </si>
  <si>
    <t>26-12/17Тп</t>
  </si>
  <si>
    <t>https://regportal-tariff.ru/disclo/get_file?p_guid=e877d950-36bf-40d9-bcd4-271e11126195</t>
  </si>
  <si>
    <t>Саланова Татьяна Николаевна</t>
  </si>
  <si>
    <t>ижд пос. Южный-3</t>
  </si>
  <si>
    <t>752</t>
  </si>
  <si>
    <t>https://regportal-tariff.ru/disclo/get_file?p_guid=c4b65e9b-4636-4ef9-94fd-026c76f0d783</t>
  </si>
  <si>
    <t>п. 12(1) и 24</t>
  </si>
  <si>
    <t>16-01/19</t>
  </si>
  <si>
    <t>https://regportal-tariff.ru/disclo/get_file?p_guid=f2c15824-2c0b-4535-8448-b9a39c55569b</t>
  </si>
  <si>
    <t>15-05/18ТП</t>
  </si>
  <si>
    <t>https://regportal-tariff.ru/disclo/get_file?p_guid=68b5807b-f5fc-43df-875d-4b016ac55af6</t>
  </si>
  <si>
    <t>Петров Александр Семенович</t>
  </si>
  <si>
    <t>ижд пос.Прибрежный, пер. Заводской</t>
  </si>
  <si>
    <t>289</t>
  </si>
  <si>
    <t>https://regportal-tariff.ru/disclo/get_file?p_guid=11f97523-1b38-4003-966e-47a5262971cf</t>
  </si>
  <si>
    <t>п. 12(1) и 25</t>
  </si>
  <si>
    <t>04-02/19</t>
  </si>
  <si>
    <t>https://regportal-tariff.ru/disclo/get_file?p_guid=f9179ca7-a7a8-4578-bee2-7c903c0a193e</t>
  </si>
  <si>
    <t>01-05/19ТП</t>
  </si>
  <si>
    <t>https://regportal-tariff.ru/disclo/get_file?p_guid=2c67a30e-5531-485e-80da-db843291bf3e</t>
  </si>
  <si>
    <t>Максимова Надежда Васильевна</t>
  </si>
  <si>
    <t>ижд СНТ Тюльпан</t>
  </si>
  <si>
    <t>322</t>
  </si>
  <si>
    <t>https://regportal-tariff.ru/disclo/get_file?p_guid=0b5acbdf-0960-4d14-9b6e-195bc69a4dc8</t>
  </si>
  <si>
    <t>п. 12(1) и 26</t>
  </si>
  <si>
    <t>34-08/19</t>
  </si>
  <si>
    <t>https://regportal-tariff.ru/disclo/get_file?p_guid=23f53194-7547-4be9-9289-1eb11ad37483</t>
  </si>
  <si>
    <t>01-04/19ТП</t>
  </si>
  <si>
    <t>https://regportal-tariff.ru/disclo/get_file?p_guid=70088674-4fb2-4968-b937-ce454289b370</t>
  </si>
  <si>
    <t>Дукач Маргарита Васильевна</t>
  </si>
  <si>
    <t>308</t>
  </si>
  <si>
    <t>https://regportal-tariff.ru/disclo/get_file?p_guid=ae9c9e86-782c-4ee0-9504-62a5756d9d69</t>
  </si>
  <si>
    <t>п. 12(1) и 27</t>
  </si>
  <si>
    <t>35-08/19</t>
  </si>
  <si>
    <t>https://regportal-tariff.ru/disclo/get_file?p_guid=9cf9f783-6e20-48e4-8355-ad493a89c358</t>
  </si>
  <si>
    <t>17-06/19ТП</t>
  </si>
  <si>
    <t>https://regportal-tariff.ru/disclo/get_file?p_guid=9d5547b7-f498-4ac7-aefb-e8ead20681b9</t>
  </si>
  <si>
    <t>Тристанов Алексей Викторович</t>
  </si>
  <si>
    <t>ижд СТ Шторм</t>
  </si>
  <si>
    <t>490</t>
  </si>
  <si>
    <t>https://regportal-tariff.ru/disclo/get_file?p_guid=96ccf086-5e1e-45cf-9be7-534cce731002</t>
  </si>
  <si>
    <t>п. 12(1) и 28</t>
  </si>
  <si>
    <t>27-07/19</t>
  </si>
  <si>
    <t>https://regportal-tariff.ru/disclo/get_file?p_guid=4ab6a578-bbc3-4c90-bad7-5b9b8389182b</t>
  </si>
  <si>
    <t>16.06/19ТП</t>
  </si>
  <si>
    <t>https://regportal-tariff.ru/disclo/get_file?p_guid=0104d96d-8282-49f3-8381-643ec0b9cfd8</t>
  </si>
  <si>
    <t>Глебовский Георгий Максимович</t>
  </si>
  <si>
    <t>491</t>
  </si>
  <si>
    <t>https://regportal-tariff.ru/disclo/get_file?p_guid=35a0faa3-166f-4d52-9525-9133442a264c</t>
  </si>
  <si>
    <t>п. 12(1) и 29</t>
  </si>
  <si>
    <t>31-08/19</t>
  </si>
  <si>
    <t>https://regportal-tariff.ru/disclo/get_file?p_guid=82a3ce5f-0cff-43f6-9fae-933d832803c1</t>
  </si>
  <si>
    <t>21-07/19ТП</t>
  </si>
  <si>
    <t>https://regportal-tariff.ru/disclo/get_file?p_guid=18bd0eb8-bd21-4d20-a26c-5b8aa0fdfcea</t>
  </si>
  <si>
    <t>Лютиков Сергей Константинович</t>
  </si>
  <si>
    <t>ижд СНТ Фестивальное</t>
  </si>
  <si>
    <t>545</t>
  </si>
  <si>
    <t>https://regportal-tariff.ru/disclo/get_file?p_guid=f50ac829-192d-45a2-8491-ca377bdd2c6c</t>
  </si>
  <si>
    <t>п. 12(1) и 30</t>
  </si>
  <si>
    <t>32-08/19</t>
  </si>
  <si>
    <t>https://regportal-tariff.ru/disclo/get_file?p_guid=af71c538-a9d7-4e61-9ee7-b4a978cd3a6e</t>
  </si>
  <si>
    <t>06-12/17ТП</t>
  </si>
  <si>
    <t>https://regportal-tariff.ru/disclo/get_file?p_guid=b6a0eba8-bc51-4472-89f5-afd852ad6169</t>
  </si>
  <si>
    <t>Масилевич Наталья Николаевна</t>
  </si>
  <si>
    <t>https://regportal-tariff.ru/disclo/get_file?p_guid=8e8a127d-7ff3-43d7-819c-9c6093db27fa</t>
  </si>
  <si>
    <t>п. 12(1) и 31</t>
  </si>
  <si>
    <t>28-07/19</t>
  </si>
  <si>
    <t>https://regportal-tariff.ru/disclo/get_file?p_guid=4b3b138b-35af-48ce-81bc-041b2248ea70</t>
  </si>
  <si>
    <t>20-07/19ТП</t>
  </si>
  <si>
    <t>https://regportal-tariff.ru/disclo/get_file?p_guid=7acf921f-8336-4a51-be2d-a3cc48d32ac9</t>
  </si>
  <si>
    <t>Черных Анатолий Алексеевич</t>
  </si>
  <si>
    <t xml:space="preserve">СНТ Шторм, </t>
  </si>
  <si>
    <t>525</t>
  </si>
  <si>
    <t>https://regportal-tariff.ru/disclo/get_file?p_guid=9c6a3a54-bc3c-47f5-b593-8920cded0e27</t>
  </si>
  <si>
    <t>п. 12(1) и 32</t>
  </si>
  <si>
    <t>41-08/19</t>
  </si>
  <si>
    <t>https://regportal-tariff.ru/disclo/get_file?p_guid=3a0f63b9-0f67-4524-a263-9b96e66c4914</t>
  </si>
  <si>
    <t>01-02/19ТП</t>
  </si>
  <si>
    <t>https://regportal-tariff.ru/disclo/get_file?p_guid=57481161-5061-4983-b2e6-6f334bd378db</t>
  </si>
  <si>
    <t>Штукарь Алефтина Борисовна</t>
  </si>
  <si>
    <t>магазин, ул.Согласия, 15</t>
  </si>
  <si>
    <t>74</t>
  </si>
  <si>
    <t>https://regportal-tariff.ru/disclo/get_file?p_guid=ee904eb8-f06d-455e-bdb8-625aa2675ee6</t>
  </si>
  <si>
    <t>п. 12(1) и 33</t>
  </si>
  <si>
    <t>44-09/19</t>
  </si>
  <si>
    <t>https://regportal-tariff.ru/disclo/get_file?p_guid=27425731-ed39-4534-b96b-011efcbeb7eb</t>
  </si>
  <si>
    <t>38-08/19ТП</t>
  </si>
  <si>
    <t>https://regportal-tariff.ru/disclo/get_file?p_guid=862d35d2-54e4-4467-a76a-4d76bc13f8b1</t>
  </si>
  <si>
    <t>Сафронов Дмитрий Алексеевич</t>
  </si>
  <si>
    <t>ижд снт Фестивальное</t>
  </si>
  <si>
    <t>648</t>
  </si>
  <si>
    <t>https://regportal-tariff.ru/disclo/get_file?p_guid=b16b0377-be87-4ec0-831e-93def8b0c789</t>
  </si>
  <si>
    <t>п. 12(1) и 34</t>
  </si>
  <si>
    <t>45-09/19</t>
  </si>
  <si>
    <t>https://regportal-tariff.ru/disclo/get_file?p_guid=26accf6e-12a0-46c6-bc9d-cb1164882982</t>
  </si>
  <si>
    <t>22-11/18ТП</t>
  </si>
  <si>
    <t>https://regportal-tariff.ru/disclo/get_file?p_guid=7359fede-2dbc-4be3-b184-6fe4d8543f44</t>
  </si>
  <si>
    <t>ООО "Т2 Мобайл"</t>
  </si>
  <si>
    <t>Станция сот связи п. Прибрежный</t>
  </si>
  <si>
    <t>769</t>
  </si>
  <si>
    <t>https://regportal-tariff.ru/disclo/get_file?p_guid=c497f4e1-a7bf-4278-ab59-19e5cb1343d6</t>
  </si>
  <si>
    <t>п. 12(1) и 35</t>
  </si>
  <si>
    <t>54-10/19</t>
  </si>
  <si>
    <t>https://regportal-tariff.ru/disclo/get_file?p_guid=f37faf7c-7f24-4dc5-9ef0-b82ad6121eb8</t>
  </si>
  <si>
    <t>01-03/19ТП</t>
  </si>
  <si>
    <t>https://regportal-tariff.ru/disclo/get_file?p_guid=dad85ab8-c6aa-4619-95a5-b977188c6c80</t>
  </si>
  <si>
    <t>Бородулин А.О.</t>
  </si>
  <si>
    <t>ул. Согласия 26А</t>
  </si>
  <si>
    <t>162</t>
  </si>
  <si>
    <t>https://regportal-tariff.ru/disclo/get_file?p_guid=9bd85bc2-603d-473f-aaeb-870bb6e1d10e</t>
  </si>
  <si>
    <t>п. 12(1) и 36</t>
  </si>
  <si>
    <t>53-10/19</t>
  </si>
  <si>
    <t>https://regportal-tariff.ru/disclo/get_file?p_guid=6d36e71e-3fcc-4ecf-9d7b-62b113f7ba3d</t>
  </si>
  <si>
    <t>40-08/19ТП</t>
  </si>
  <si>
    <t>https://regportal-tariff.ru/disclo/get_file?p_guid=31ba74ef-4717-4e15-a6dc-98d9c0125c92</t>
  </si>
  <si>
    <t>ООО Спецзастр. г. Пионерский, стройпл.</t>
  </si>
  <si>
    <t>Многоквартирный жилой дом г. Пионерский, ул. Октябрьская (Стройплощадка)</t>
  </si>
  <si>
    <t>703</t>
  </si>
  <si>
    <t>https://regportal-tariff.ru/disclo/get_file?p_guid=c58c57da-6058-4c33-9323-1188cbffa47a</t>
  </si>
  <si>
    <t>п. 12(1) и 37</t>
  </si>
  <si>
    <t>60-10/19</t>
  </si>
  <si>
    <t>https://regportal-tariff.ru/disclo/get_file?p_guid=bf949934-dc24-4b7f-bedc-3d3f000b41fc</t>
  </si>
  <si>
    <t>35-08/19ТП</t>
  </si>
  <si>
    <t>https://regportal-tariff.ru/disclo/get_file?p_guid=7d0ce606-d7d8-4773-91b1-7b681fdc87fb</t>
  </si>
  <si>
    <t>Березуцкий К.Н.</t>
  </si>
  <si>
    <t>ижд. Фестивальное, 165</t>
  </si>
  <si>
    <t>651</t>
  </si>
  <si>
    <t>https://regportal-tariff.ru/disclo/get_file?p_guid=25e7dbc5-cd0e-4ebb-b5fc-73b4233ab830</t>
  </si>
  <si>
    <t>п. 12(1) и 38</t>
  </si>
  <si>
    <t>52-10/19</t>
  </si>
  <si>
    <t>https://regportal-tariff.ru/disclo/get_file?p_guid=81377e79-6c1d-4dc0-9049-50d6d2521f6f</t>
  </si>
  <si>
    <t>10-05/19ТП</t>
  </si>
  <si>
    <t>https://regportal-tariff.ru/disclo/get_file?p_guid=86332604-0649-435d-8a1e-23a939ed2fe7</t>
  </si>
  <si>
    <t>ООО "Невеленд"</t>
  </si>
  <si>
    <t>п. Куликово, игорная зона</t>
  </si>
  <si>
    <t>392</t>
  </si>
  <si>
    <t>https://regportal-tariff.ru/disclo/get_file?p_guid=03d14bea-5078-43b1-8ea5-983285fefa84</t>
  </si>
  <si>
    <t>п. 12(1) и 39</t>
  </si>
  <si>
    <t>56-10/19</t>
  </si>
  <si>
    <t>https://regportal-tariff.ru/disclo/get_file?p_guid=cd0ef736-2449-4de3-b7a8-a9263d322a66</t>
  </si>
  <si>
    <t>36-08/19ТП</t>
  </si>
  <si>
    <t>https://regportal-tariff.ru/disclo/get_file?p_guid=4e138d72-d75c-4fc2-9b05-5f63d5fbe590</t>
  </si>
  <si>
    <t>ООО Т2-Мобайл</t>
  </si>
  <si>
    <t>Баз.станция ул. Тульская</t>
  </si>
  <si>
    <t>650</t>
  </si>
  <si>
    <t>https://regportal-tariff.ru/disclo/get_file?p_guid=1cad2cfe-b365-4bb7-863c-14b7c9e317ef</t>
  </si>
  <si>
    <t>п. 12(1) и 40</t>
  </si>
  <si>
    <t>59-10/19</t>
  </si>
  <si>
    <t>https://regportal-tariff.ru/disclo/get_file?p_guid=0e910030-41d3-449e-8792-59838e916dc5</t>
  </si>
  <si>
    <t>37-08/19ТП</t>
  </si>
  <si>
    <t>https://regportal-tariff.ru/disclo/get_file?p_guid=7bc250a0-80cb-4440-9fb3-ce30ea74f3c5</t>
  </si>
  <si>
    <t>ООО "Мегафон"</t>
  </si>
  <si>
    <t>Оборуд. АПК Безоп. Город</t>
  </si>
  <si>
    <t>661</t>
  </si>
  <si>
    <t>https://regportal-tariff.ru/disclo/get_file?p_guid=12752ed8-d2b6-47de-b304-36d60551b5c6</t>
  </si>
  <si>
    <t>п. 12(1) и 41</t>
  </si>
  <si>
    <t>77-11/19</t>
  </si>
  <si>
    <t>https://regportal-tariff.ru/disclo/get_file?p_guid=757e7167-e209-41a6-811e-fb2d25a53095</t>
  </si>
  <si>
    <t>48-10/19ТП</t>
  </si>
  <si>
    <t>https://regportal-tariff.ru/disclo/get_file?p_guid=113e6b30-bf80-423a-ac2f-c7c9b907ec2e</t>
  </si>
  <si>
    <t>Ленгазспецстрой</t>
  </si>
  <si>
    <t>жил.городок пос. Романово</t>
  </si>
  <si>
    <t>781</t>
  </si>
  <si>
    <t>https://regportal-tariff.ru/disclo/get_file?p_guid=3320b51b-8dfe-4b9c-adc4-24b28eb480f2</t>
  </si>
  <si>
    <t>НЕ п. 12(1) и 14</t>
  </si>
  <si>
    <t>75-11/19</t>
  </si>
  <si>
    <t>https://regportal-tariff.ru/disclo/get_file?p_guid=17efcabc-8482-40f1-b620-4cf4900c73ae</t>
  </si>
  <si>
    <t>49-10/19ТП</t>
  </si>
  <si>
    <t>https://regportal-tariff.ru/disclo/get_file?p_guid=34981d0f-4e77-4b47-8554-5ef131518ef4</t>
  </si>
  <si>
    <t>ООО БТПД "Ресурсы Севера"</t>
  </si>
  <si>
    <t>ул. Ялтинская, 66</t>
  </si>
  <si>
    <t>827</t>
  </si>
  <si>
    <t>https://regportal-tariff.ru/disclo/get_file?p_guid=79cb0ec7-8ce5-4ce9-a06c-f1ff4c449969</t>
  </si>
  <si>
    <t>НЕ п. 12(1) и 15</t>
  </si>
  <si>
    <t>78-11/19</t>
  </si>
  <si>
    <t>https://regportal-tariff.ru/disclo/get_file?p_guid=f499eb95-c697-487f-b30f-a8e9269b1cd3</t>
  </si>
  <si>
    <t>55-11/19ТП</t>
  </si>
  <si>
    <t>https://regportal-tariff.ru/disclo/get_file?p_guid=ce2d6486-58d1-4431-bea0-2fdb8dd2ec67</t>
  </si>
  <si>
    <t>Грищенко Светлана Анатольевна</t>
  </si>
  <si>
    <t>ижд, ул. Красивая,</t>
  </si>
  <si>
    <t>861</t>
  </si>
  <si>
    <t>https://regportal-tariff.ru/disclo/get_file?p_guid=8c71baf1-84c8-4487-bd44-da7d3ff4758e</t>
  </si>
  <si>
    <t>81-12/19</t>
  </si>
  <si>
    <t>https://regportal-tariff.ru/disclo/get_file?p_guid=851dc75e-ffc3-427d-b918-a19719c201d2</t>
  </si>
  <si>
    <t>53-10/19ТП</t>
  </si>
  <si>
    <t>https://regportal-tariff.ru/disclo/get_file?p_guid=72270ff6-3ca8-417a-a73d-781b279c633c</t>
  </si>
  <si>
    <t>Ахмедов Габил Абдулгасан оглы</t>
  </si>
  <si>
    <t>торг. Павильон, ул. Заводская, 26А</t>
  </si>
  <si>
    <t>835</t>
  </si>
  <si>
    <t>https://regportal-tariff.ru/disclo/get_file?p_guid=d8efb56b-7c12-4f1a-8c13-7f775d80c91f</t>
  </si>
  <si>
    <t>85-12/19</t>
  </si>
  <si>
    <t>https://regportal-tariff.ru/disclo/get_file?p_guid=97a4c111-bd89-4a89-9a7b-35621448bc55</t>
  </si>
  <si>
    <t>03-07/16ТП</t>
  </si>
  <si>
    <t>https://regportal-tariff.ru/disclo/get_file?p_guid=f7b0792a-a194-4a20-a42c-3a3f9fc82e32</t>
  </si>
  <si>
    <t>АО "Янтарьэнерго</t>
  </si>
  <si>
    <t>РП-15 для Росморпорта</t>
  </si>
  <si>
    <t>365</t>
  </si>
  <si>
    <t>https://regportal-tariff.ru/disclo/get_file?p_guid=c3e6c424-f7ec-40c1-87a1-b8dbe14c8889</t>
  </si>
  <si>
    <t>1-20 кВ</t>
  </si>
  <si>
    <t>89-12/19</t>
  </si>
  <si>
    <t>https://regportal-tariff.ru/disclo/get_file?p_guid=938b5b5a-3b4b-41e6-855a-3e32f3dc82a4</t>
  </si>
  <si>
    <t>02-07/17ТП</t>
  </si>
  <si>
    <t>https://regportal-tariff.ru/disclo/get_file?p_guid=d580e55f-2057-4736-bf8f-f9a5b7f8ab1a</t>
  </si>
  <si>
    <t>ООО "Площадь"</t>
  </si>
  <si>
    <t>гостин. Комплекс г. Пионерск</t>
  </si>
  <si>
    <t>341</t>
  </si>
  <si>
    <t>https://regportal-tariff.ru/disclo/get_file?p_guid=133a75f8-4140-49dc-abf8-df9eb6395299</t>
  </si>
  <si>
    <t>90-12/19</t>
  </si>
  <si>
    <t>https://regportal-tariff.ru/disclo/get_file?p_guid=e3ffc0f9-c4ee-4c52-a72c-c7946c42b06b</t>
  </si>
  <si>
    <t>34-08/19ТП</t>
  </si>
  <si>
    <t>https://regportal-tariff.ru/disclo/get_file?p_guid=11e5f1f5-268a-4e1c-b21d-3fda6564fc12</t>
  </si>
  <si>
    <t>ГКУ КО "Безопасный город"</t>
  </si>
  <si>
    <t>пос. Южный  комплекс фото-видео фиксации, Багратионовск</t>
  </si>
  <si>
    <t>645</t>
  </si>
  <si>
    <t>https://regportal-tariff.ru/disclo/get_file?p_guid=25a8fd04-5ac6-42ba-b0ca-ac8c0075082a</t>
  </si>
  <si>
    <t>91-12/19</t>
  </si>
  <si>
    <t>https://regportal-tariff.ru/disclo/get_file?p_guid=eb6dc499-e259-412c-8902-ebffb9a1e319</t>
  </si>
  <si>
    <t>02-09/18Тп</t>
  </si>
  <si>
    <t>https://regportal-tariff.ru/disclo/get_file?p_guid=97f0dc15-040a-4248-8de3-b1dc70cb9dad</t>
  </si>
  <si>
    <t>ООО "СЛК-Инвест"</t>
  </si>
  <si>
    <t>лифтовый подъемник, г. Светлогорск</t>
  </si>
  <si>
    <t>614</t>
  </si>
  <si>
    <t>https://regportal-tariff.ru/disclo/get_file?p_guid=221e4816-0a32-4ef2-95ef-e0698756a8e5</t>
  </si>
  <si>
    <t>06-02/19</t>
  </si>
  <si>
    <t>https://regportal-tariff.ru/disclo/get_file?p_guid=cd9e664a-a720-488f-b8ec-3e22a861bd99</t>
  </si>
  <si>
    <t>Добавить объект</t>
  </si>
  <si>
    <t>Приложение 10</t>
  </si>
  <si>
    <t>Наименование мероприятий</t>
  </si>
  <si>
    <r>
      <t>Информация для расчета стандартизированной тарифной ставки С</t>
    </r>
    <r>
      <rPr>
        <charset val="204"/>
        <family val="2"/>
        <rFont val="Tahoma"/>
        <sz val="9"/>
        <vertAlign val="subscript"/>
      </rPr>
      <t>1</t>
    </r>
  </si>
  <si>
    <t>Расходы на одно присоединение_x000D_
(руб. на одно ТП)</t>
  </si>
  <si>
    <t>Расходы по каждому мероприятию (руб.)</t>
  </si>
  <si>
    <t>Количество технологических присоединений (шт.)</t>
  </si>
  <si>
    <t>Объем максимальной мощности (кВт)</t>
  </si>
  <si>
    <t>С1.1</t>
  </si>
  <si>
    <t>Подготовка и выдача сетевой организацией технических условий Заявителю и их согласование с системным оператором</t>
  </si>
  <si>
    <t>1.1</t>
  </si>
  <si>
    <t>Подготовка и выдача сетевой организацией технических условий Заявителю и их согласование с системным оператором до 15 Квт</t>
  </si>
  <si>
    <t>1.2</t>
  </si>
  <si>
    <t>Подготовка и выдача сетевой организацией технических условий Заявителю и их согласование с системным оператором до 150 Квт</t>
  </si>
  <si>
    <t>С1.2</t>
  </si>
  <si>
    <t xml:space="preserve">Проверка сетевой организацией выполнения Заявителем технических условий </t>
  </si>
  <si>
    <t>С1.2.1</t>
  </si>
  <si>
    <t xml:space="preserve">для случаев технологического присоединения объектов Заявителей, указанных в пунктах 12(1) и 14 </t>
  </si>
  <si>
    <t xml:space="preserve">С1.2.2 </t>
  </si>
  <si>
    <t>для случаев технологического присоединения объектов Заявителей, не предусмотренных С1.2.1</t>
  </si>
  <si>
    <t>Приложение 11</t>
  </si>
  <si>
    <t>Показатели</t>
  </si>
  <si>
    <t>Расходы (без учета НДС), руб.</t>
  </si>
  <si>
    <t>Обосновывающий документ</t>
  </si>
  <si>
    <t>Комментарий</t>
  </si>
  <si>
    <t>Название</t>
  </si>
  <si>
    <t>Дата</t>
  </si>
  <si>
    <t>Номер</t>
  </si>
  <si>
    <t>1. На подготовку и выдачу сетевой организацией технических условий Заявителю и их согласование с системным оператором</t>
  </si>
  <si>
    <t>Расходы по выполнению мероприятий по технологическому присоединению, всего</t>
  </si>
  <si>
    <t>1.1.1</t>
  </si>
  <si>
    <t>Вспомогательные материалы</t>
  </si>
  <si>
    <t>1.1.1.0</t>
  </si>
  <si>
    <t>Добавить документ</t>
  </si>
  <si>
    <t>1.1.2</t>
  </si>
  <si>
    <t>Энергия на хозяйственные нужды</t>
  </si>
  <si>
    <t>1.1.2.0</t>
  </si>
  <si>
    <t>1.1.3</t>
  </si>
  <si>
    <t>Оплата труда ППП</t>
  </si>
  <si>
    <t>1.1.3.0</t>
  </si>
  <si>
    <t>1.1.4</t>
  </si>
  <si>
    <t>Отчисления на страховые взносы</t>
  </si>
  <si>
    <t>1.1.4.0</t>
  </si>
  <si>
    <t>1.1.5</t>
  </si>
  <si>
    <t>Прочие расходы, всего, в том числе:</t>
  </si>
  <si>
    <t>1.1.5.1</t>
  </si>
  <si>
    <t>- работы и услуги производственного характера</t>
  </si>
  <si>
    <t>1.1.5.1.0</t>
  </si>
  <si>
    <t>1.1.5.2</t>
  </si>
  <si>
    <t>- налоги и сборы, уменьшающие налогооблагаемую базу на прибыль организаций, всего</t>
  </si>
  <si>
    <t>1.1.5.2.0</t>
  </si>
  <si>
    <t>1.1.5.3</t>
  </si>
  <si>
    <t>- работы и услуги непроизводственного характера, в т.ч.:</t>
  </si>
  <si>
    <t>1.1.5.3.1</t>
  </si>
  <si>
    <t>услуги связи</t>
  </si>
  <si>
    <t>1.1.5.3.1.0</t>
  </si>
  <si>
    <t>1.1.5.3.2</t>
  </si>
  <si>
    <t>расходы на охрану и пожарную безопасность</t>
  </si>
  <si>
    <t>1.1.5.3.2.0</t>
  </si>
  <si>
    <t>1.1.5.3.3</t>
  </si>
  <si>
    <t>расходы на информационное обслуживание, иные услуги, связанные с деятельностью по технологическому присоединению</t>
  </si>
  <si>
    <t>1.1.5.3.3.0</t>
  </si>
  <si>
    <t>1.1.5.3.4</t>
  </si>
  <si>
    <t>плата за аренду имущества</t>
  </si>
  <si>
    <t>1.1.5.3.4.0</t>
  </si>
  <si>
    <t>1.1.5.3.5</t>
  </si>
  <si>
    <t>другие прочие расходы, связанные с производством и реализацией</t>
  </si>
  <si>
    <t>1.1.5.3.5.0</t>
  </si>
  <si>
    <t>1.1.6</t>
  </si>
  <si>
    <t>Внереализационные расходы, всего</t>
  </si>
  <si>
    <t>1.1.6.1</t>
  </si>
  <si>
    <t>- расходы на услуги банков</t>
  </si>
  <si>
    <t>1.1.6.1.0</t>
  </si>
  <si>
    <t>1.1.6.2</t>
  </si>
  <si>
    <t>- % за пользование кредитом</t>
  </si>
  <si>
    <t>1.1.6.2.0</t>
  </si>
  <si>
    <t>1.1.6.3</t>
  </si>
  <si>
    <t>- прочие обоснованные расходы</t>
  </si>
  <si>
    <t>1.1.6.3.0</t>
  </si>
  <si>
    <t>1.1.6.4</t>
  </si>
  <si>
    <t>- денежные выплаты социального характера (по Коллективному договору)</t>
  </si>
  <si>
    <t>1.1.6.4.0</t>
  </si>
  <si>
    <t xml:space="preserve">2. С1.2.1 - для случаев технологического присоединения объектов Заявителей, указанных в пунктах 12(1) и 14 </t>
  </si>
  <si>
    <t>2.1</t>
  </si>
  <si>
    <t>2.1.1</t>
  </si>
  <si>
    <t>2.1.1.0</t>
  </si>
  <si>
    <t>2.1.2</t>
  </si>
  <si>
    <t>2.1.2.0</t>
  </si>
  <si>
    <t>2.1.3</t>
  </si>
  <si>
    <t>2.1.3.0</t>
  </si>
  <si>
    <t>2.1.4</t>
  </si>
  <si>
    <t>2.1.4.0</t>
  </si>
  <si>
    <t>2.1.5</t>
  </si>
  <si>
    <t>2.1.5.1</t>
  </si>
  <si>
    <t>2.1.5.1.0</t>
  </si>
  <si>
    <t>2.1.5.2</t>
  </si>
  <si>
    <t>2.1.5.2.0</t>
  </si>
  <si>
    <t>2.1.5.3</t>
  </si>
  <si>
    <t>2.1.5.3.1</t>
  </si>
  <si>
    <t>2.1.5.3.1.0</t>
  </si>
  <si>
    <t>2.1.5.3.2</t>
  </si>
  <si>
    <t>2.1.5.3.2.0</t>
  </si>
  <si>
    <t>2.1.5.3.3</t>
  </si>
  <si>
    <t>2.1.5.3.3.0</t>
  </si>
  <si>
    <t>2.1.5.3.4</t>
  </si>
  <si>
    <t>2.1.5.3.4.0</t>
  </si>
  <si>
    <t>2.1.5.3.5</t>
  </si>
  <si>
    <t>2.1.5.3.5.0</t>
  </si>
  <si>
    <t>2.1.6</t>
  </si>
  <si>
    <t>2.1.6.1</t>
  </si>
  <si>
    <t>2.1.6.1.0</t>
  </si>
  <si>
    <t>2.1.6.2</t>
  </si>
  <si>
    <t>2.1.6.2.0</t>
  </si>
  <si>
    <t>2.1.6.3</t>
  </si>
  <si>
    <t>2.1.6.3.0</t>
  </si>
  <si>
    <t>2.1.6.4</t>
  </si>
  <si>
    <t>2.1.6.4.0</t>
  </si>
  <si>
    <t>3. С1.2.2 - для случаев технологического присоединения объектов Заявителей, не предусмотренных С1.2.1</t>
  </si>
  <si>
    <t>3.1</t>
  </si>
  <si>
    <t>3.1.1</t>
  </si>
  <si>
    <t>3.1.1.0</t>
  </si>
  <si>
    <t>3.1.2</t>
  </si>
  <si>
    <t>3.1.2.0</t>
  </si>
  <si>
    <t>3.1.3</t>
  </si>
  <si>
    <t>3.1.3.0</t>
  </si>
  <si>
    <t>3.1.4</t>
  </si>
  <si>
    <t>3.1.4.0</t>
  </si>
  <si>
    <t>3.1.5</t>
  </si>
  <si>
    <t>3.1.5.1</t>
  </si>
  <si>
    <t>3.1.5.1.0</t>
  </si>
  <si>
    <t>3.1.5.2</t>
  </si>
  <si>
    <t>3.1.5.2.0</t>
  </si>
  <si>
    <t>3.1.5.3</t>
  </si>
  <si>
    <t>3.1.5.3.1</t>
  </si>
  <si>
    <t>3.1.5.3.1.0</t>
  </si>
  <si>
    <t>3.1.5.3.2</t>
  </si>
  <si>
    <t>3.1.5.3.2.0</t>
  </si>
  <si>
    <t>3.1.5.3.3</t>
  </si>
  <si>
    <t>3.1.5.3.3.0</t>
  </si>
  <si>
    <t>3.1.5.3.4</t>
  </si>
  <si>
    <t>3.1.5.3.4.0</t>
  </si>
  <si>
    <t>3.1.5.3.5</t>
  </si>
  <si>
    <t>3.1.5.3.5.0</t>
  </si>
  <si>
    <t>3.1.6</t>
  </si>
  <si>
    <t>3.1.6.1</t>
  </si>
  <si>
    <t>3.1.6.1.0</t>
  </si>
  <si>
    <t>3.1.6.2</t>
  </si>
  <si>
    <t>3.1.6.2.0</t>
  </si>
  <si>
    <t>3.1.6.3</t>
  </si>
  <si>
    <t>3.1.6.3.0</t>
  </si>
  <si>
    <t>3.1.6.4</t>
  </si>
  <si>
    <t>3.1.6.4.0</t>
  </si>
  <si>
    <t>1</t>
  </si>
  <si>
    <t>2</t>
  </si>
  <si>
    <t>3</t>
  </si>
  <si>
    <t>4</t>
  </si>
  <si>
    <t>5</t>
  </si>
  <si>
    <t>6</t>
  </si>
  <si>
    <t>7</t>
  </si>
  <si>
    <t>8</t>
  </si>
  <si>
    <t>9</t>
  </si>
  <si>
    <t>10</t>
  </si>
  <si>
    <t>Добавить комментарий</t>
  </si>
  <si>
    <t>et_List_Pril1</t>
  </si>
  <si>
    <t>et_List_s1rashod</t>
  </si>
  <si>
    <t>et_List_08</t>
  </si>
  <si>
    <t>Да</t>
  </si>
  <si>
    <t>et_Comm</t>
  </si>
  <si>
    <t>REGION</t>
  </si>
  <si>
    <t>month_list</t>
  </si>
  <si>
    <t>logical</t>
  </si>
  <si>
    <t>doc_list</t>
  </si>
  <si>
    <t>year_list</t>
  </si>
  <si>
    <t>year_first_list</t>
  </si>
  <si>
    <t>city_type_list</t>
  </si>
  <si>
    <t>kat_nad_list</t>
  </si>
  <si>
    <t>napr_list</t>
  </si>
  <si>
    <t>metod_list</t>
  </si>
  <si>
    <t>object_type_list</t>
  </si>
  <si>
    <t>bid_category_c1</t>
  </si>
  <si>
    <t>Амурская область</t>
  </si>
  <si>
    <t>Январь</t>
  </si>
  <si>
    <t>2020</t>
  </si>
  <si>
    <t>город</t>
  </si>
  <si>
    <t>III</t>
  </si>
  <si>
    <t xml:space="preserve">однофазный прямого включения </t>
  </si>
  <si>
    <t>Вологодская область</t>
  </si>
  <si>
    <t>Февраль</t>
  </si>
  <si>
    <t>ссылка на документ</t>
  </si>
  <si>
    <t>2021</t>
  </si>
  <si>
    <t>село</t>
  </si>
  <si>
    <t>II</t>
  </si>
  <si>
    <t>однофазный полукосвенного включения</t>
  </si>
  <si>
    <t>Волгоградская область</t>
  </si>
  <si>
    <t>Март</t>
  </si>
  <si>
    <t>2022</t>
  </si>
  <si>
    <t>I</t>
  </si>
  <si>
    <t>35 кВ</t>
  </si>
  <si>
    <t>ставка за 1 кВт</t>
  </si>
  <si>
    <t>однофазный косвенного включения</t>
  </si>
  <si>
    <t>Воронежская область</t>
  </si>
  <si>
    <t>Апрель</t>
  </si>
  <si>
    <t>план</t>
  </si>
  <si>
    <t>110 кВ и выше</t>
  </si>
  <si>
    <t xml:space="preserve">трехфазный прямого включения </t>
  </si>
  <si>
    <t>Еврейская автономная область</t>
  </si>
  <si>
    <t>Май</t>
  </si>
  <si>
    <t>2024</t>
  </si>
  <si>
    <t>ИПР</t>
  </si>
  <si>
    <t>трехфазный полукосвенного включения</t>
  </si>
  <si>
    <t>Июнь</t>
  </si>
  <si>
    <t>2025</t>
  </si>
  <si>
    <t>инд. проект</t>
  </si>
  <si>
    <t>трехфазный косвенного включения</t>
  </si>
  <si>
    <t>Кемеровская область</t>
  </si>
  <si>
    <t>Июль</t>
  </si>
  <si>
    <t>2026</t>
  </si>
  <si>
    <t>Костромская область</t>
  </si>
  <si>
    <t>Август</t>
  </si>
  <si>
    <t>2027</t>
  </si>
  <si>
    <t>Красноярский край</t>
  </si>
  <si>
    <t>Сентябрь</t>
  </si>
  <si>
    <t>2028</t>
  </si>
  <si>
    <t>Ленинградская область</t>
  </si>
  <si>
    <t>Октябрь</t>
  </si>
  <si>
    <t>2029</t>
  </si>
  <si>
    <t>Ненецкий автономный округ</t>
  </si>
  <si>
    <t>Ноябрь</t>
  </si>
  <si>
    <t>2030</t>
  </si>
  <si>
    <t>Нижегородская область</t>
  </si>
  <si>
    <t>Декабрь</t>
  </si>
  <si>
    <t>Пермский край</t>
  </si>
  <si>
    <t>Республика Алтай</t>
  </si>
  <si>
    <t>Республика Карелия</t>
  </si>
  <si>
    <t>Республика Крым</t>
  </si>
  <si>
    <t>Республика Татарстан</t>
  </si>
  <si>
    <t>Республика Хакасия</t>
  </si>
  <si>
    <t>Ставропольский край</t>
  </si>
  <si>
    <t>Челябинская область</t>
  </si>
  <si>
    <t>Чеченская республика</t>
  </si>
  <si>
    <t>Чувашская республика</t>
  </si>
  <si>
    <t>Ямало-Ненецкий автономный округ</t>
  </si>
  <si>
    <t>reg_list</t>
  </si>
  <si>
    <t>TemplateState</t>
  </si>
  <si>
    <t>START_FILL_TITLE</t>
  </si>
  <si>
    <t>LINK_DOC_MASK</t>
  </si>
  <si>
    <t>^https:\/\/regportal-tariff\.ru\/disclo\/get_file\?p_guid=[0-9a-f]{8}-[0-9a-f]{4}-[0-9a-f]{4}-[0-9a-f]{4}-[0-9a-f]{12}$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</si>
</sst>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2" formatCode="_(&quot;$&quot;* #,##0_);_(&quot;$&quot;* (#,##0);_(&quot;$&quot;* &quot;-&quot;_);_(@_)"/>
    <numFmt numFmtId="43" formatCode="_(* #,##0.00_);_(* (#,##0.00);_(* &quot;-&quot;??_);_(@_)"/>
    <numFmt numFmtId="44" formatCode="_(&quot;$&quot;* #,##0.00_);_(&quot;$&quot;* (#,##0.00);_(&quot;$&quot;* &quot;-&quot;??_);_(@_)"/>
    <numFmt numFmtId="171" formatCode="0.00000"/>
    <numFmt numFmtId="172" formatCode="dd\.mm\.yyyy"/>
  </numFmts>
  <fonts count="48">
    <font>
      <sz val="11"/>
      <color rgb="FF000000"/>
      <name val="Calibri"/>
      <scheme val="minor"/>
    </font>
    <font>
      <b/>
      <sz val="10"/>
      <color auto="1"/>
      <name val="Tahoma"/>
    </font>
    <font>
      <sz val="10"/>
      <color auto="1"/>
      <name val="Tahoma"/>
    </font>
    <font>
      <u/>
      <sz val="10"/>
      <color theme="0" tint="-0.05"/>
      <name val="Tahoma"/>
    </font>
    <font>
      <u/>
      <sz val="10"/>
      <color rgb="FF0000FF"/>
      <name val="Tahoma"/>
    </font>
    <font>
      <b/>
      <i/>
      <sz val="10"/>
      <color auto="1"/>
      <name val="Tahoma"/>
    </font>
    <font>
      <b/>
      <u/>
      <sz val="11"/>
      <color rgb="FF0000FF"/>
      <name val="Tahoma"/>
    </font>
    <font>
      <sz val="11"/>
      <color rgb="FFFFFFFF"/>
      <name val="Tahoma"/>
    </font>
    <font>
      <u/>
      <sz val="20"/>
      <color rgb="FF003366"/>
      <name val="Tahoma"/>
    </font>
    <font>
      <sz val="9"/>
      <color auto="1"/>
      <name val="Tahoma"/>
    </font>
    <font>
      <sz val="11"/>
      <color rgb="FF000000"/>
      <name val="Tahoma"/>
    </font>
    <font>
      <b/>
      <sz val="10"/>
      <color rgb="FF000000"/>
      <name val="Tahoma"/>
    </font>
    <font>
      <sz val="11"/>
      <color rgb="FF000000"/>
      <name val="Marlett"/>
    </font>
    <font>
      <sz val="10"/>
      <color rgb="FF000000"/>
      <name val="Tahoma"/>
    </font>
    <font>
      <sz val="9"/>
      <color rgb="FF000000"/>
      <name val="Tahoma"/>
    </font>
    <font>
      <sz val="9"/>
      <color rgb="FFFFFFFF"/>
      <name val="Tahoma"/>
    </font>
    <font>
      <sz val="16"/>
      <color auto="1"/>
      <name val="Tahoma"/>
    </font>
    <font>
      <b/>
      <sz val="9"/>
      <color auto="1"/>
      <name val="Tahoma"/>
    </font>
    <font>
      <sz val="9"/>
      <color rgb="FF993300"/>
      <name val="Tahoma"/>
    </font>
    <font>
      <sz val="9"/>
      <color rgb="FFCC0000"/>
      <name val="Tahoma"/>
    </font>
    <font>
      <sz val="16"/>
      <color rgb="FFFFFFFF"/>
      <name val="Tahoma"/>
    </font>
    <font>
      <sz val="10"/>
      <color auto="1"/>
      <name val="Wingdings 2"/>
    </font>
    <font>
      <sz val="1"/>
      <color theme="0"/>
      <name val="Tahoma"/>
    </font>
    <font>
      <b/>
      <sz val="9"/>
      <color rgb="FF000080"/>
      <name val="Tahoma"/>
    </font>
    <font>
      <sz val="9"/>
      <color theme="1"/>
      <name val="Tahoma"/>
    </font>
    <font>
      <b/>
      <sz val="9"/>
      <color theme="0"/>
      <name val="Tahoma"/>
    </font>
    <font>
      <b/>
      <sz val="9"/>
      <color rgb="FF333399"/>
      <name val="Tahoma"/>
    </font>
    <font>
      <sz val="11"/>
      <color rgb="FFBCBCBC"/>
      <name val="Wingdings 2"/>
    </font>
    <font>
      <u/>
      <sz val="9"/>
      <color theme="10"/>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sz val="11"/>
      <color auto="1"/>
      <name val="Calibri"/>
      <scheme val="minor"/>
    </font>
  </fonts>
  <fills count="46">
    <fill>
      <patternFill patternType="none"/>
    </fill>
    <fill>
      <patternFill patternType="gray125"/>
    </fill>
    <fill>
      <patternFill patternType="solid">
        <fgColor theme="0" tint="-0.05"/>
      </patternFill>
    </fill>
    <fill>
      <patternFill patternType="solid">
        <fgColor rgb="FFBCBCBC"/>
      </patternFill>
    </fill>
    <fill>
      <patternFill patternType="solid">
        <fgColor theme="0" tint="-0.15"/>
      </patternFill>
    </fill>
    <fill>
      <patternFill patternType="solid">
        <fgColor rgb="FFFFFFC0"/>
      </patternFill>
    </fill>
    <fill>
      <patternFill patternType="solid">
        <fgColor rgb="FFD3DBDB"/>
      </patternFill>
    </fill>
    <fill>
      <patternFill patternType="solid">
        <fgColor rgb="FFD7EAD3"/>
      </patternFill>
    </fill>
    <fill>
      <patternFill patternType="solid">
        <fgColor rgb="FFE3FAFD"/>
      </patternFill>
    </fill>
    <fill>
      <patternFill patternType="solid">
        <fgColor rgb="FFFFFFFF"/>
      </patternFill>
    </fill>
    <fill>
      <patternFill patternType="solid">
        <fgColor theme="0"/>
      </patternFill>
    </fill>
    <fill>
      <patternFill patternType="solid">
        <fgColor rgb="FFFF8080"/>
      </patternFill>
    </fill>
    <fill>
      <patternFill patternType="lightDown">
        <fgColor rgb="FFBCBCBC"/>
      </patternFill>
    </fill>
    <fill>
      <patternFill patternType="solid">
        <fgColor theme="5" tint="0.6"/>
      </patternFill>
    </fill>
    <fill>
      <patternFill patternType="solid">
        <fgColor theme="9" tint="0.4"/>
      </patternFill>
    </fill>
    <fill>
      <patternFill patternType="solid">
        <fgColor rgb="FF0066CC"/>
      </patternFill>
    </fill>
    <fill>
      <patternFill patternType="solid">
        <fgColor rgb="FFFFFF00"/>
      </patternFill>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4">
    <border>
      <left/>
      <right/>
      <top/>
      <bottom/>
    </border>
    <border>
      <left/>
      <right/>
      <top style="thin">
        <color rgb="FFD9D9D9"/>
      </top>
      <bottom style="thin">
        <color rgb="FFD9D9D9"/>
      </bottom>
    </border>
    <border>
      <left style="thin">
        <color rgb="FFBCBCBC"/>
      </left>
      <right style="thin">
        <color rgb="FFBCBCBC"/>
      </right>
      <top style="thin">
        <color rgb="FFBCBCBC"/>
      </top>
      <bottom style="thin">
        <color rgb="FFBCBCBC"/>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top/>
      <bottom/>
    </border>
    <border>
      <left/>
      <right style="thin">
        <color rgb="FFBCBCBC"/>
      </right>
      <top/>
      <bottom/>
    </border>
    <border>
      <left style="thin">
        <color rgb="FFBCBCBC"/>
      </left>
      <right/>
      <top style="thin">
        <color rgb="FFBCBCBC"/>
      </top>
      <bottom/>
    </border>
    <border>
      <left/>
      <right/>
      <top style="thin">
        <color rgb="FFBCBCBC"/>
      </top>
      <bottom/>
    </border>
    <border>
      <left/>
      <right style="thin">
        <color rgb="FFBCBCBC"/>
      </right>
      <top style="thin">
        <color rgb="FFBCBCBC"/>
      </top>
      <bottom/>
    </border>
    <border>
      <left style="thin">
        <color rgb="FFBCBCBC"/>
      </left>
      <right/>
      <top/>
      <bottom style="thin">
        <color rgb="FFBCBCBC"/>
      </bottom>
    </border>
    <border>
      <left/>
      <right/>
      <top/>
      <bottom style="thin">
        <color rgb="FFBCBCBC"/>
      </bottom>
    </border>
    <border>
      <left/>
      <right style="thin">
        <color rgb="FFBCBCBC"/>
      </right>
      <top style="thin">
        <color rgb="FFBCBCBC"/>
      </top>
      <bottom style="thin">
        <color rgb="FFBCBCBC"/>
      </bottom>
    </border>
    <border>
      <left style="thin">
        <color rgb="FFBCBCBC"/>
      </left>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right style="thin">
        <color rgb="FFBCBCBC"/>
      </right>
      <top/>
      <bottom style="thin">
        <color rgb="FFBCBCBC"/>
      </bottom>
    </border>
    <border>
      <left style="thin">
        <color rgb="FFBCBCBC"/>
      </left>
      <right style="thin">
        <color rgb="FFBCBCBC"/>
      </right>
      <top/>
      <bottom/>
    </border>
    <border>
      <left style="thin">
        <color theme="0" tint="-0.25"/>
      </left>
      <right style="thin">
        <color theme="0" tint="-0.25"/>
      </right>
      <top style="thin">
        <color theme="0" tint="-0.25"/>
      </top>
      <bottom style="thin">
        <color theme="0" tint="-0.25"/>
      </bottom>
    </border>
    <border>
      <left style="thin">
        <color rgb="FFBCBCBC"/>
      </left>
      <right style="thin">
        <color rgb="FFBCBCBC"/>
      </right>
      <top/>
      <bottom style="thin">
        <color rgb="FFBCBCBC"/>
      </bottom>
    </border>
    <border>
      <left/>
      <right style="thin">
        <color rgb="FFBCBCBC"/>
      </right>
      <top style="thin">
        <color theme="0" tint="-0.25"/>
      </top>
      <bottom style="thin">
        <color rgb="FFBCBCBC"/>
      </bottom>
    </border>
    <border>
      <left style="thin">
        <color theme="0" tint="-0.25"/>
      </left>
      <right style="thin">
        <color theme="0" tint="-0.25"/>
      </right>
      <top/>
      <bottom style="thin">
        <color theme="0" tint="-0.25"/>
      </bottom>
    </border>
    <border>
      <left/>
      <right style="thin">
        <color theme="0" tint="-0.25"/>
      </right>
      <top style="thin">
        <color theme="0" tint="-0.25"/>
      </top>
      <bottom style="thin">
        <color theme="0" tint="-0.25"/>
      </bottom>
    </border>
    <border>
      <left style="thin">
        <color rgb="FF000000"/>
      </left>
      <right style="thin">
        <color rgb="FF000000"/>
      </right>
      <top style="thin">
        <color rgb="FF000000"/>
      </top>
      <bottom style="thin">
        <color rgb="FF000000"/>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s>
  <cellStyleXfs count="280">
    <xf numFmtId="0" fontId="0" fillId="0" borderId="0" applyFont="1" applyFill="0" applyBorder="0">
      <alignment vertical="top"/>
    </xf>
    <xf numFmtId="0" fontId="1" fillId="0" borderId="1" applyFont="1" applyFill="0" applyBorder="1" applyNumberFormat="1">
      <alignment horizontal="left" vertical="center" indent="1"/>
    </xf>
    <xf numFmtId="0" fontId="2" fillId="0" borderId="1" applyFont="1" applyFill="0" applyBorder="1" applyNumberFormat="1"/>
    <xf numFmtId="0" fontId="2" fillId="0" borderId="0" applyFont="1" applyFill="0" applyBorder="0" applyNumberFormat="1"/>
    <xf numFmtId="0" fontId="3" fillId="2" borderId="2" applyFont="1" applyFill="1" applyBorder="1" applyNumberFormat="1">
      <alignment horizontal="center" vertical="center"/>
    </xf>
    <xf numFmtId="0" fontId="2" fillId="2" borderId="2" applyFont="1" applyFill="1" applyBorder="1" applyNumberFormat="1">
      <alignment vertical="center"/>
    </xf>
    <xf numFmtId="49" fontId="2" fillId="2" borderId="2" applyFont="1" applyFill="1" applyBorder="1" applyNumberFormat="1">
      <alignment vertical="center"/>
    </xf>
    <xf numFmtId="0" fontId="4" fillId="2" borderId="2" applyFont="1" applyFill="1" applyBorder="1" applyNumberFormat="1">
      <alignment horizontal="center" vertical="center"/>
    </xf>
    <xf numFmtId="0" fontId="2" fillId="0" borderId="0" applyFont="1" applyFill="0" applyBorder="0" applyNumberFormat="1">
      <alignment vertical="center"/>
    </xf>
    <xf numFmtId="0" fontId="2" fillId="0" borderId="0" applyFont="1" applyFill="0" applyBorder="0" applyNumberFormat="1">
      <alignment horizontal="left" vertical="center"/>
    </xf>
    <xf numFmtId="0" fontId="2" fillId="2" borderId="2" applyFont="1" applyFill="1" applyBorder="1" applyNumberFormat="1">
      <alignment vertical="center" wrapText="1"/>
    </xf>
    <xf numFmtId="49" fontId="2" fillId="2" borderId="2" applyFont="1" applyFill="1" applyBorder="1" applyNumberFormat="1">
      <alignment vertical="center" wrapText="1"/>
    </xf>
    <xf numFmtId="0" fontId="5" fillId="2" borderId="2" applyFont="1" applyFill="1" applyBorder="1" applyNumberFormat="1">
      <alignment vertical="center"/>
    </xf>
    <xf numFmtId="49" fontId="5" fillId="2" borderId="2" applyFont="1" applyFill="1" applyBorder="1" applyNumberFormat="1">
      <alignment vertical="center"/>
    </xf>
    <xf numFmtId="0" fontId="6" fillId="0" borderId="0" applyFont="1" applyFill="0" applyBorder="0" applyNumberFormat="1">
      <alignment wrapText="1"/>
    </xf>
    <xf numFmtId="49" fontId="7" fillId="0" borderId="0" applyFont="1" applyFill="0" applyBorder="0" applyNumberFormat="1">
      <alignment wrapText="1"/>
    </xf>
    <xf numFmtId="0" fontId="1" fillId="0" borderId="0" applyFont="1" applyFill="0" applyBorder="0" applyNumberFormat="1">
      <alignment vertical="center" wrapText="1"/>
    </xf>
    <xf numFmtId="0" fontId="1" fillId="0" borderId="0" applyFont="1" applyFill="0" applyBorder="0" applyNumberFormat="1">
      <alignment horizontal="left" vertical="center" wrapText="1"/>
    </xf>
    <xf numFmtId="49" fontId="8" fillId="0" borderId="0" applyFont="1" applyFill="0" applyBorder="0" applyNumberFormat="1">
      <alignment wrapText="1"/>
    </xf>
    <xf numFmtId="0" fontId="1" fillId="0" borderId="0" applyFont="1" applyFill="0" applyBorder="0" applyNumberFormat="1">
      <alignment vertical="center"/>
    </xf>
    <xf numFmtId="0" fontId="2" fillId="0" borderId="0" applyFont="1" applyFill="0" applyBorder="0" applyNumberFormat="1">
      <alignment horizontal="left" vertical="top" wrapText="1"/>
    </xf>
    <xf numFmtId="49" fontId="9" fillId="0" borderId="0" applyFont="1" applyFill="0" applyBorder="0" applyNumberFormat="1">
      <alignment vertical="top" wrapText="1"/>
    </xf>
    <xf numFmtId="49" fontId="2" fillId="3" borderId="3" applyFont="1" applyFill="1" applyBorder="1" applyNumberFormat="1">
      <alignment horizontal="center" vertical="center" wrapText="1"/>
    </xf>
    <xf numFmtId="0" fontId="2" fillId="3" borderId="4" applyFont="1" applyFill="1" applyBorder="1" applyNumberFormat="1">
      <alignment horizontal="center" vertical="center" wrapText="1"/>
    </xf>
    <xf numFmtId="0" fontId="2" fillId="3" borderId="5" applyFont="1" applyFill="1" applyBorder="1" applyNumberFormat="1">
      <alignment horizontal="center" vertical="center" wrapText="1"/>
    </xf>
    <xf numFmtId="0" fontId="10" fillId="0" borderId="0" applyFont="1" applyFill="0" applyBorder="0" applyNumberFormat="1">
      <alignment wrapText="1"/>
    </xf>
    <xf numFmtId="0" fontId="2" fillId="4" borderId="6" applyFont="1" applyFill="1" applyBorder="1" applyNumberFormat="1">
      <alignment horizontal="right" vertical="center" wrapText="1" indent="1"/>
    </xf>
    <xf numFmtId="0" fontId="2" fillId="4" borderId="7" applyFont="1" applyFill="1" applyBorder="1" applyNumberFormat="1">
      <alignment horizontal="right" vertical="center" wrapText="1" indent="1"/>
    </xf>
    <xf numFmtId="0" fontId="11" fillId="0" borderId="0" applyFont="1" applyFill="0" applyBorder="0" applyNumberFormat="1">
      <alignment horizontal="left" vertical="center" wrapText="1"/>
    </xf>
    <xf numFmtId="0" fontId="12" fillId="0" borderId="0" applyFont="1" applyFill="0" applyBorder="0" applyNumberFormat="1">
      <alignment vertical="center" wrapText="1"/>
    </xf>
    <xf numFmtId="0" fontId="10" fillId="0" borderId="6" applyFont="1" applyFill="0" applyBorder="1" applyNumberFormat="1">
      <alignment wrapText="1"/>
    </xf>
    <xf numFmtId="0" fontId="10" fillId="0" borderId="0" applyFont="1" applyFill="0" applyBorder="0" applyNumberFormat="1"/>
    <xf numFmtId="0" fontId="11" fillId="0" borderId="0" applyFont="1" applyFill="0" applyBorder="0" applyNumberFormat="1"/>
    <xf numFmtId="0" fontId="13" fillId="0" borderId="0" applyFont="1" applyFill="0" applyBorder="0" applyNumberFormat="1">
      <alignment wrapText="1"/>
    </xf>
    <xf numFmtId="0" fontId="14" fillId="5" borderId="8" applyFont="1" applyFill="1" applyBorder="1" applyNumberFormat="1">
      <alignment horizontal="center" vertical="center" wrapText="1"/>
    </xf>
    <xf numFmtId="0" fontId="13" fillId="0" borderId="6" applyFont="1" applyFill="0" applyBorder="1" applyNumberFormat="1">
      <alignment vertical="center" wrapText="1"/>
    </xf>
    <xf numFmtId="0" fontId="13" fillId="0" borderId="0" applyFont="1" applyFill="0" applyBorder="0" applyNumberFormat="1">
      <alignment vertical="center" wrapText="1"/>
    </xf>
    <xf numFmtId="0" fontId="14" fillId="6" borderId="8" applyFont="1" applyFill="1" applyBorder="1" applyNumberFormat="1">
      <alignment horizontal="center" vertical="center" wrapText="1"/>
    </xf>
    <xf numFmtId="0" fontId="13" fillId="0" borderId="6" applyFont="1" applyFill="0" applyBorder="1" applyNumberFormat="1">
      <alignment horizontal="left" vertical="center" wrapText="1"/>
    </xf>
    <xf numFmtId="0" fontId="13" fillId="0" borderId="0" applyFont="1" applyFill="0" applyBorder="0" applyNumberFormat="1">
      <alignment horizontal="left" vertical="center" wrapText="1"/>
    </xf>
    <xf numFmtId="0" fontId="14" fillId="7" borderId="8" applyFont="1" applyFill="1" applyBorder="1" applyNumberFormat="1">
      <alignment horizontal="center" vertical="center" wrapText="1"/>
    </xf>
    <xf numFmtId="0" fontId="14" fillId="8" borderId="8" applyFont="1" applyFill="1" applyBorder="1" applyNumberFormat="1">
      <alignment horizontal="center" vertical="center" wrapText="1"/>
    </xf>
    <xf numFmtId="0" fontId="2" fillId="4" borderId="0" applyFont="1" applyFill="1" applyBorder="0" applyNumberFormat="1">
      <alignment horizontal="right" vertical="center" wrapText="1" indent="1"/>
    </xf>
    <xf numFmtId="0" fontId="11" fillId="0" borderId="6" applyFont="1" applyFill="0" applyBorder="1" applyNumberFormat="1">
      <alignment horizontal="left" vertical="center" wrapText="1"/>
    </xf>
    <xf numFmtId="0" fontId="11" fillId="0" borderId="9" applyFont="1" applyFill="0" applyBorder="1" applyNumberFormat="1">
      <alignment horizontal="left" vertical="center" wrapText="1"/>
    </xf>
    <xf numFmtId="0" fontId="2" fillId="4" borderId="8" applyFont="1" applyFill="1" applyBorder="1" applyNumberFormat="1">
      <alignment horizontal="right" vertical="center" wrapText="1" indent="1"/>
    </xf>
    <xf numFmtId="0" fontId="2" fillId="4" borderId="10" applyFont="1" applyFill="1" applyBorder="1" applyNumberFormat="1">
      <alignment horizontal="right" vertical="center" wrapText="1" indent="1"/>
    </xf>
    <xf numFmtId="0" fontId="13" fillId="0" borderId="0" applyFont="1" applyFill="0" applyBorder="0" applyNumberFormat="1"/>
    <xf numFmtId="0" fontId="13" fillId="0" borderId="6" applyFont="1" applyFill="0" applyBorder="1" applyNumberFormat="1">
      <alignment wrapText="1"/>
    </xf>
    <xf numFmtId="0" fontId="13" fillId="0" borderId="0" applyFont="1" applyFill="0" applyBorder="0" applyNumberFormat="1">
      <alignment vertical="top" wrapText="1"/>
    </xf>
    <xf numFmtId="0" fontId="2" fillId="4" borderId="11" applyFont="1" applyFill="1" applyBorder="1" applyNumberFormat="1">
      <alignment horizontal="right" vertical="center" wrapText="1" indent="1"/>
    </xf>
    <xf numFmtId="0" fontId="2" fillId="4" borderId="12" applyFont="1" applyFill="1" applyBorder="1" applyNumberFormat="1">
      <alignment horizontal="right" vertical="center" wrapText="1" indent="1"/>
    </xf>
    <xf numFmtId="0" fontId="10" fillId="0" borderId="11" applyFont="1" applyFill="0" applyBorder="1" applyNumberFormat="1">
      <alignment wrapText="1"/>
    </xf>
    <xf numFmtId="0" fontId="10" fillId="0" borderId="12" applyFont="1" applyFill="0" applyBorder="1" applyNumberFormat="1">
      <alignment wrapText="1"/>
    </xf>
    <xf numFmtId="0" fontId="10" fillId="0" borderId="12" applyFont="1" applyFill="0" applyBorder="1" applyNumberFormat="1">
      <alignment vertical="center" wrapText="1"/>
    </xf>
    <xf numFmtId="0" fontId="7" fillId="0" borderId="0" applyFont="1" applyFill="0" applyBorder="0" applyNumberFormat="1"/>
    <xf numFmtId="49" fontId="10" fillId="0" borderId="0" applyFont="1" applyFill="0" applyBorder="0" applyNumberFormat="1">
      <alignment vertical="top" wrapText="1"/>
    </xf>
    <xf numFmtId="0" fontId="15" fillId="0" borderId="0" applyFont="1" applyFill="0" applyBorder="0" applyNumberFormat="1">
      <alignment vertical="center" wrapText="1"/>
    </xf>
    <xf numFmtId="49" fontId="15" fillId="0" borderId="0" applyFont="1" applyFill="0" applyBorder="0" applyNumberFormat="1">
      <alignment horizontal="left" vertical="center" wrapText="1"/>
    </xf>
    <xf numFmtId="49" fontId="15" fillId="0" borderId="0" applyFont="1" applyFill="0" applyBorder="0" applyNumberFormat="1">
      <alignment horizontal="center" vertical="center" wrapText="1"/>
    </xf>
    <xf numFmtId="49" fontId="9" fillId="9" borderId="0" applyFont="1" applyFill="1" applyBorder="0" applyNumberFormat="1">
      <alignment vertical="center" wrapText="1"/>
    </xf>
    <xf numFmtId="49" fontId="9" fillId="0" borderId="0" applyFont="1" applyFill="0" applyBorder="0" applyNumberFormat="1">
      <alignment vertical="center" wrapText="1"/>
    </xf>
    <xf numFmtId="49" fontId="9" fillId="0" borderId="0" applyFont="1" applyFill="0" applyBorder="0" applyNumberFormat="1">
      <alignment horizontal="right" vertical="center"/>
    </xf>
    <xf numFmtId="49" fontId="16" fillId="9" borderId="0" applyFont="1" applyFill="1" applyBorder="0" applyNumberFormat="1">
      <alignment vertical="center" wrapText="1"/>
    </xf>
    <xf numFmtId="49" fontId="1" fillId="0" borderId="13" applyFont="1" applyFill="0" applyBorder="1" applyNumberFormat="1">
      <alignment horizontal="center" vertical="center" wrapText="1"/>
    </xf>
    <xf numFmtId="49" fontId="1" fillId="0" borderId="14" applyFont="1" applyFill="0" applyBorder="1" applyNumberFormat="1">
      <alignment horizontal="center" vertical="center" wrapText="1"/>
    </xf>
    <xf numFmtId="49" fontId="17" fillId="9" borderId="0" applyFont="1" applyFill="1" applyBorder="0" applyNumberFormat="1">
      <alignment vertical="center" wrapText="1"/>
    </xf>
    <xf numFmtId="49" fontId="9" fillId="9" borderId="0" applyFont="1" applyFill="1" applyBorder="0" applyNumberFormat="1">
      <alignment horizontal="right" vertical="center" wrapText="1" indent="1"/>
    </xf>
    <xf numFmtId="49" fontId="18" fillId="9" borderId="0" applyFont="1" applyFill="1" applyBorder="0" applyNumberFormat="1">
      <alignment horizontal="center" vertical="center" wrapText="1"/>
    </xf>
    <xf numFmtId="49" fontId="9" fillId="7" borderId="2" applyFont="1" applyFill="1" applyBorder="1" applyNumberFormat="1">
      <alignment horizontal="center" vertical="center"/>
    </xf>
    <xf numFmtId="14" fontId="15" fillId="9" borderId="0" applyFont="1" applyFill="1" applyBorder="0" applyNumberFormat="1">
      <alignment horizontal="center" vertical="center" wrapText="1"/>
    </xf>
    <xf numFmtId="0" fontId="15" fillId="9" borderId="0" applyFont="1" applyFill="1" applyBorder="0" applyNumberFormat="1">
      <alignment horizontal="center" vertical="center" wrapText="1"/>
    </xf>
    <xf numFmtId="0" fontId="9" fillId="9" borderId="0" applyFont="1" applyFill="1" applyBorder="0" applyNumberFormat="1">
      <alignment horizontal="center" vertical="center" wrapText="1"/>
    </xf>
    <xf numFmtId="49" fontId="9" fillId="9" borderId="7" applyFont="1" applyFill="1" applyBorder="1" applyNumberFormat="1">
      <alignment horizontal="right" vertical="center" wrapText="1" indent="1"/>
    </xf>
    <xf numFmtId="49" fontId="9" fillId="10" borderId="0" applyFont="1" applyFill="1" applyBorder="0" applyNumberFormat="1">
      <alignment horizontal="right" vertical="center" wrapText="1" indent="1"/>
    </xf>
    <xf numFmtId="49" fontId="15" fillId="0" borderId="0" applyFont="1" applyFill="0" applyBorder="0" applyNumberFormat="1">
      <alignment vertical="center" wrapText="1"/>
    </xf>
    <xf numFmtId="49" fontId="16" fillId="9" borderId="0" applyFont="1" applyFill="1" applyBorder="0" applyNumberFormat="1">
      <alignment horizontal="center" vertical="center" wrapText="1"/>
    </xf>
    <xf numFmtId="0" fontId="9" fillId="8" borderId="2" applyFont="1" applyFill="1" applyBorder="1" applyNumberFormat="1">
      <alignment horizontal="center" vertical="center" wrapText="1"/>
      <protection locked="0"/>
    </xf>
    <xf numFmtId="0" fontId="9" fillId="0" borderId="2" applyFont="1" applyFill="0" applyBorder="1" applyNumberFormat="1">
      <alignment horizontal="center" vertical="center" wrapText="1"/>
    </xf>
    <xf numFmtId="49" fontId="9" fillId="9" borderId="0" applyFont="1" applyFill="1" applyBorder="0" applyNumberFormat="1">
      <alignment horizontal="center" vertical="center" wrapText="1"/>
    </xf>
    <xf numFmtId="0" fontId="9" fillId="0" borderId="2" applyFont="1" applyFill="0" applyBorder="1" applyNumberFormat="1">
      <alignment horizontal="center" vertical="center"/>
    </xf>
    <xf numFmtId="0" fontId="9" fillId="9" borderId="0" applyFont="1" applyFill="1" applyBorder="0" applyNumberFormat="1">
      <alignment horizontal="right" vertical="center" wrapText="1" indent="1"/>
    </xf>
    <xf numFmtId="49" fontId="19" fillId="0" borderId="0" applyFont="1" applyFill="0" applyBorder="0" applyNumberFormat="1">
      <alignment horizontal="center" vertical="center" wrapText="1"/>
    </xf>
    <xf numFmtId="49" fontId="9" fillId="7" borderId="2" applyFont="1" applyFill="1" applyBorder="1" applyNumberFormat="1">
      <alignment horizontal="center" vertical="center" wrapText="1"/>
    </xf>
    <xf numFmtId="14" fontId="9" fillId="9" borderId="0" applyFont="1" applyFill="1" applyBorder="0" applyNumberFormat="1">
      <alignment horizontal="center" vertical="center" wrapText="1"/>
    </xf>
    <xf numFmtId="0" fontId="20" fillId="9" borderId="0" applyFont="1" applyFill="1" applyBorder="0" applyNumberFormat="1">
      <alignment horizontal="center" vertical="center" wrapText="1"/>
    </xf>
    <xf numFmtId="49" fontId="9" fillId="0" borderId="2" applyFont="1" applyFill="0" applyBorder="1" applyNumberFormat="1">
      <alignment horizontal="center" vertical="center" wrapText="1"/>
    </xf>
    <xf numFmtId="49" fontId="9" fillId="0" borderId="0" applyFont="1" applyFill="0" applyBorder="0" applyNumberFormat="1">
      <alignment vertical="center"/>
    </xf>
    <xf numFmtId="49" fontId="21" fillId="0" borderId="0" applyFont="1" applyFill="0" applyBorder="0" applyNumberFormat="1">
      <alignment vertical="center" wrapText="1"/>
    </xf>
    <xf numFmtId="49" fontId="9" fillId="10" borderId="6" applyFont="1" applyFill="1" applyBorder="1" applyNumberFormat="1">
      <alignment horizontal="center" vertical="center" wrapText="1"/>
    </xf>
    <xf numFmtId="49" fontId="9" fillId="10" borderId="0" applyFont="1" applyFill="1" applyBorder="0" applyNumberFormat="1">
      <alignment horizontal="center" vertical="center" wrapText="1"/>
    </xf>
    <xf numFmtId="49" fontId="9" fillId="9" borderId="0" applyFont="1" applyFill="1" applyBorder="0" applyNumberFormat="1">
      <alignment horizontal="center" wrapText="1"/>
    </xf>
    <xf numFmtId="49" fontId="9" fillId="8" borderId="2" applyFont="1" applyFill="1" applyBorder="1" applyNumberFormat="1">
      <alignment horizontal="center" vertical="center" wrapText="1"/>
      <protection locked="0"/>
    </xf>
    <xf numFmtId="49" fontId="9" fillId="9" borderId="0" applyFont="1" applyFill="1" applyBorder="0" applyNumberFormat="1">
      <alignment vertical="center"/>
    </xf>
    <xf numFmtId="49" fontId="9" fillId="0" borderId="0" applyFont="1" applyFill="0" applyBorder="0" applyNumberFormat="1">
      <alignment horizontal="center" vertical="center" wrapText="1"/>
    </xf>
    <xf numFmtId="49" fontId="9" fillId="0" borderId="0" applyFont="1" applyFill="0" applyBorder="0" applyNumberFormat="1">
      <alignment vertical="top"/>
    </xf>
    <xf numFmtId="49" fontId="9" fillId="0" borderId="0" applyFont="1" applyFill="0" applyBorder="0" applyNumberFormat="1">
      <alignment horizontal="right" vertical="top"/>
    </xf>
    <xf numFmtId="2" fontId="17" fillId="0" borderId="15" applyFont="1" applyFill="0" applyBorder="1" applyNumberFormat="1">
      <alignment horizontal="left" vertical="center" wrapText="1"/>
    </xf>
    <xf numFmtId="2" fontId="9" fillId="0" borderId="0" applyFont="1" applyFill="0" applyBorder="0" applyNumberFormat="1">
      <alignment vertical="center" wrapText="1"/>
    </xf>
    <xf numFmtId="49" fontId="9" fillId="0" borderId="0" applyFont="1" applyFill="0" applyBorder="0" applyNumberFormat="1">
      <alignment horizontal="center" wrapText="1"/>
    </xf>
    <xf numFmtId="49" fontId="9" fillId="9" borderId="2" applyFont="1" applyFill="1" applyBorder="1" applyNumberFormat="1">
      <alignment horizontal="center" vertical="center" wrapText="1"/>
    </xf>
    <xf numFmtId="49" fontId="9" fillId="0" borderId="8" applyFont="1" applyFill="0" applyBorder="1" applyNumberFormat="1">
      <alignment horizontal="center" vertical="center" wrapText="1"/>
    </xf>
    <xf numFmtId="49" fontId="9" fillId="0" borderId="10" applyFont="1" applyFill="0" applyBorder="1" applyNumberFormat="1">
      <alignment horizontal="center" vertical="center" wrapText="1"/>
    </xf>
    <xf numFmtId="49" fontId="9" fillId="9" borderId="16" applyFont="1" applyFill="1" applyBorder="1" applyNumberFormat="1">
      <alignment horizontal="center" vertical="center" wrapText="1"/>
    </xf>
    <xf numFmtId="2" fontId="9" fillId="0" borderId="2" applyFont="1" applyFill="0" applyBorder="1" applyNumberFormat="1">
      <alignment horizontal="center" vertical="center" wrapText="1"/>
    </xf>
    <xf numFmtId="2" fontId="9" fillId="9" borderId="2" applyFont="1" applyFill="1" applyBorder="1" applyNumberFormat="1">
      <alignment horizontal="center" vertical="center" wrapText="1"/>
    </xf>
    <xf numFmtId="2" fontId="9" fillId="9" borderId="16" applyFont="1" applyFill="1" applyBorder="1" applyNumberFormat="1">
      <alignment horizontal="center" vertical="center" wrapText="1"/>
    </xf>
    <xf numFmtId="49" fontId="9" fillId="0" borderId="11" applyFont="1" applyFill="0" applyBorder="1" applyNumberFormat="1">
      <alignment horizontal="center" vertical="center" wrapText="1"/>
    </xf>
    <xf numFmtId="49" fontId="9" fillId="0" borderId="17" applyFont="1" applyFill="0" applyBorder="1" applyNumberFormat="1">
      <alignment horizontal="center" vertical="center" wrapText="1"/>
    </xf>
    <xf numFmtId="49" fontId="9" fillId="3" borderId="18" applyFont="1" applyFill="1" applyBorder="1" applyNumberFormat="1">
      <alignment horizontal="center" vertical="center" wrapText="1"/>
    </xf>
    <xf numFmtId="2" fontId="9" fillId="3" borderId="2" applyFont="1" applyFill="1" applyBorder="1" applyNumberFormat="1">
      <alignment horizontal="center" vertical="center" wrapText="1"/>
    </xf>
    <xf numFmtId="2" fontId="9" fillId="3" borderId="18" applyFont="1" applyFill="1" applyBorder="1" applyNumberFormat="1">
      <alignment horizontal="center" vertical="center" wrapText="1"/>
    </xf>
    <xf numFmtId="49" fontId="9" fillId="11" borderId="2" applyFont="1" applyFill="1" applyBorder="1" applyNumberFormat="1">
      <alignment horizontal="center" vertical="center"/>
    </xf>
    <xf numFmtId="49" fontId="9" fillId="0" borderId="19" applyFont="1" applyFill="0" applyBorder="1" applyNumberFormat="1">
      <alignment horizontal="center" vertical="center" wrapText="1"/>
    </xf>
    <xf numFmtId="49" fontId="9" fillId="3" borderId="20" applyFont="1" applyFill="1" applyBorder="1" applyNumberFormat="1">
      <alignment horizontal="center" vertical="center" wrapText="1"/>
    </xf>
    <xf numFmtId="2" fontId="9" fillId="3" borderId="20" applyFont="1" applyFill="1" applyBorder="1" applyNumberFormat="1">
      <alignment horizontal="center" vertical="center" wrapText="1"/>
    </xf>
    <xf numFmtId="49" fontId="9" fillId="3" borderId="6" applyFont="1" applyFill="1" applyBorder="1" applyNumberFormat="1">
      <alignment horizontal="center" vertical="top"/>
    </xf>
    <xf numFmtId="49" fontId="9" fillId="3" borderId="0" applyFont="1" applyFill="1" applyBorder="0" applyNumberFormat="1">
      <alignment horizontal="center" vertical="top"/>
    </xf>
    <xf numFmtId="49" fontId="9" fillId="11" borderId="0" applyFont="1" applyFill="1" applyBorder="0" applyNumberFormat="1">
      <alignment horizontal="center" vertical="center"/>
    </xf>
    <xf numFmtId="49" fontId="22" fillId="0" borderId="2" applyFont="1" applyFill="0" applyBorder="1" applyNumberFormat="1">
      <alignment vertical="top"/>
    </xf>
    <xf numFmtId="49" fontId="9" fillId="0" borderId="2" applyFont="1" applyFill="0" applyBorder="1" applyNumberFormat="1">
      <alignment vertical="top"/>
    </xf>
    <xf numFmtId="0" fontId="23" fillId="12" borderId="14" applyFont="1" applyFill="1" applyBorder="1" applyNumberFormat="1">
      <alignment horizontal="left" vertical="center"/>
    </xf>
    <xf numFmtId="0" fontId="23" fillId="12" borderId="15" applyFont="1" applyFill="1" applyBorder="1" applyNumberFormat="1">
      <alignment horizontal="left" vertical="center"/>
    </xf>
    <xf numFmtId="0" fontId="23" fillId="12" borderId="13" applyFont="1" applyFill="1" applyBorder="1" applyNumberFormat="1">
      <alignment horizontal="left" vertical="center"/>
    </xf>
    <xf numFmtId="49" fontId="24" fillId="0" borderId="0" applyFont="1" applyFill="0" applyBorder="0" applyNumberFormat="1">
      <alignment vertical="top"/>
    </xf>
    <xf numFmtId="0" fontId="9" fillId="0" borderId="0" applyFont="1" applyFill="0" applyBorder="0" applyNumberFormat="1">
      <alignment vertical="top"/>
    </xf>
    <xf numFmtId="1" fontId="17" fillId="0" borderId="15" applyFont="1" applyFill="0" applyBorder="1" applyNumberFormat="1">
      <alignment horizontal="left" vertical="center" wrapText="1"/>
    </xf>
    <xf numFmtId="1" fontId="17" fillId="0" borderId="0" applyFont="1" applyFill="0" applyBorder="0" applyNumberFormat="1">
      <alignment horizontal="center" vertical="center" wrapText="1"/>
    </xf>
    <xf numFmtId="1" fontId="9" fillId="0" borderId="2" applyFont="1" applyFill="0" applyBorder="1" applyNumberFormat="1">
      <alignment horizontal="center" vertical="center" wrapText="1"/>
    </xf>
    <xf numFmtId="1" fontId="9" fillId="0" borderId="14" applyFont="1" applyFill="0" applyBorder="1" applyNumberFormat="1">
      <alignment horizontal="center" vertical="center" wrapText="1"/>
    </xf>
    <xf numFmtId="0" fontId="9" fillId="0" borderId="16" applyFont="1" applyFill="0" applyBorder="1" applyNumberFormat="1">
      <alignment horizontal="center" vertical="center" wrapText="1"/>
    </xf>
    <xf numFmtId="0" fontId="9" fillId="0" borderId="18" applyFont="1" applyFill="0" applyBorder="1" applyNumberFormat="1">
      <alignment horizontal="center" vertical="center" wrapText="1"/>
    </xf>
    <xf numFmtId="0" fontId="9" fillId="0" borderId="20" applyFont="1" applyFill="0" applyBorder="1" applyNumberFormat="1">
      <alignment horizontal="center" vertical="center" wrapText="1"/>
    </xf>
    <xf numFmtId="49" fontId="22" fillId="0" borderId="15" applyFont="1" applyFill="0" applyBorder="1" applyNumberFormat="1">
      <alignment vertical="top"/>
    </xf>
    <xf numFmtId="49" fontId="9" fillId="0" borderId="15" applyFont="1" applyFill="0" applyBorder="1" applyNumberFormat="1">
      <alignment vertical="top"/>
    </xf>
    <xf numFmtId="49" fontId="9" fillId="0" borderId="2" applyFont="1" applyFill="0" applyBorder="1" applyNumberFormat="1">
      <alignment vertical="center" wrapText="1"/>
    </xf>
    <xf numFmtId="4" fontId="9" fillId="7" borderId="2" applyFont="1" applyFill="1" applyBorder="1" applyNumberFormat="1">
      <alignment vertical="center"/>
    </xf>
    <xf numFmtId="3" fontId="9" fillId="7" borderId="2" applyFont="1" applyFill="1" applyBorder="1" applyNumberFormat="1">
      <alignment vertical="center"/>
    </xf>
    <xf numFmtId="4" fontId="9" fillId="7" borderId="2" applyFont="1" applyFill="1" applyBorder="1" applyNumberFormat="1">
      <alignment horizontal="right" vertical="center"/>
    </xf>
    <xf numFmtId="3" fontId="9" fillId="5" borderId="2" applyFont="1" applyFill="1" applyBorder="1" applyNumberFormat="1">
      <alignment horizontal="right" vertical="center"/>
      <protection locked="0"/>
    </xf>
    <xf numFmtId="16" fontId="9" fillId="9" borderId="2" applyFont="1" applyFill="1" applyBorder="1" applyNumberFormat="1" quotePrefix="1">
      <alignment horizontal="center" vertical="center" wrapText="1"/>
    </xf>
    <xf numFmtId="49" fontId="9" fillId="9" borderId="2" applyFont="1" applyFill="1" applyBorder="1" applyNumberFormat="1">
      <alignment horizontal="left" vertical="center" wrapText="1" indent="1"/>
    </xf>
    <xf numFmtId="4" fontId="9" fillId="5" borderId="2" applyFont="1" applyFill="1" applyBorder="1" applyNumberFormat="1">
      <alignment vertical="center"/>
      <protection locked="0"/>
    </xf>
    <xf numFmtId="49" fontId="9" fillId="0" borderId="14" applyFont="1" applyFill="0" applyBorder="1" applyNumberFormat="1">
      <alignment vertical="center" wrapText="1"/>
    </xf>
    <xf numFmtId="4" fontId="9" fillId="0" borderId="2" applyFont="1" applyFill="0" applyBorder="1" applyNumberFormat="1">
      <alignment vertical="top"/>
    </xf>
    <xf numFmtId="16" fontId="9" fillId="0" borderId="2" applyFont="1" applyFill="0" applyBorder="1" applyNumberFormat="1" quotePrefix="1">
      <alignment horizontal="center" vertical="center" wrapText="1"/>
    </xf>
    <xf numFmtId="49" fontId="9" fillId="0" borderId="2" applyFont="1" applyFill="0" applyBorder="1" applyNumberFormat="1">
      <alignment horizontal="left" vertical="center" wrapText="1" indent="1"/>
    </xf>
    <xf numFmtId="4" fontId="9" fillId="7" borderId="20" applyFont="1" applyFill="1" applyBorder="1" applyNumberFormat="1">
      <alignment vertical="center"/>
    </xf>
    <xf numFmtId="49" fontId="9" fillId="0" borderId="0" applyFont="1" applyFill="0" applyBorder="0" applyNumberFormat="1">
      <alignment horizontal="right" vertical="center" wrapText="1"/>
    </xf>
    <xf numFmtId="49" fontId="17" fillId="0" borderId="13" applyFont="1" applyFill="0" applyBorder="1" applyNumberFormat="1">
      <alignment horizontal="left" vertical="center" wrapText="1"/>
    </xf>
    <xf numFmtId="49" fontId="17" fillId="0" borderId="2" applyFont="1" applyFill="0" applyBorder="1" applyNumberFormat="1">
      <alignment horizontal="left" vertical="center" wrapText="1"/>
    </xf>
    <xf numFmtId="49" fontId="17" fillId="0" borderId="14" applyFont="1" applyFill="0" applyBorder="1" applyNumberFormat="1">
      <alignment horizontal="left" vertical="center" wrapText="1"/>
    </xf>
    <xf numFmtId="2" fontId="9" fillId="0" borderId="14" applyFont="1" applyFill="0" applyBorder="1" applyNumberFormat="1">
      <alignment horizontal="center" vertical="center" wrapText="1"/>
    </xf>
    <xf numFmtId="2" fontId="9" fillId="0" borderId="15" applyFont="1" applyFill="0" applyBorder="1" applyNumberFormat="1">
      <alignment horizontal="center" vertical="center" wrapText="1"/>
    </xf>
    <xf numFmtId="49" fontId="9" fillId="0" borderId="21" applyFont="1" applyFill="0" applyBorder="1" applyNumberFormat="1">
      <alignment horizontal="center" vertical="center" wrapText="1"/>
    </xf>
    <xf numFmtId="49" fontId="9" fillId="0" borderId="18" applyFont="1" applyFill="0" applyBorder="1" applyNumberFormat="1">
      <alignment horizontal="center" vertical="center" wrapText="1"/>
    </xf>
    <xf numFmtId="2" fontId="9" fillId="0" borderId="20" applyFont="1" applyFill="0" applyBorder="1" applyNumberFormat="1">
      <alignment horizontal="center" vertical="center" wrapText="1"/>
    </xf>
    <xf numFmtId="2" fontId="9" fillId="0" borderId="11" applyFont="1" applyFill="0" applyBorder="1" applyNumberFormat="1">
      <alignment horizontal="center" vertical="center" wrapText="1"/>
    </xf>
    <xf numFmtId="2" fontId="9" fillId="0" borderId="12" applyFont="1" applyFill="0" applyBorder="1" applyNumberFormat="1">
      <alignment horizontal="center" vertical="center" wrapText="1"/>
    </xf>
    <xf numFmtId="49" fontId="9" fillId="0" borderId="22" applyFont="1" applyFill="0" applyBorder="1" applyNumberFormat="1">
      <alignment horizontal="center" vertical="center" wrapText="1"/>
    </xf>
    <xf numFmtId="49" fontId="9" fillId="0" borderId="20" applyFont="1" applyFill="0" applyBorder="1" applyNumberFormat="1">
      <alignment horizontal="center" vertical="center" wrapText="1"/>
    </xf>
    <xf numFmtId="2" fontId="9" fillId="0" borderId="13" applyFont="1" applyFill="0" applyBorder="1" applyNumberFormat="1">
      <alignment horizontal="center" vertical="center" wrapText="1"/>
    </xf>
    <xf numFmtId="49" fontId="9" fillId="0" borderId="14" applyFont="1" applyFill="0" applyBorder="1" applyNumberFormat="1">
      <alignment horizontal="center" vertical="center" wrapText="1"/>
    </xf>
    <xf numFmtId="49" fontId="22" fillId="0" borderId="0" applyFont="1" applyFill="0" applyBorder="0" applyNumberFormat="1">
      <alignment vertical="top"/>
    </xf>
    <xf numFmtId="49" fontId="17" fillId="0" borderId="2" applyFont="1" applyFill="0" applyBorder="1" applyNumberFormat="1">
      <alignment horizontal="center" vertical="center"/>
    </xf>
    <xf numFmtId="49" fontId="17" fillId="0" borderId="14" applyFont="1" applyFill="0" applyBorder="1" applyNumberFormat="1">
      <alignment horizontal="center" vertical="center"/>
    </xf>
    <xf numFmtId="49" fontId="9" fillId="0" borderId="13" applyFont="1" applyFill="0" applyBorder="1" applyNumberFormat="1">
      <alignment vertical="top"/>
    </xf>
    <xf numFmtId="49" fontId="9" fillId="0" borderId="20" applyFont="1" applyFill="0" applyBorder="1" applyNumberFormat="1">
      <alignment horizontal="left" vertical="center" wrapText="1"/>
    </xf>
    <xf numFmtId="4" fontId="9" fillId="7" borderId="20" applyFont="1" applyFill="1" applyBorder="1" applyNumberFormat="1">
      <alignment horizontal="right" vertical="center" wrapText="1"/>
    </xf>
    <xf numFmtId="171" fontId="9" fillId="0" borderId="14" applyFont="1" applyFill="0" applyBorder="1" applyNumberFormat="1">
      <alignment horizontal="center" vertical="center" wrapText="1"/>
    </xf>
    <xf numFmtId="171" fontId="9" fillId="0" borderId="15" applyFont="1" applyFill="0" applyBorder="1" applyNumberFormat="1">
      <alignment horizontal="center" vertical="center" wrapText="1"/>
    </xf>
    <xf numFmtId="49" fontId="9" fillId="0" borderId="7" applyFont="1" applyFill="0" applyBorder="1" applyNumberFormat="1">
      <alignment vertical="top"/>
    </xf>
    <xf numFmtId="4" fontId="9" fillId="5" borderId="2" applyFont="1" applyFill="1" applyBorder="1" applyNumberFormat="1">
      <alignment horizontal="right" vertical="center" wrapText="1"/>
      <protection locked="0"/>
    </xf>
    <xf numFmtId="49" fontId="25" fillId="12" borderId="15" applyFont="1" applyFill="1" applyBorder="1" applyNumberFormat="1">
      <alignment horizontal="left" vertical="center"/>
    </xf>
    <xf numFmtId="49" fontId="9" fillId="0" borderId="16" applyFont="1" applyFill="0" applyBorder="1" applyNumberFormat="1" quotePrefix="1">
      <alignment horizontal="center" vertical="center" wrapText="1"/>
    </xf>
    <xf numFmtId="49" fontId="9" fillId="0" borderId="16" applyFont="1" applyFill="0" applyBorder="1" applyNumberFormat="1">
      <alignment horizontal="left" vertical="center" wrapText="1" indent="1"/>
    </xf>
    <xf numFmtId="49" fontId="9" fillId="0" borderId="20" applyFont="1" applyFill="0" applyBorder="1" applyNumberFormat="1">
      <alignment horizontal="left" vertical="center" wrapText="1" indent="1"/>
    </xf>
    <xf numFmtId="4" fontId="9" fillId="7" borderId="16" applyFont="1" applyFill="1" applyBorder="1" applyNumberFormat="1">
      <alignment horizontal="right" vertical="center" wrapText="1"/>
    </xf>
    <xf numFmtId="0" fontId="26" fillId="0" borderId="8" applyFont="1" applyFill="0" applyBorder="1" applyNumberFormat="1">
      <alignment horizontal="center" vertical="center"/>
    </xf>
    <xf numFmtId="0" fontId="26" fillId="0" borderId="9" applyFont="1" applyFill="0" applyBorder="1" applyNumberFormat="1">
      <alignment horizontal="center" vertical="center"/>
    </xf>
    <xf numFmtId="0" fontId="26" fillId="0" borderId="11" applyFont="1" applyFill="0" applyBorder="1" applyNumberFormat="1">
      <alignment horizontal="center" vertical="center"/>
    </xf>
    <xf numFmtId="0" fontId="26" fillId="0" borderId="12" applyFont="1" applyFill="0" applyBorder="1" applyNumberFormat="1">
      <alignment horizontal="center" vertical="center"/>
    </xf>
    <xf numFmtId="14" fontId="9" fillId="0" borderId="16" applyFont="1" applyFill="0" applyBorder="1" applyNumberFormat="1" quotePrefix="1">
      <alignment horizontal="center" vertical="center" wrapText="1"/>
    </xf>
    <xf numFmtId="49" fontId="9" fillId="0" borderId="16" applyFont="1" applyFill="0" applyBorder="1" applyNumberFormat="1">
      <alignment horizontal="left" vertical="center" wrapText="1" indent="2"/>
    </xf>
    <xf numFmtId="49" fontId="9" fillId="0" borderId="20" applyFont="1" applyFill="0" applyBorder="1" applyNumberFormat="1">
      <alignment horizontal="left" vertical="center" wrapText="1" indent="2"/>
    </xf>
    <xf numFmtId="49" fontId="9" fillId="0" borderId="16" applyFont="1" applyFill="0" applyBorder="1" applyNumberFormat="1">
      <alignment horizontal="center" vertical="center" wrapText="1"/>
    </xf>
    <xf numFmtId="49" fontId="9" fillId="0" borderId="16" applyFont="1" applyFill="0" applyBorder="1" applyNumberFormat="1">
      <alignment horizontal="left" vertical="center" wrapText="1" indent="3"/>
    </xf>
    <xf numFmtId="49" fontId="9" fillId="0" borderId="20" applyFont="1" applyFill="0" applyBorder="1" applyNumberFormat="1">
      <alignment horizontal="left" vertical="center" wrapText="1" indent="3"/>
    </xf>
    <xf numFmtId="16" fontId="9" fillId="0" borderId="16" applyFont="1" applyFill="0" applyBorder="1" applyNumberFormat="1" quotePrefix="1">
      <alignment horizontal="center" vertical="center" wrapText="1"/>
    </xf>
    <xf numFmtId="0" fontId="25" fillId="12" borderId="15" applyFont="1" applyFill="1" applyBorder="1" applyNumberFormat="1">
      <alignment horizontal="left" vertical="center"/>
    </xf>
    <xf numFmtId="49" fontId="17" fillId="0" borderId="14" applyFont="1" applyFill="0" applyBorder="1" applyNumberFormat="1">
      <alignment horizontal="center" vertical="center" wrapText="1"/>
    </xf>
    <xf numFmtId="49" fontId="17" fillId="0" borderId="15" applyFont="1" applyFill="0" applyBorder="1" applyNumberFormat="1">
      <alignment horizontal="center" vertical="center" wrapText="1"/>
    </xf>
    <xf numFmtId="49" fontId="17" fillId="0" borderId="9" applyFont="1" applyFill="0" applyBorder="1" applyNumberFormat="1">
      <alignment horizontal="center" vertical="center" wrapText="1"/>
    </xf>
    <xf numFmtId="4" fontId="9" fillId="7" borderId="2" applyFont="1" applyFill="1" applyBorder="1" applyNumberFormat="1">
      <alignment horizontal="right" vertical="center" wrapText="1"/>
    </xf>
    <xf numFmtId="49" fontId="9" fillId="9" borderId="0" applyFont="1" applyFill="1" applyBorder="0" applyNumberFormat="1">
      <alignment vertical="top"/>
    </xf>
    <xf numFmtId="49" fontId="1" fillId="0" borderId="15" applyFont="1" applyFill="0" applyBorder="1" applyNumberFormat="1">
      <alignment horizontal="left" vertical="center" indent="1"/>
    </xf>
    <xf numFmtId="49" fontId="9" fillId="9" borderId="2" applyFont="1" applyFill="1" applyBorder="1" applyNumberFormat="1">
      <alignment horizontal="center" vertical="center"/>
    </xf>
    <xf numFmtId="49" fontId="9" fillId="5" borderId="2" applyFont="1" applyFill="1" applyBorder="1" applyNumberFormat="1">
      <alignment horizontal="left" vertical="center" wrapText="1"/>
      <protection locked="0"/>
    </xf>
    <xf numFmtId="49" fontId="9" fillId="13" borderId="0" applyFont="1" applyFill="1" applyBorder="0" applyNumberFormat="1"/>
    <xf numFmtId="49" fontId="27" fillId="0" borderId="7" applyFont="1" applyFill="0" applyBorder="1" applyNumberFormat="1">
      <alignment horizontal="center" vertical="center" wrapText="1"/>
    </xf>
    <xf numFmtId="0" fontId="24" fillId="0" borderId="2" applyFont="1" applyFill="0" applyBorder="1" applyNumberFormat="1">
      <alignment horizontal="center" vertical="center" wrapText="1"/>
    </xf>
    <xf numFmtId="172" fontId="9" fillId="5" borderId="23" applyFont="1" applyFill="1" applyBorder="1" applyNumberFormat="1">
      <alignment horizontal="center" vertical="center"/>
      <protection locked="0"/>
    </xf>
    <xf numFmtId="49" fontId="24" fillId="5" borderId="2" applyFont="1" applyFill="1" applyBorder="1" applyNumberFormat="1">
      <alignment horizontal="center" vertical="center" wrapText="1"/>
      <protection locked="0"/>
    </xf>
    <xf numFmtId="0" fontId="9" fillId="5" borderId="2" applyFont="1" applyFill="1" applyBorder="1" applyNumberFormat="1">
      <alignment horizontal="left" vertical="center" wrapText="1"/>
      <protection locked="0"/>
    </xf>
    <xf numFmtId="49" fontId="24" fillId="5" borderId="2" applyFont="1" applyFill="1" applyBorder="1" applyNumberFormat="1">
      <alignment horizontal="left" vertical="center" wrapText="1"/>
      <protection locked="0"/>
    </xf>
    <xf numFmtId="4" fontId="24" fillId="5" borderId="2" applyFont="1" applyFill="1" applyBorder="1" applyNumberFormat="1">
      <alignment horizontal="right" vertical="center" wrapText="1"/>
      <protection locked="0"/>
    </xf>
    <xf numFmtId="0" fontId="24" fillId="5" borderId="2" applyFont="1" applyFill="1" applyBorder="1" applyNumberFormat="1">
      <alignment horizontal="right" vertical="center" wrapText="1"/>
      <protection locked="0"/>
    </xf>
    <xf numFmtId="0" fontId="24" fillId="8" borderId="2" applyFont="1" applyFill="1" applyBorder="1" applyNumberFormat="1">
      <alignment horizontal="left" vertical="center" wrapText="1"/>
      <protection locked="0"/>
    </xf>
    <xf numFmtId="4" fontId="24" fillId="7" borderId="2" applyFont="1" applyFill="1" applyBorder="1" applyNumberFormat="1">
      <alignment horizontal="right" vertical="center" wrapText="1"/>
    </xf>
    <xf numFmtId="4" fontId="24" fillId="3" borderId="2" applyFont="1" applyFill="1" applyBorder="1" applyNumberFormat="1">
      <alignment horizontal="right" vertical="center" wrapText="1"/>
    </xf>
    <xf numFmtId="49" fontId="9" fillId="0" borderId="18" applyFont="1" applyFill="0" applyBorder="1" applyNumberFormat="1">
      <alignment vertical="top"/>
    </xf>
    <xf numFmtId="0" fontId="9" fillId="9" borderId="2" applyFont="1" applyFill="1" applyBorder="1" applyNumberFormat="1">
      <alignment horizontal="center" vertical="center"/>
    </xf>
    <xf numFmtId="49" fontId="24" fillId="8" borderId="2" applyFont="1" applyFill="1" applyBorder="1" applyNumberFormat="1">
      <alignment horizontal="left" vertical="center" wrapText="1"/>
      <protection locked="0"/>
    </xf>
    <xf numFmtId="172" fontId="9" fillId="8" borderId="23" applyFont="1" applyFill="1" applyBorder="1" applyNumberFormat="1">
      <alignment horizontal="center" vertical="center"/>
      <protection locked="0"/>
    </xf>
    <xf numFmtId="0" fontId="9" fillId="8" borderId="2" applyFont="1" applyFill="1" applyBorder="1" applyNumberFormat="1">
      <alignment vertical="center" wrapText="1"/>
      <protection locked="0"/>
    </xf>
    <xf numFmtId="0" fontId="24" fillId="5" borderId="13" applyFont="1" applyFill="1" applyBorder="1" applyNumberFormat="1">
      <alignment horizontal="center" vertical="center" wrapText="1"/>
      <protection locked="0"/>
    </xf>
    <xf numFmtId="0" fontId="24" fillId="5" borderId="2" applyFont="1" applyFill="1" applyBorder="1" applyNumberFormat="1">
      <alignment horizontal="left" vertical="center" wrapText="1"/>
      <protection locked="0"/>
    </xf>
    <xf numFmtId="0" fontId="24" fillId="5" borderId="2" applyFont="1" applyFill="1" applyBorder="1" applyNumberFormat="1">
      <alignment horizontal="center" vertical="center" wrapText="1"/>
      <protection locked="0"/>
    </xf>
    <xf numFmtId="4" fontId="24" fillId="8" borderId="2" applyFont="1" applyFill="1" applyBorder="1" applyNumberFormat="1">
      <alignment horizontal="right" vertical="center" wrapText="1"/>
      <protection locked="0"/>
    </xf>
    <xf numFmtId="49" fontId="24" fillId="5" borderId="13" applyFont="1" applyFill="1" applyBorder="1" applyNumberFormat="1">
      <alignment horizontal="left" vertical="center" wrapText="1"/>
      <protection locked="0"/>
    </xf>
    <xf numFmtId="49" fontId="24" fillId="5" borderId="14" applyFont="1" applyFill="1" applyBorder="1" applyNumberFormat="1">
      <alignment horizontal="center" vertical="center" wrapText="1"/>
      <protection locked="0"/>
    </xf>
    <xf numFmtId="49" fontId="9" fillId="5" borderId="13" applyFont="1" applyFill="1" applyBorder="1" applyNumberFormat="1">
      <alignment horizontal="left" vertical="center" wrapText="1"/>
      <protection locked="0"/>
    </xf>
    <xf numFmtId="49" fontId="17" fillId="14" borderId="24" applyFont="1" applyFill="1" applyBorder="1" applyNumberFormat="1">
      <alignment horizontal="center" vertical="center" wrapText="1"/>
    </xf>
    <xf numFmtId="49" fontId="15" fillId="15" borderId="0" applyFont="1" applyFill="1" applyBorder="0" applyNumberFormat="1">
      <alignment horizontal="center" vertical="center"/>
    </xf>
    <xf numFmtId="49" fontId="17" fillId="14" borderId="0" applyFont="1" applyFill="1" applyBorder="0" applyNumberFormat="1">
      <alignment horizontal="center" vertical="center"/>
    </xf>
    <xf numFmtId="49" fontId="17" fillId="14" borderId="0" applyFont="1" applyFill="1" applyBorder="0" applyNumberFormat="1">
      <alignment horizontal="left" vertical="center"/>
    </xf>
    <xf numFmtId="49" fontId="9" fillId="0" borderId="24" applyFont="1" applyFill="0" applyBorder="1" applyNumberFormat="1">
      <alignment horizontal="center"/>
    </xf>
    <xf numFmtId="49" fontId="9" fillId="0" borderId="0" applyFont="1" applyFill="0" applyBorder="0" applyNumberFormat="1">
      <alignment horizontal="left" vertical="center" wrapText="1"/>
    </xf>
    <xf numFmtId="0" fontId="9" fillId="0" borderId="0" applyFont="1" applyFill="0" applyBorder="0" applyNumberFormat="1">
      <alignment horizontal="left" vertical="center"/>
    </xf>
    <xf numFmtId="49" fontId="9" fillId="0" borderId="0" applyFont="1" applyFill="0" applyBorder="0" applyNumberFormat="1">
      <alignment horizontal="left" vertical="center"/>
    </xf>
    <xf numFmtId="49" fontId="17" fillId="7" borderId="24" applyFont="1" applyFill="1" applyBorder="1" applyNumberFormat="1">
      <alignment horizontal="center" vertical="center" wrapText="1"/>
    </xf>
    <xf numFmtId="0" fontId="9" fillId="0" borderId="0" applyFont="1" applyFill="0" applyBorder="0" applyNumberFormat="1">
      <alignment vertical="top" wrapText="1"/>
    </xf>
    <xf numFmtId="49" fontId="9" fillId="16" borderId="0" applyFont="1" applyFill="1" applyBorder="0" applyNumberFormat="1">
      <alignment horizontal="center" vertical="center"/>
    </xf>
    <xf numFmtId="49" fontId="28" fillId="0" borderId="0" applyFont="1" applyFill="0" applyBorder="0" applyNumberFormat="1">
      <alignment vertical="top"/>
    </xf>
    <xf numFmtId="0" fontId="29" fillId="17" borderId="0" applyFont="1" applyFill="1" applyBorder="0">
      <alignment vertical="top"/>
    </xf>
    <xf numFmtId="0" fontId="29" fillId="18" borderId="0" applyFont="1" applyFill="1" applyBorder="0">
      <alignment vertical="top"/>
    </xf>
    <xf numFmtId="0" fontId="29" fillId="19" borderId="0" applyFont="1" applyFill="1" applyBorder="0">
      <alignment vertical="top"/>
    </xf>
    <xf numFmtId="0" fontId="29" fillId="20" borderId="0" applyFont="1" applyFill="1" applyBorder="0">
      <alignment vertical="top"/>
    </xf>
    <xf numFmtId="0" fontId="29" fillId="21" borderId="0" applyFont="1" applyFill="1" applyBorder="0">
      <alignment vertical="top"/>
    </xf>
    <xf numFmtId="0" fontId="29" fillId="22" borderId="0" applyFont="1" applyFill="1" applyBorder="0">
      <alignment vertical="top"/>
    </xf>
    <xf numFmtId="0" fontId="29" fillId="23" borderId="0" applyFont="1" applyFill="1" applyBorder="0">
      <alignment vertical="top"/>
    </xf>
    <xf numFmtId="0" fontId="29" fillId="13" borderId="0" applyFont="1" applyFill="1" applyBorder="0">
      <alignment vertical="top"/>
    </xf>
    <xf numFmtId="0" fontId="29" fillId="24" borderId="0" applyFont="1" applyFill="1" applyBorder="0">
      <alignment vertical="top"/>
    </xf>
    <xf numFmtId="0" fontId="29" fillId="25" borderId="0" applyFont="1" applyFill="1" applyBorder="0">
      <alignment vertical="top"/>
    </xf>
    <xf numFmtId="0" fontId="29" fillId="26" borderId="0" applyFont="1" applyFill="1" applyBorder="0">
      <alignment vertical="top"/>
    </xf>
    <xf numFmtId="0" fontId="29" fillId="27" borderId="0" applyFont="1" applyFill="1" applyBorder="0">
      <alignment vertical="top"/>
    </xf>
    <xf numFmtId="0" fontId="30" fillId="28" borderId="0" applyFont="1" applyFill="1" applyBorder="0">
      <alignment vertical="top"/>
    </xf>
    <xf numFmtId="0" fontId="30" fillId="29" borderId="0" applyFont="1" applyFill="1" applyBorder="0">
      <alignment vertical="top"/>
    </xf>
    <xf numFmtId="0" fontId="30" fillId="30" borderId="0" applyFont="1" applyFill="1" applyBorder="0">
      <alignment vertical="top"/>
    </xf>
    <xf numFmtId="0" fontId="30" fillId="31" borderId="0" applyFont="1" applyFill="1" applyBorder="0">
      <alignment vertical="top"/>
    </xf>
    <xf numFmtId="0" fontId="30" fillId="32" borderId="0" applyFont="1" applyFill="1" applyBorder="0">
      <alignment vertical="top"/>
    </xf>
    <xf numFmtId="0" fontId="30" fillId="14" borderId="0" applyFont="1" applyFill="1" applyBorder="0">
      <alignment vertical="top"/>
    </xf>
    <xf numFmtId="0" fontId="30" fillId="33" borderId="0" applyFont="1" applyFill="1" applyBorder="0">
      <alignment vertical="top"/>
    </xf>
    <xf numFmtId="0" fontId="30" fillId="34" borderId="0" applyFont="1" applyFill="1" applyBorder="0">
      <alignment vertical="top"/>
    </xf>
    <xf numFmtId="0" fontId="30" fillId="35" borderId="0" applyFont="1" applyFill="1" applyBorder="0">
      <alignment vertical="top"/>
    </xf>
    <xf numFmtId="0" fontId="30" fillId="36" borderId="0" applyFont="1" applyFill="1" applyBorder="0">
      <alignment vertical="top"/>
    </xf>
    <xf numFmtId="0" fontId="30" fillId="37" borderId="0" applyFont="1" applyFill="1" applyBorder="0">
      <alignment vertical="top"/>
    </xf>
    <xf numFmtId="0" fontId="30" fillId="38" borderId="0" applyFont="1" applyFill="1" applyBorder="0">
      <alignment vertical="top"/>
    </xf>
    <xf numFmtId="0" fontId="31" fillId="39" borderId="0" applyFont="1" applyFill="1" applyBorder="0">
      <alignment vertical="top"/>
    </xf>
    <xf numFmtId="0" fontId="32" fillId="40" borderId="25" applyFont="1" applyFill="1" applyBorder="1">
      <alignment vertical="top"/>
    </xf>
    <xf numFmtId="0" fontId="33" fillId="41" borderId="26" applyFont="1" applyFill="1" applyBorder="1">
      <alignment vertical="top"/>
    </xf>
    <xf numFmtId="43" fontId="34" fillId="0" borderId="0" applyFont="0" applyFill="0" applyBorder="0" applyNumberFormat="1">
      <alignment vertical="top"/>
    </xf>
    <xf numFmtId="41" fontId="34" fillId="0" borderId="0" applyFont="0" applyFill="0" applyBorder="0" applyNumberFormat="1">
      <alignment vertical="top"/>
    </xf>
    <xf numFmtId="44" fontId="34" fillId="0" borderId="0" applyFont="0" applyFill="0" applyBorder="0" applyNumberFormat="1">
      <alignment vertical="top"/>
    </xf>
    <xf numFmtId="42" fontId="34" fillId="0" borderId="0" applyFont="0" applyFill="0" applyBorder="0" applyNumberFormat="1">
      <alignment vertical="top"/>
    </xf>
    <xf numFmtId="0" fontId="35" fillId="0" borderId="0" applyFont="1" applyFill="0" applyBorder="0">
      <alignment vertical="top"/>
    </xf>
    <xf numFmtId="0" fontId="36" fillId="42" borderId="0" applyFont="1" applyFill="1" applyBorder="0">
      <alignment vertical="top"/>
    </xf>
    <xf numFmtId="0" fontId="37" fillId="0" borderId="27" applyFont="1" applyFill="0" applyBorder="1">
      <alignment vertical="top"/>
    </xf>
    <xf numFmtId="0" fontId="38" fillId="0" borderId="28" applyFont="1" applyFill="0" applyBorder="1">
      <alignment vertical="top"/>
    </xf>
    <xf numFmtId="0" fontId="39" fillId="0" borderId="29" applyFont="1" applyFill="0" applyBorder="1">
      <alignment vertical="top"/>
    </xf>
    <xf numFmtId="0" fontId="39" fillId="0" borderId="0" applyFont="1" applyFill="0" applyBorder="0">
      <alignment vertical="top"/>
    </xf>
    <xf numFmtId="0" fontId="40" fillId="43" borderId="25" applyFont="1" applyFill="1" applyBorder="1">
      <alignment vertical="top"/>
    </xf>
    <xf numFmtId="0" fontId="41" fillId="0" borderId="30" applyFont="1" applyFill="0" applyBorder="1">
      <alignment vertical="top"/>
    </xf>
    <xf numFmtId="0" fontId="42" fillId="44" borderId="0" applyFont="1" applyFill="1" applyBorder="0">
      <alignment vertical="top"/>
    </xf>
    <xf numFmtId="0" fontId="34" fillId="45" borderId="31" applyFont="0" applyFill="1" applyBorder="1">
      <alignment vertical="top"/>
    </xf>
    <xf numFmtId="0" fontId="43" fillId="40" borderId="32" applyFont="1" applyFill="1" applyBorder="1">
      <alignment vertical="top"/>
    </xf>
    <xf numFmtId="9" fontId="34" fillId="0" borderId="0" applyFont="0" applyFill="0" applyBorder="0" applyNumberFormat="1">
      <alignment vertical="top"/>
    </xf>
    <xf numFmtId="0" fontId="44" fillId="0" borderId="0" applyFont="1" applyFill="0" applyBorder="0">
      <alignment vertical="top"/>
    </xf>
    <xf numFmtId="0" fontId="45" fillId="0" borderId="33" applyFont="1" applyFill="0" applyBorder="1">
      <alignment vertical="top"/>
    </xf>
    <xf numFmtId="0" fontId="46" fillId="0" borderId="0" applyFont="1" applyFill="0" applyBorder="0">
      <alignment vertical="top"/>
    </xf>
  </cellStyleXfs>
  <cellXfs count="531">
    <xf numFmtId="0" fontId="0" fillId="0" borderId="0" xfId="0" applyFont="1" applyNumberFormat="1">
      <alignment vertical="top"/>
    </xf>
    <xf numFmtId="0" fontId="0" fillId="0" borderId="0" xfId="0" applyFon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0" fontId="2" fillId="2" borderId="2" xfId="10" applyFont="1" applyFill="1" applyBorder="1" applyNumberFormat="1">
      <alignment vertical="center" wrapText="1"/>
    </xf>
    <xf numFmtId="49" fontId="2" fillId="2" borderId="2" xfId="11" applyFont="1" applyFill="1" applyBorder="1" applyNumberFormat="1">
      <alignment vertical="center" wrapText="1"/>
    </xf>
    <xf numFmtId="0" fontId="5" fillId="2" borderId="2" xfId="12" applyFont="1" applyFill="1" applyBorder="1" applyNumberFormat="1">
      <alignment vertical="center"/>
    </xf>
    <xf numFmtId="49" fontId="5" fillId="2" borderId="2" xfId="13" applyFont="1" applyFill="1" applyBorder="1" applyNumberFormat="1">
      <alignment vertical="center"/>
    </xf>
    <xf numFmtId="0" fontId="6" fillId="0" borderId="0" xfId="14" applyFont="1" applyNumberFormat="1">
      <alignment wrapText="1"/>
    </xf>
    <xf numFmtId="49" fontId="7" fillId="0" borderId="0" xfId="15" applyFont="1" applyNumberFormat="1">
      <alignment wrapText="1"/>
    </xf>
    <xf numFmtId="0" fontId="1" fillId="0" borderId="0" xfId="16" applyFont="1" applyNumberFormat="1">
      <alignment vertical="center" wrapText="1"/>
    </xf>
    <xf numFmtId="0" fontId="1" fillId="0" borderId="0" xfId="17" applyFont="1" applyNumberFormat="1">
      <alignment horizontal="left" vertical="center" wrapText="1"/>
    </xf>
    <xf numFmtId="49" fontId="8" fillId="0" borderId="0" xfId="18" applyFont="1" applyNumberFormat="1">
      <alignment wrapText="1"/>
    </xf>
    <xf numFmtId="0" fontId="1" fillId="0" borderId="0" xfId="19" applyFont="1" applyNumberFormat="1">
      <alignment vertical="center"/>
    </xf>
    <xf numFmtId="0" fontId="2" fillId="0" borderId="0" xfId="20" applyFont="1" applyNumberFormat="1">
      <alignment horizontal="left" vertical="top" wrapText="1"/>
    </xf>
    <xf numFmtId="49" fontId="9" fillId="0" borderId="0" xfId="21" applyFont="1" applyNumberFormat="1">
      <alignment vertical="top" wrapText="1"/>
    </xf>
    <xf numFmtId="49" fontId="2" fillId="3" borderId="3" xfId="22" applyFont="1" applyFill="1" applyBorder="1" applyNumberFormat="1">
      <alignment horizontal="center" vertical="center" wrapText="1"/>
    </xf>
    <xf numFmtId="0" fontId="2" fillId="3" borderId="4" xfId="23" applyFont="1" applyFill="1" applyBorder="1" applyNumberFormat="1">
      <alignment horizontal="center" vertical="center" wrapText="1"/>
    </xf>
    <xf numFmtId="0" fontId="2" fillId="3" borderId="5" xfId="24" applyFont="1" applyFill="1" applyBorder="1" applyNumberFormat="1">
      <alignment horizontal="center" vertical="center" wrapText="1"/>
    </xf>
    <xf numFmtId="0" fontId="10" fillId="0" borderId="0" xfId="25" applyFont="1" applyNumberFormat="1">
      <alignment wrapText="1"/>
    </xf>
    <xf numFmtId="0" fontId="2" fillId="4" borderId="6" xfId="26" applyFont="1" applyFill="1" applyBorder="1" applyNumberFormat="1">
      <alignment horizontal="right" vertical="center" wrapText="1" indent="1"/>
    </xf>
    <xf numFmtId="0" fontId="2" fillId="4" borderId="7" xfId="27" applyFont="1" applyFill="1" applyBorder="1" applyNumberFormat="1">
      <alignment horizontal="right" vertical="center" wrapText="1" indent="1"/>
    </xf>
    <xf numFmtId="0" fontId="11" fillId="0" borderId="0" xfId="28" applyFont="1" applyNumberFormat="1">
      <alignment horizontal="left" vertical="center" wrapText="1"/>
    </xf>
    <xf numFmtId="0" fontId="12" fillId="0" borderId="0" xfId="29" applyFont="1" applyNumberFormat="1">
      <alignment vertical="center" wrapText="1"/>
    </xf>
    <xf numFmtId="0" fontId="10" fillId="0" borderId="6" xfId="30" applyFont="1" applyBorder="1" applyNumberFormat="1">
      <alignment wrapText="1"/>
    </xf>
    <xf numFmtId="0" fontId="10" fillId="0" borderId="0" xfId="31" applyFont="1" applyNumberFormat="1"/>
    <xf numFmtId="0" fontId="11" fillId="0" borderId="0" xfId="32" applyFont="1" applyNumberFormat="1"/>
    <xf numFmtId="0" fontId="13" fillId="0" borderId="0" xfId="33" applyFont="1" applyNumberFormat="1">
      <alignment wrapText="1"/>
    </xf>
    <xf numFmtId="0" fontId="14" fillId="5" borderId="8" xfId="34" applyFont="1" applyFill="1" applyBorder="1" applyNumberFormat="1">
      <alignment horizontal="center" vertical="center" wrapText="1"/>
    </xf>
    <xf numFmtId="0" fontId="13" fillId="0" borderId="6" xfId="35" applyFont="1" applyBorder="1" applyNumberFormat="1">
      <alignment vertical="center" wrapText="1"/>
    </xf>
    <xf numFmtId="0" fontId="13" fillId="0" borderId="0" xfId="36" applyFont="1" applyNumberFormat="1">
      <alignment vertical="center" wrapText="1"/>
    </xf>
    <xf numFmtId="0" fontId="14" fillId="6" borderId="8" xfId="37" applyFont="1" applyFill="1" applyBorder="1" applyNumberFormat="1">
      <alignment horizontal="center" vertical="center" wrapText="1"/>
    </xf>
    <xf numFmtId="0" fontId="13" fillId="0" borderId="6" xfId="38" applyFont="1" applyBorder="1" applyNumberFormat="1">
      <alignment horizontal="left" vertical="center" wrapText="1"/>
    </xf>
    <xf numFmtId="0" fontId="13" fillId="0" borderId="0" xfId="39" applyFont="1" applyNumberFormat="1">
      <alignment horizontal="left" vertical="center" wrapText="1"/>
    </xf>
    <xf numFmtId="0" fontId="14" fillId="7" borderId="8" xfId="40" applyFont="1" applyFill="1" applyBorder="1" applyNumberFormat="1">
      <alignment horizontal="center" vertical="center" wrapText="1"/>
    </xf>
    <xf numFmtId="0" fontId="14" fillId="8" borderId="8" xfId="41" applyFont="1" applyFill="1" applyBorder="1" applyNumberFormat="1">
      <alignment horizontal="center" vertical="center" wrapText="1"/>
    </xf>
    <xf numFmtId="0" fontId="2" fillId="4" borderId="0" xfId="42" applyFont="1" applyFill="1" applyNumberFormat="1">
      <alignment horizontal="right" vertical="center" wrapText="1" indent="1"/>
    </xf>
    <xf numFmtId="0" fontId="11" fillId="0" borderId="6" xfId="43" applyFont="1" applyBorder="1" applyNumberFormat="1">
      <alignment horizontal="left" vertical="center" wrapText="1"/>
    </xf>
    <xf numFmtId="0" fontId="11" fillId="0" borderId="9" xfId="44" applyFont="1" applyBorder="1" applyNumberFormat="1">
      <alignment horizontal="left" vertical="center" wrapText="1"/>
    </xf>
    <xf numFmtId="0" fontId="2" fillId="4" borderId="8" xfId="45" applyFont="1" applyFill="1" applyBorder="1" applyNumberFormat="1">
      <alignment horizontal="right" vertical="center" wrapText="1" indent="1"/>
    </xf>
    <xf numFmtId="0" fontId="2" fillId="4" borderId="10" xfId="46" applyFont="1" applyFill="1" applyBorder="1" applyNumberFormat="1">
      <alignment horizontal="right" vertical="center" wrapText="1" indent="1"/>
    </xf>
    <xf numFmtId="0" fontId="13" fillId="0" borderId="0" xfId="47" applyFont="1" applyNumberFormat="1"/>
    <xf numFmtId="0" fontId="13" fillId="0" borderId="6" xfId="48" applyFont="1" applyBorder="1" applyNumberFormat="1">
      <alignment wrapText="1"/>
    </xf>
    <xf numFmtId="0" fontId="13" fillId="0" borderId="0" xfId="49" applyFont="1" applyNumberFormat="1">
      <alignment vertical="top" wrapText="1"/>
    </xf>
    <xf numFmtId="0" fontId="2" fillId="4" borderId="11" xfId="50" applyFont="1" applyFill="1" applyBorder="1" applyNumberFormat="1">
      <alignment horizontal="right" vertical="center" wrapText="1" indent="1"/>
    </xf>
    <xf numFmtId="0" fontId="2" fillId="4" borderId="12" xfId="51" applyFont="1" applyFill="1" applyBorder="1" applyNumberFormat="1">
      <alignment horizontal="right" vertical="center" wrapText="1" indent="1"/>
    </xf>
    <xf numFmtId="0" fontId="10" fillId="0" borderId="11" xfId="52" applyFont="1" applyBorder="1" applyNumberFormat="1">
      <alignment wrapText="1"/>
    </xf>
    <xf numFmtId="0" fontId="10" fillId="0" borderId="12" xfId="53" applyFont="1" applyBorder="1" applyNumberFormat="1">
      <alignment wrapText="1"/>
    </xf>
    <xf numFmtId="0" fontId="10" fillId="0" borderId="12" xfId="54" applyFont="1" applyBorder="1" applyNumberFormat="1">
      <alignment vertical="center" wrapText="1"/>
    </xf>
    <xf numFmtId="0" fontId="7" fillId="0" borderId="0" xfId="55" applyFont="1" applyNumberFormat="1"/>
    <xf numFmtId="49" fontId="10" fillId="0" borderId="0" xfId="56" applyFont="1" applyNumberFormat="1">
      <alignment vertical="top" wrapText="1"/>
    </xf>
    <xf numFmtId="0" fontId="15" fillId="0" borderId="0" xfId="57" applyFont="1" applyNumberFormat="1">
      <alignment vertical="center" wrapText="1"/>
    </xf>
    <xf numFmtId="49" fontId="15" fillId="0" borderId="0" xfId="58" applyFont="1" applyNumberFormat="1">
      <alignment horizontal="left" vertical="center" wrapText="1"/>
    </xf>
    <xf numFmtId="49" fontId="15" fillId="0" borderId="0" xfId="59" applyFont="1" applyNumberFormat="1">
      <alignment horizontal="center" vertical="center" wrapText="1"/>
    </xf>
    <xf numFmtId="49" fontId="9" fillId="9" borderId="0" xfId="60" applyFont="1" applyFill="1" applyNumberFormat="1">
      <alignment vertical="center" wrapText="1"/>
    </xf>
    <xf numFmtId="49" fontId="9" fillId="0" borderId="0" xfId="61" applyFont="1" applyNumberFormat="1">
      <alignment vertical="center" wrapText="1"/>
    </xf>
    <xf numFmtId="49" fontId="9" fillId="0" borderId="0" xfId="62" applyFont="1" applyNumberFormat="1">
      <alignment horizontal="right" vertical="center"/>
    </xf>
    <xf numFmtId="49" fontId="16" fillId="9" borderId="0" xfId="63" applyFont="1" applyFill="1" applyNumberFormat="1">
      <alignment vertical="center" wrapText="1"/>
    </xf>
    <xf numFmtId="49" fontId="1" fillId="0" borderId="13" xfId="64" applyFont="1" applyBorder="1" applyNumberFormat="1">
      <alignment horizontal="center" vertical="center" wrapText="1"/>
    </xf>
    <xf numFmtId="49" fontId="1" fillId="0" borderId="14" xfId="65" applyFont="1" applyBorder="1" applyNumberFormat="1">
      <alignment horizontal="center" vertical="center" wrapText="1"/>
    </xf>
    <xf numFmtId="49" fontId="17" fillId="9" borderId="0" xfId="66" applyFont="1" applyFill="1" applyNumberFormat="1">
      <alignment vertical="center" wrapText="1"/>
    </xf>
    <xf numFmtId="49" fontId="9" fillId="9" borderId="0" xfId="67" applyFont="1" applyFill="1" applyNumberFormat="1">
      <alignment horizontal="right" vertical="center" wrapText="1" indent="1"/>
    </xf>
    <xf numFmtId="49" fontId="18" fillId="9" borderId="0" xfId="68" applyFont="1" applyFill="1" applyNumberFormat="1">
      <alignment horizontal="center" vertical="center" wrapText="1"/>
    </xf>
    <xf numFmtId="49" fontId="9" fillId="7" borderId="2" xfId="69" applyFont="1" applyFill="1" applyBorder="1" applyNumberFormat="1">
      <alignment horizontal="center" vertical="center"/>
    </xf>
    <xf numFmtId="14" fontId="15" fillId="9" borderId="0" xfId="70" applyFont="1" applyFill="1" applyNumberFormat="1">
      <alignment horizontal="center" vertical="center" wrapText="1"/>
    </xf>
    <xf numFmtId="0" fontId="15" fillId="9" borderId="0" xfId="71" applyFont="1" applyFill="1" applyNumberFormat="1">
      <alignment horizontal="center" vertical="center" wrapText="1"/>
    </xf>
    <xf numFmtId="0" fontId="9" fillId="9" borderId="0" xfId="72" applyFont="1" applyFill="1" applyNumberFormat="1">
      <alignment horizontal="center" vertical="center" wrapText="1"/>
    </xf>
    <xf numFmtId="49" fontId="9" fillId="9" borderId="7" xfId="73" applyFont="1" applyFill="1" applyBorder="1" applyNumberFormat="1">
      <alignment horizontal="right" vertical="center" wrapText="1" indent="1"/>
    </xf>
    <xf numFmtId="49" fontId="9" fillId="10" borderId="0" xfId="74" applyFont="1" applyFill="1" applyNumberFormat="1">
      <alignment horizontal="right" vertical="center" wrapText="1" indent="1"/>
    </xf>
    <xf numFmtId="49" fontId="15" fillId="0" borderId="0" xfId="75" applyFont="1" applyNumberFormat="1">
      <alignment vertical="center" wrapText="1"/>
    </xf>
    <xf numFmtId="49" fontId="16" fillId="9" borderId="0" xfId="76" applyFont="1" applyFill="1" applyNumberFormat="1">
      <alignment horizontal="center" vertical="center" wrapText="1"/>
    </xf>
    <xf numFmtId="0" fontId="9" fillId="8" borderId="2" xfId="77" applyFont="1" applyFill="1" applyBorder="1" applyNumberFormat="1">
      <alignment horizontal="center" vertical="center" wrapText="1"/>
      <protection locked="0"/>
    </xf>
    <xf numFmtId="0" fontId="9" fillId="0" borderId="2" xfId="78" applyFont="1" applyBorder="1" applyNumberFormat="1">
      <alignment horizontal="center" vertical="center" wrapText="1"/>
    </xf>
    <xf numFmtId="49" fontId="9" fillId="9" borderId="0" xfId="79" applyFont="1" applyFill="1" applyNumberFormat="1">
      <alignment horizontal="center" vertical="center" wrapText="1"/>
    </xf>
    <xf numFmtId="0" fontId="9" fillId="0" borderId="2" xfId="80" applyFont="1" applyBorder="1" applyNumberFormat="1">
      <alignment horizontal="center" vertical="center"/>
    </xf>
    <xf numFmtId="0" fontId="9" fillId="9" borderId="0" xfId="81" applyFont="1" applyFill="1" applyNumberFormat="1">
      <alignment horizontal="right" vertical="center" wrapText="1" indent="1"/>
    </xf>
    <xf numFmtId="49" fontId="19" fillId="0" borderId="0" xfId="82" applyFont="1" applyNumberFormat="1">
      <alignment horizontal="center" vertical="center" wrapText="1"/>
    </xf>
    <xf numFmtId="49" fontId="9" fillId="7" borderId="2" xfId="83" applyFont="1" applyFill="1" applyBorder="1" applyNumberFormat="1">
      <alignment horizontal="center" vertical="center" wrapText="1"/>
    </xf>
    <xf numFmtId="14" fontId="9" fillId="9" borderId="0" xfId="84" applyFont="1" applyFill="1" applyNumberFormat="1">
      <alignment horizontal="center" vertical="center" wrapText="1"/>
    </xf>
    <xf numFmtId="0" fontId="20" fillId="9" borderId="0" xfId="85" applyFont="1" applyFill="1" applyNumberFormat="1">
      <alignment horizontal="center" vertical="center" wrapText="1"/>
    </xf>
    <xf numFmtId="49" fontId="9" fillId="0" borderId="2" xfId="86" applyFont="1" applyBorder="1" applyNumberFormat="1">
      <alignment horizontal="center" vertical="center" wrapText="1"/>
    </xf>
    <xf numFmtId="49" fontId="9" fillId="0" borderId="0" xfId="87" applyFont="1" applyNumberFormat="1">
      <alignment vertical="center"/>
    </xf>
    <xf numFmtId="49" fontId="21" fillId="0" borderId="0" xfId="88" applyFont="1" applyNumberFormat="1">
      <alignment vertical="center" wrapText="1"/>
    </xf>
    <xf numFmtId="49" fontId="9" fillId="10" borderId="6" xfId="89" applyFont="1" applyFill="1" applyBorder="1" applyNumberFormat="1">
      <alignment horizontal="center" vertical="center" wrapText="1"/>
    </xf>
    <xf numFmtId="49" fontId="9" fillId="10" borderId="0" xfId="90" applyFont="1" applyFill="1" applyNumberFormat="1">
      <alignment horizontal="center" vertical="center" wrapText="1"/>
    </xf>
    <xf numFmtId="49" fontId="9" fillId="9" borderId="0" xfId="91" applyFont="1" applyFill="1" applyNumberFormat="1">
      <alignment horizontal="center" wrapText="1"/>
    </xf>
    <xf numFmtId="49" fontId="9" fillId="8" borderId="2" xfId="92" applyFont="1" applyFill="1" applyBorder="1" applyNumberFormat="1">
      <alignment horizontal="center" vertical="center" wrapText="1"/>
      <protection locked="0"/>
    </xf>
    <xf numFmtId="49" fontId="9" fillId="9" borderId="0" xfId="93" applyFont="1" applyFill="1" applyNumberFormat="1">
      <alignment vertical="center"/>
    </xf>
    <xf numFmtId="49" fontId="9" fillId="0" borderId="0" xfId="94" applyFont="1" applyNumberFormat="1">
      <alignment horizontal="center" vertical="center" wrapText="1"/>
    </xf>
    <xf numFmtId="49" fontId="9" fillId="0" borderId="0" xfId="95" applyFont="1" applyNumberFormat="1">
      <alignment vertical="top"/>
    </xf>
    <xf numFmtId="49" fontId="9" fillId="0" borderId="0" xfId="96" applyFont="1" applyNumberFormat="1">
      <alignment horizontal="right" vertical="top"/>
    </xf>
    <xf numFmtId="2" fontId="17" fillId="0" borderId="15" xfId="97" applyFont="1" applyBorder="1" applyNumberFormat="1">
      <alignment horizontal="left" vertical="center" wrapText="1"/>
    </xf>
    <xf numFmtId="2" fontId="9" fillId="0" borderId="0" xfId="98" applyFont="1" applyNumberFormat="1">
      <alignment vertical="center" wrapText="1"/>
    </xf>
    <xf numFmtId="49" fontId="9" fillId="0" borderId="0" xfId="99" applyFont="1" applyNumberFormat="1">
      <alignment horizontal="center" wrapText="1"/>
    </xf>
    <xf numFmtId="49" fontId="9" fillId="9" borderId="2" xfId="100" applyFont="1" applyFill="1" applyBorder="1" applyNumberFormat="1">
      <alignment horizontal="center" vertical="center" wrapText="1"/>
    </xf>
    <xf numFmtId="49" fontId="9" fillId="0" borderId="8" xfId="101" applyFont="1" applyBorder="1" applyNumberFormat="1">
      <alignment horizontal="center" vertical="center" wrapText="1"/>
    </xf>
    <xf numFmtId="49" fontId="9" fillId="0" borderId="10" xfId="102" applyFont="1" applyBorder="1" applyNumberFormat="1">
      <alignment horizontal="center" vertical="center" wrapText="1"/>
    </xf>
    <xf numFmtId="49" fontId="9" fillId="9" borderId="16" xfId="103" applyFont="1" applyFill="1" applyBorder="1" applyNumberFormat="1">
      <alignment horizontal="center" vertical="center" wrapText="1"/>
    </xf>
    <xf numFmtId="2" fontId="9" fillId="0" borderId="2" xfId="104" applyFont="1" applyBorder="1" applyNumberFormat="1">
      <alignment horizontal="center" vertical="center" wrapText="1"/>
    </xf>
    <xf numFmtId="2" fontId="9" fillId="9" borderId="2" xfId="105" applyFont="1" applyFill="1" applyBorder="1" applyNumberFormat="1">
      <alignment horizontal="center" vertical="center" wrapText="1"/>
    </xf>
    <xf numFmtId="2" fontId="9" fillId="9" borderId="16" xfId="106" applyFont="1" applyFill="1" applyBorder="1" applyNumberFormat="1">
      <alignment horizontal="center" vertical="center" wrapText="1"/>
    </xf>
    <xf numFmtId="49" fontId="9" fillId="0" borderId="11" xfId="107" applyFont="1" applyBorder="1" applyNumberFormat="1">
      <alignment horizontal="center" vertical="center" wrapText="1"/>
    </xf>
    <xf numFmtId="49" fontId="9" fillId="0" borderId="17" xfId="108" applyFont="1" applyBorder="1" applyNumberFormat="1">
      <alignment horizontal="center" vertical="center" wrapText="1"/>
    </xf>
    <xf numFmtId="49" fontId="9" fillId="3" borderId="18" xfId="109" applyFont="1" applyFill="1" applyBorder="1" applyNumberFormat="1">
      <alignment horizontal="center" vertical="center" wrapText="1"/>
    </xf>
    <xf numFmtId="2" fontId="9" fillId="3" borderId="2" xfId="110" applyFont="1" applyFill="1" applyBorder="1" applyNumberFormat="1">
      <alignment horizontal="center" vertical="center" wrapText="1"/>
    </xf>
    <xf numFmtId="2" fontId="9" fillId="3" borderId="18" xfId="111" applyFont="1" applyFill="1" applyBorder="1" applyNumberFormat="1">
      <alignment horizontal="center" vertical="center" wrapText="1"/>
    </xf>
    <xf numFmtId="49" fontId="9" fillId="11" borderId="2" xfId="112" applyFont="1" applyFill="1" applyBorder="1" applyNumberFormat="1">
      <alignment horizontal="center" vertical="center"/>
    </xf>
    <xf numFmtId="49" fontId="9" fillId="0" borderId="19" xfId="113" applyFont="1" applyBorder="1" applyNumberFormat="1">
      <alignment horizontal="center" vertical="center" wrapText="1"/>
    </xf>
    <xf numFmtId="49" fontId="9" fillId="3" borderId="20" xfId="114" applyFont="1" applyFill="1" applyBorder="1" applyNumberFormat="1">
      <alignment horizontal="center" vertical="center" wrapText="1"/>
    </xf>
    <xf numFmtId="2" fontId="9" fillId="3" borderId="20" xfId="115" applyFont="1" applyFill="1" applyBorder="1" applyNumberFormat="1">
      <alignment horizontal="center" vertical="center" wrapText="1"/>
    </xf>
    <xf numFmtId="49" fontId="9" fillId="3" borderId="6" xfId="116" applyFont="1" applyFill="1" applyBorder="1" applyNumberFormat="1">
      <alignment horizontal="center" vertical="top"/>
    </xf>
    <xf numFmtId="49" fontId="9" fillId="3" borderId="0" xfId="117" applyFont="1" applyFill="1" applyNumberFormat="1">
      <alignment horizontal="center" vertical="top"/>
    </xf>
    <xf numFmtId="49" fontId="9" fillId="11" borderId="0" xfId="118" applyFont="1" applyFill="1" applyNumberFormat="1">
      <alignment horizontal="center" vertical="center"/>
    </xf>
    <xf numFmtId="49" fontId="22" fillId="0" borderId="2" xfId="119" applyFont="1" applyBorder="1" applyNumberFormat="1">
      <alignment vertical="top"/>
    </xf>
    <xf numFmtId="49" fontId="9" fillId="0" borderId="2" xfId="120" applyFont="1" applyBorder="1" applyNumberFormat="1">
      <alignment vertical="top"/>
    </xf>
    <xf numFmtId="0" fontId="23" fillId="12" borderId="14" xfId="121" applyFont="1" applyFill="1" applyBorder="1" applyNumberFormat="1">
      <alignment horizontal="left" vertical="center"/>
    </xf>
    <xf numFmtId="0" fontId="23" fillId="12" borderId="15" xfId="122" applyFont="1" applyFill="1" applyBorder="1" applyNumberFormat="1">
      <alignment horizontal="left" vertical="center"/>
    </xf>
    <xf numFmtId="0" fontId="23" fillId="12" borderId="13" xfId="123" applyFont="1" applyFill="1" applyBorder="1" applyNumberFormat="1">
      <alignment horizontal="left" vertical="center"/>
    </xf>
    <xf numFmtId="49" fontId="24" fillId="0" borderId="0" xfId="124" applyFont="1" applyNumberFormat="1">
      <alignment vertical="top"/>
    </xf>
    <xf numFmtId="0" fontId="9" fillId="0" borderId="0" xfId="125" applyFont="1" applyNumberFormat="1">
      <alignment vertical="top"/>
    </xf>
    <xf numFmtId="1" fontId="17" fillId="0" borderId="15" xfId="126" applyFont="1" applyBorder="1" applyNumberFormat="1">
      <alignment horizontal="left" vertical="center" wrapText="1"/>
    </xf>
    <xf numFmtId="1" fontId="17" fillId="0" borderId="0" xfId="127" applyFont="1" applyNumberFormat="1">
      <alignment horizontal="center" vertical="center" wrapText="1"/>
    </xf>
    <xf numFmtId="1" fontId="9" fillId="0" borderId="2" xfId="128" applyFont="1" applyBorder="1" applyNumberFormat="1">
      <alignment horizontal="center" vertical="center" wrapText="1"/>
    </xf>
    <xf numFmtId="1" fontId="9" fillId="0" borderId="14" xfId="129" applyFont="1" applyBorder="1" applyNumberFormat="1">
      <alignment horizontal="center" vertical="center" wrapText="1"/>
    </xf>
    <xf numFmtId="0" fontId="9" fillId="0" borderId="16" xfId="130" applyFont="1" applyBorder="1" applyNumberFormat="1">
      <alignment horizontal="center" vertical="center" wrapText="1"/>
    </xf>
    <xf numFmtId="0" fontId="9" fillId="0" borderId="18" xfId="131" applyFont="1" applyBorder="1" applyNumberFormat="1">
      <alignment horizontal="center" vertical="center" wrapText="1"/>
    </xf>
    <xf numFmtId="0" fontId="9" fillId="0" borderId="20" xfId="132" applyFont="1" applyBorder="1" applyNumberFormat="1">
      <alignment horizontal="center" vertical="center" wrapText="1"/>
    </xf>
    <xf numFmtId="49" fontId="22" fillId="0" borderId="15" xfId="133" applyFont="1" applyBorder="1" applyNumberFormat="1">
      <alignment vertical="top"/>
    </xf>
    <xf numFmtId="49" fontId="9" fillId="0" borderId="15" xfId="134" applyFont="1" applyBorder="1" applyNumberFormat="1">
      <alignment vertical="top"/>
    </xf>
    <xf numFmtId="49" fontId="9" fillId="0" borderId="2" xfId="135" applyFont="1" applyBorder="1" applyNumberFormat="1">
      <alignment vertical="center" wrapText="1"/>
    </xf>
    <xf numFmtId="4" fontId="9" fillId="7" borderId="2" xfId="136" applyFont="1" applyFill="1" applyBorder="1" applyNumberFormat="1">
      <alignment vertical="center"/>
    </xf>
    <xf numFmtId="3" fontId="9" fillId="7" borderId="2" xfId="137" applyFont="1" applyFill="1" applyBorder="1" applyNumberFormat="1">
      <alignment vertical="center"/>
    </xf>
    <xf numFmtId="4" fontId="9" fillId="7" borderId="2" xfId="138" applyFont="1" applyFill="1" applyBorder="1" applyNumberFormat="1">
      <alignment horizontal="right" vertical="center"/>
    </xf>
    <xf numFmtId="3" fontId="9" fillId="5" borderId="2" xfId="139" applyFont="1" applyFill="1" applyBorder="1" applyNumberFormat="1">
      <alignment horizontal="right" vertical="center"/>
      <protection locked="0"/>
    </xf>
    <xf numFmtId="16" fontId="9" fillId="9" borderId="2" xfId="140" applyFont="1" applyFill="1" applyBorder="1" applyNumberFormat="1" quotePrefix="1">
      <alignment horizontal="center" vertical="center" wrapText="1"/>
    </xf>
    <xf numFmtId="49" fontId="9" fillId="9" borderId="2" xfId="141" applyFont="1" applyFill="1" applyBorder="1" applyNumberFormat="1">
      <alignment horizontal="left" vertical="center" wrapText="1" indent="1"/>
    </xf>
    <xf numFmtId="4" fontId="9" fillId="5" borderId="2" xfId="142" applyFont="1" applyFill="1" applyBorder="1" applyNumberFormat="1">
      <alignment vertical="center"/>
      <protection locked="0"/>
    </xf>
    <xf numFmtId="49" fontId="9" fillId="0" borderId="14" xfId="143" applyFont="1" applyBorder="1" applyNumberFormat="1">
      <alignment vertical="center" wrapText="1"/>
    </xf>
    <xf numFmtId="4" fontId="9" fillId="0" borderId="2" xfId="144" applyFont="1" applyBorder="1" applyNumberFormat="1">
      <alignment vertical="top"/>
    </xf>
    <xf numFmtId="16" fontId="9" fillId="0" borderId="2" xfId="145" applyFont="1" applyBorder="1" applyNumberFormat="1" quotePrefix="1">
      <alignment horizontal="center" vertical="center" wrapText="1"/>
    </xf>
    <xf numFmtId="49" fontId="9" fillId="0" borderId="2" xfId="146" applyFont="1" applyBorder="1" applyNumberFormat="1">
      <alignment horizontal="left" vertical="center" wrapText="1" indent="1"/>
    </xf>
    <xf numFmtId="4" fontId="9" fillId="7" borderId="20" xfId="147" applyFont="1" applyFill="1" applyBorder="1" applyNumberFormat="1">
      <alignment vertical="center"/>
    </xf>
    <xf numFmtId="49" fontId="9" fillId="0" borderId="0" xfId="148" applyFont="1" applyNumberFormat="1">
      <alignment horizontal="right" vertical="center" wrapText="1"/>
    </xf>
    <xf numFmtId="49" fontId="17" fillId="0" borderId="13" xfId="149" applyFont="1" applyBorder="1" applyNumberFormat="1">
      <alignment horizontal="left" vertical="center" wrapText="1"/>
    </xf>
    <xf numFmtId="49" fontId="17" fillId="0" borderId="2" xfId="150" applyFont="1" applyBorder="1" applyNumberFormat="1">
      <alignment horizontal="left" vertical="center" wrapText="1"/>
    </xf>
    <xf numFmtId="49" fontId="17" fillId="0" borderId="14" xfId="151" applyFont="1" applyBorder="1" applyNumberFormat="1">
      <alignment horizontal="left" vertical="center" wrapText="1"/>
    </xf>
    <xf numFmtId="2" fontId="9" fillId="0" borderId="14" xfId="152" applyFont="1" applyBorder="1" applyNumberFormat="1">
      <alignment horizontal="center" vertical="center" wrapText="1"/>
    </xf>
    <xf numFmtId="2" fontId="9" fillId="0" borderId="15" xfId="153" applyFont="1" applyBorder="1" applyNumberFormat="1">
      <alignment horizontal="center" vertical="center" wrapText="1"/>
    </xf>
    <xf numFmtId="49" fontId="9" fillId="0" borderId="21" xfId="154" applyFont="1" applyBorder="1" applyNumberFormat="1">
      <alignment horizontal="center" vertical="center" wrapText="1"/>
    </xf>
    <xf numFmtId="49" fontId="9" fillId="0" borderId="18" xfId="155" applyFont="1" applyBorder="1" applyNumberFormat="1">
      <alignment horizontal="center" vertical="center" wrapText="1"/>
    </xf>
    <xf numFmtId="2" fontId="9" fillId="0" borderId="20" xfId="156" applyFont="1" applyBorder="1" applyNumberFormat="1">
      <alignment horizontal="center" vertical="center" wrapText="1"/>
    </xf>
    <xf numFmtId="2" fontId="9" fillId="0" borderId="11" xfId="157" applyFont="1" applyBorder="1" applyNumberFormat="1">
      <alignment horizontal="center" vertical="center" wrapText="1"/>
    </xf>
    <xf numFmtId="2" fontId="9" fillId="0" borderId="12" xfId="158" applyFont="1" applyBorder="1" applyNumberFormat="1">
      <alignment horizontal="center" vertical="center" wrapText="1"/>
    </xf>
    <xf numFmtId="49" fontId="9" fillId="0" borderId="22" xfId="159" applyFont="1" applyBorder="1" applyNumberFormat="1">
      <alignment horizontal="center" vertical="center" wrapText="1"/>
    </xf>
    <xf numFmtId="49" fontId="9" fillId="0" borderId="20" xfId="160" applyFont="1" applyBorder="1" applyNumberFormat="1">
      <alignment horizontal="center" vertical="center" wrapText="1"/>
    </xf>
    <xf numFmtId="2" fontId="9" fillId="0" borderId="13" xfId="161" applyFont="1" applyBorder="1" applyNumberFormat="1">
      <alignment horizontal="center" vertical="center" wrapText="1"/>
    </xf>
    <xf numFmtId="49" fontId="9" fillId="0" borderId="14" xfId="162" applyFont="1" applyBorder="1" applyNumberFormat="1">
      <alignment horizontal="center" vertical="center" wrapText="1"/>
    </xf>
    <xf numFmtId="49" fontId="22" fillId="0" borderId="0" xfId="163" applyFont="1" applyNumberFormat="1">
      <alignment vertical="top"/>
    </xf>
    <xf numFmtId="49" fontId="17" fillId="0" borderId="2" xfId="164" applyFont="1" applyBorder="1" applyNumberFormat="1">
      <alignment horizontal="center" vertical="center"/>
    </xf>
    <xf numFmtId="49" fontId="17" fillId="0" borderId="14" xfId="165" applyFont="1" applyBorder="1" applyNumberFormat="1">
      <alignment horizontal="center" vertical="center"/>
    </xf>
    <xf numFmtId="49" fontId="9" fillId="0" borderId="13" xfId="166" applyFont="1" applyBorder="1" applyNumberFormat="1">
      <alignment vertical="top"/>
    </xf>
    <xf numFmtId="49" fontId="9" fillId="0" borderId="20" xfId="167" applyFont="1" applyBorder="1" applyNumberFormat="1">
      <alignment horizontal="left" vertical="center" wrapText="1"/>
    </xf>
    <xf numFmtId="4" fontId="9" fillId="7" borderId="20" xfId="168" applyFont="1" applyFill="1" applyBorder="1" applyNumberFormat="1">
      <alignment horizontal="right" vertical="center" wrapText="1"/>
    </xf>
    <xf numFmtId="171" fontId="9" fillId="0" borderId="14" xfId="169" applyFont="1" applyBorder="1" applyNumberFormat="1">
      <alignment horizontal="center" vertical="center" wrapText="1"/>
    </xf>
    <xf numFmtId="171" fontId="9" fillId="0" borderId="15" xfId="170" applyFont="1" applyBorder="1" applyNumberFormat="1">
      <alignment horizontal="center" vertical="center" wrapText="1"/>
    </xf>
    <xf numFmtId="49" fontId="9" fillId="0" borderId="7" xfId="171" applyFont="1" applyBorder="1" applyNumberFormat="1">
      <alignment vertical="top"/>
    </xf>
    <xf numFmtId="4" fontId="9" fillId="5" borderId="2" xfId="172" applyFont="1" applyFill="1" applyBorder="1" applyNumberFormat="1">
      <alignment horizontal="right" vertical="center" wrapText="1"/>
      <protection locked="0"/>
    </xf>
    <xf numFmtId="49" fontId="25" fillId="12" borderId="15" xfId="173" applyFont="1" applyFill="1" applyBorder="1" applyNumberFormat="1">
      <alignment horizontal="left" vertical="center"/>
    </xf>
    <xf numFmtId="49" fontId="9" fillId="0" borderId="16" xfId="174" applyFont="1" applyBorder="1" applyNumberFormat="1" quotePrefix="1">
      <alignment horizontal="center" vertical="center" wrapText="1"/>
    </xf>
    <xf numFmtId="49" fontId="9" fillId="0" borderId="16" xfId="175" applyFont="1" applyBorder="1" applyNumberFormat="1">
      <alignment horizontal="left" vertical="center" wrapText="1" indent="1"/>
    </xf>
    <xf numFmtId="49" fontId="9" fillId="0" borderId="20" xfId="176" applyFont="1" applyBorder="1" applyNumberFormat="1">
      <alignment horizontal="left" vertical="center" wrapText="1" indent="1"/>
    </xf>
    <xf numFmtId="4" fontId="9" fillId="7" borderId="16" xfId="177" applyFont="1" applyFill="1" applyBorder="1" applyNumberFormat="1">
      <alignment horizontal="right" vertical="center" wrapText="1"/>
    </xf>
    <xf numFmtId="0" fontId="26" fillId="0" borderId="8" xfId="178" applyFont="1" applyBorder="1" applyNumberFormat="1">
      <alignment horizontal="center" vertical="center"/>
    </xf>
    <xf numFmtId="0" fontId="26" fillId="0" borderId="9" xfId="179" applyFont="1" applyBorder="1" applyNumberFormat="1">
      <alignment horizontal="center" vertical="center"/>
    </xf>
    <xf numFmtId="0" fontId="26" fillId="0" borderId="11" xfId="180" applyFont="1" applyBorder="1" applyNumberFormat="1">
      <alignment horizontal="center" vertical="center"/>
    </xf>
    <xf numFmtId="0" fontId="26" fillId="0" borderId="12" xfId="181" applyFont="1" applyBorder="1" applyNumberFormat="1">
      <alignment horizontal="center" vertical="center"/>
    </xf>
    <xf numFmtId="14" fontId="9" fillId="0" borderId="16" xfId="182" applyFont="1" applyBorder="1" applyNumberFormat="1" quotePrefix="1">
      <alignment horizontal="center" vertical="center" wrapText="1"/>
    </xf>
    <xf numFmtId="49" fontId="9" fillId="0" borderId="16" xfId="183" applyFont="1" applyBorder="1" applyNumberFormat="1">
      <alignment horizontal="left" vertical="center" wrapText="1" indent="2"/>
    </xf>
    <xf numFmtId="49" fontId="9" fillId="0" borderId="20" xfId="184" applyFont="1" applyBorder="1" applyNumberFormat="1">
      <alignment horizontal="left" vertical="center" wrapText="1" indent="2"/>
    </xf>
    <xf numFmtId="49" fontId="9" fillId="0" borderId="16" xfId="185" applyFont="1" applyBorder="1" applyNumberFormat="1">
      <alignment horizontal="center" vertical="center" wrapText="1"/>
    </xf>
    <xf numFmtId="49" fontId="9" fillId="0" borderId="16" xfId="186" applyFont="1" applyBorder="1" applyNumberFormat="1">
      <alignment horizontal="left" vertical="center" wrapText="1" indent="3"/>
    </xf>
    <xf numFmtId="49" fontId="9" fillId="0" borderId="20" xfId="187" applyFont="1" applyBorder="1" applyNumberFormat="1">
      <alignment horizontal="left" vertical="center" wrapText="1" indent="3"/>
    </xf>
    <xf numFmtId="16" fontId="9" fillId="0" borderId="16" xfId="188" applyFont="1" applyBorder="1" applyNumberFormat="1" quotePrefix="1">
      <alignment horizontal="center" vertical="center" wrapText="1"/>
    </xf>
    <xf numFmtId="0" fontId="25" fillId="12" borderId="15" xfId="189" applyFont="1" applyFill="1" applyBorder="1" applyNumberFormat="1">
      <alignment horizontal="left" vertical="center"/>
    </xf>
    <xf numFmtId="49" fontId="17" fillId="0" borderId="14" xfId="190" applyFont="1" applyBorder="1" applyNumberFormat="1">
      <alignment horizontal="center" vertical="center" wrapText="1"/>
    </xf>
    <xf numFmtId="49" fontId="17" fillId="0" borderId="15" xfId="191" applyFont="1" applyBorder="1" applyNumberFormat="1">
      <alignment horizontal="center" vertical="center" wrapText="1"/>
    </xf>
    <xf numFmtId="49" fontId="17" fillId="0" borderId="9" xfId="192" applyFont="1" applyBorder="1" applyNumberFormat="1">
      <alignment horizontal="center" vertical="center" wrapText="1"/>
    </xf>
    <xf numFmtId="4" fontId="9" fillId="7" borderId="2" xfId="193" applyFont="1" applyFill="1" applyBorder="1" applyNumberFormat="1">
      <alignment horizontal="right" vertical="center" wrapText="1"/>
    </xf>
    <xf numFmtId="49" fontId="9" fillId="9" borderId="0" xfId="194" applyFont="1" applyFill="1" applyNumberFormat="1">
      <alignment vertical="top"/>
    </xf>
    <xf numFmtId="49" fontId="1" fillId="0" borderId="15" xfId="195" applyFont="1" applyBorder="1" applyNumberFormat="1">
      <alignment horizontal="left" vertical="center" indent="1"/>
    </xf>
    <xf numFmtId="49" fontId="9" fillId="9" borderId="2" xfId="196" applyFont="1" applyFill="1" applyBorder="1" applyNumberFormat="1">
      <alignment horizontal="center" vertical="center"/>
    </xf>
    <xf numFmtId="49" fontId="9" fillId="5" borderId="2" xfId="197" applyFont="1" applyFill="1" applyBorder="1" applyNumberFormat="1">
      <alignment horizontal="left" vertical="center" wrapText="1"/>
      <protection locked="0"/>
    </xf>
    <xf numFmtId="49" fontId="9" fillId="13" borderId="0" xfId="198" applyFont="1" applyFill="1" applyNumberFormat="1"/>
    <xf numFmtId="49" fontId="27" fillId="0" borderId="7" xfId="199" applyFont="1" applyBorder="1" applyNumberFormat="1">
      <alignment horizontal="center" vertical="center" wrapText="1"/>
    </xf>
    <xf numFmtId="0" fontId="24" fillId="0" borderId="2" xfId="200" applyFont="1" applyBorder="1" applyNumberFormat="1">
      <alignment horizontal="center" vertical="center" wrapText="1"/>
    </xf>
    <xf numFmtId="172" fontId="9" fillId="5" borderId="23" xfId="201" applyFont="1" applyFill="1" applyBorder="1" applyNumberFormat="1">
      <alignment horizontal="center" vertical="center"/>
      <protection locked="0"/>
    </xf>
    <xf numFmtId="49" fontId="24" fillId="5" borderId="2" xfId="202" applyFont="1" applyFill="1" applyBorder="1" applyNumberFormat="1">
      <alignment horizontal="center" vertical="center" wrapText="1"/>
      <protection locked="0"/>
    </xf>
    <xf numFmtId="0" fontId="9" fillId="5" borderId="2" xfId="203" applyFont="1" applyFill="1" applyBorder="1" applyNumberFormat="1">
      <alignment horizontal="left" vertical="center" wrapText="1"/>
      <protection locked="0"/>
    </xf>
    <xf numFmtId="49" fontId="24" fillId="5" borderId="2" xfId="204" applyFont="1" applyFill="1" applyBorder="1" applyNumberFormat="1">
      <alignment horizontal="left" vertical="center" wrapText="1"/>
      <protection locked="0"/>
    </xf>
    <xf numFmtId="4" fontId="24" fillId="5" borderId="2" xfId="205" applyFont="1" applyFill="1" applyBorder="1" applyNumberFormat="1">
      <alignment horizontal="right" vertical="center" wrapText="1"/>
      <protection locked="0"/>
    </xf>
    <xf numFmtId="0" fontId="24" fillId="5" borderId="2" xfId="206" applyFont="1" applyFill="1" applyBorder="1" applyNumberFormat="1">
      <alignment horizontal="right" vertical="center" wrapText="1"/>
      <protection locked="0"/>
    </xf>
    <xf numFmtId="0" fontId="24" fillId="8" borderId="2" xfId="207" applyFont="1" applyFill="1" applyBorder="1" applyNumberFormat="1">
      <alignment horizontal="left" vertical="center" wrapText="1"/>
      <protection locked="0"/>
    </xf>
    <xf numFmtId="4" fontId="24" fillId="7" borderId="2" xfId="208" applyFont="1" applyFill="1" applyBorder="1" applyNumberFormat="1">
      <alignment horizontal="right" vertical="center" wrapText="1"/>
    </xf>
    <xf numFmtId="4" fontId="24" fillId="3" borderId="2" xfId="209" applyFont="1" applyFill="1" applyBorder="1" applyNumberFormat="1">
      <alignment horizontal="right" vertical="center" wrapText="1"/>
    </xf>
    <xf numFmtId="49" fontId="9" fillId="0" borderId="18" xfId="210" applyFont="1" applyBorder="1" applyNumberFormat="1">
      <alignment vertical="top"/>
    </xf>
    <xf numFmtId="0" fontId="9" fillId="9" borderId="2" xfId="211" applyFont="1" applyFill="1" applyBorder="1" applyNumberFormat="1">
      <alignment horizontal="center" vertical="center"/>
    </xf>
    <xf numFmtId="49" fontId="24" fillId="8" borderId="2" xfId="212" applyFont="1" applyFill="1" applyBorder="1" applyNumberFormat="1">
      <alignment horizontal="left" vertical="center" wrapText="1"/>
      <protection locked="0"/>
    </xf>
    <xf numFmtId="172" fontId="9" fillId="8" borderId="23" xfId="213" applyFont="1" applyFill="1" applyBorder="1" applyNumberFormat="1">
      <alignment horizontal="center" vertical="center"/>
      <protection locked="0"/>
    </xf>
    <xf numFmtId="0" fontId="9" fillId="8" borderId="2" xfId="214" applyFont="1" applyFill="1" applyBorder="1" applyNumberFormat="1">
      <alignment vertical="center" wrapText="1"/>
      <protection locked="0"/>
    </xf>
    <xf numFmtId="0" fontId="24" fillId="5" borderId="13" xfId="215" applyFont="1" applyFill="1" applyBorder="1" applyNumberFormat="1">
      <alignment horizontal="center" vertical="center" wrapText="1"/>
      <protection locked="0"/>
    </xf>
    <xf numFmtId="0" fontId="24" fillId="5" borderId="2" xfId="216" applyFont="1" applyFill="1" applyBorder="1" applyNumberFormat="1">
      <alignment horizontal="left" vertical="center" wrapText="1"/>
      <protection locked="0"/>
    </xf>
    <xf numFmtId="0" fontId="24" fillId="5" borderId="2" xfId="217" applyFont="1" applyFill="1" applyBorder="1" applyNumberFormat="1">
      <alignment horizontal="center" vertical="center" wrapText="1"/>
      <protection locked="0"/>
    </xf>
    <xf numFmtId="4" fontId="24" fillId="8" borderId="2" xfId="218" applyFont="1" applyFill="1" applyBorder="1" applyNumberFormat="1">
      <alignment horizontal="right" vertical="center" wrapText="1"/>
      <protection locked="0"/>
    </xf>
    <xf numFmtId="49" fontId="24" fillId="5" borderId="13" xfId="219" applyFont="1" applyFill="1" applyBorder="1" applyNumberFormat="1">
      <alignment horizontal="left" vertical="center" wrapText="1"/>
      <protection locked="0"/>
    </xf>
    <xf numFmtId="49" fontId="24" fillId="5" borderId="14" xfId="220" applyFont="1" applyFill="1" applyBorder="1" applyNumberFormat="1">
      <alignment horizontal="center" vertical="center" wrapText="1"/>
      <protection locked="0"/>
    </xf>
    <xf numFmtId="49" fontId="9" fillId="5" borderId="13" xfId="221" applyFont="1" applyFill="1" applyBorder="1" applyNumberFormat="1">
      <alignment horizontal="left" vertical="center" wrapText="1"/>
      <protection locked="0"/>
    </xf>
    <xf numFmtId="49" fontId="17" fillId="14" borderId="24" xfId="222" applyFont="1" applyFill="1" applyBorder="1" applyNumberFormat="1">
      <alignment horizontal="center" vertical="center" wrapText="1"/>
    </xf>
    <xf numFmtId="49" fontId="15" fillId="15" borderId="0" xfId="223" applyFont="1" applyFill="1" applyNumberFormat="1">
      <alignment horizontal="center" vertical="center"/>
    </xf>
    <xf numFmtId="49" fontId="17" fillId="14" borderId="0" xfId="224" applyFont="1" applyFill="1" applyNumberFormat="1">
      <alignment horizontal="center" vertical="center"/>
    </xf>
    <xf numFmtId="49" fontId="17" fillId="14" borderId="0" xfId="225" applyFont="1" applyFill="1" applyNumberFormat="1">
      <alignment horizontal="left" vertical="center"/>
    </xf>
    <xf numFmtId="49" fontId="9" fillId="0" borderId="24" xfId="226" applyFont="1" applyBorder="1" applyNumberFormat="1">
      <alignment horizontal="center"/>
    </xf>
    <xf numFmtId="49" fontId="9" fillId="0" borderId="0" xfId="227" applyFont="1" applyNumberFormat="1">
      <alignment horizontal="left" vertical="center" wrapText="1"/>
    </xf>
    <xf numFmtId="0" fontId="9" fillId="0" borderId="0" xfId="228" applyFont="1" applyNumberFormat="1">
      <alignment horizontal="left" vertical="center"/>
    </xf>
    <xf numFmtId="49" fontId="9" fillId="0" borderId="0" xfId="229" applyFont="1" applyNumberFormat="1">
      <alignment horizontal="left" vertical="center"/>
    </xf>
    <xf numFmtId="49" fontId="17" fillId="7" borderId="24" xfId="230" applyFont="1" applyFill="1" applyBorder="1" applyNumberFormat="1">
      <alignment horizontal="center" vertical="center" wrapText="1"/>
    </xf>
    <xf numFmtId="0" fontId="9" fillId="0" borderId="0" xfId="231" applyFont="1" applyNumberFormat="1">
      <alignment vertical="top" wrapText="1"/>
    </xf>
    <xf numFmtId="49" fontId="9" fillId="16" borderId="0" xfId="232" applyFont="1" applyFill="1" applyNumberFormat="1">
      <alignment horizontal="center" vertical="center"/>
    </xf>
    <xf numFmtId="49" fontId="28" fillId="0" borderId="0" xfId="233" applyFont="1" applyNumberFormat="1">
      <alignment vertical="top"/>
    </xf>
    <xf numFmtId="0" fontId="29" fillId="17" borderId="0" xfId="234" applyFont="1" applyFill="1">
      <alignment vertical="top"/>
    </xf>
    <xf numFmtId="0" fontId="29" fillId="18" borderId="0" xfId="235" applyFont="1" applyFill="1">
      <alignment vertical="top"/>
    </xf>
    <xf numFmtId="0" fontId="29" fillId="19" borderId="0" xfId="236" applyFont="1" applyFill="1">
      <alignment vertical="top"/>
    </xf>
    <xf numFmtId="0" fontId="29" fillId="20" borderId="0" xfId="237" applyFont="1" applyFill="1">
      <alignment vertical="top"/>
    </xf>
    <xf numFmtId="0" fontId="29" fillId="21" borderId="0" xfId="238" applyFont="1" applyFill="1">
      <alignment vertical="top"/>
    </xf>
    <xf numFmtId="0" fontId="29" fillId="22" borderId="0" xfId="239" applyFont="1" applyFill="1">
      <alignment vertical="top"/>
    </xf>
    <xf numFmtId="0" fontId="29" fillId="23" borderId="0" xfId="240" applyFont="1" applyFill="1">
      <alignment vertical="top"/>
    </xf>
    <xf numFmtId="0" fontId="29" fillId="13" borderId="0" xfId="241" applyFont="1" applyFill="1">
      <alignment vertical="top"/>
    </xf>
    <xf numFmtId="0" fontId="29" fillId="24" borderId="0" xfId="242" applyFont="1" applyFill="1">
      <alignment vertical="top"/>
    </xf>
    <xf numFmtId="0" fontId="29" fillId="25" borderId="0" xfId="243" applyFont="1" applyFill="1">
      <alignment vertical="top"/>
    </xf>
    <xf numFmtId="0" fontId="29" fillId="26" borderId="0" xfId="244" applyFont="1" applyFill="1">
      <alignment vertical="top"/>
    </xf>
    <xf numFmtId="0" fontId="29" fillId="27" borderId="0" xfId="245" applyFont="1" applyFill="1">
      <alignment vertical="top"/>
    </xf>
    <xf numFmtId="0" fontId="30" fillId="28" borderId="0" xfId="246" applyFont="1" applyFill="1">
      <alignment vertical="top"/>
    </xf>
    <xf numFmtId="0" fontId="30" fillId="29" borderId="0" xfId="247" applyFont="1" applyFill="1">
      <alignment vertical="top"/>
    </xf>
    <xf numFmtId="0" fontId="30" fillId="30" borderId="0" xfId="248" applyFont="1" applyFill="1">
      <alignment vertical="top"/>
    </xf>
    <xf numFmtId="0" fontId="30" fillId="31" borderId="0" xfId="249" applyFont="1" applyFill="1">
      <alignment vertical="top"/>
    </xf>
    <xf numFmtId="0" fontId="30" fillId="32" borderId="0" xfId="250" applyFont="1" applyFill="1">
      <alignment vertical="top"/>
    </xf>
    <xf numFmtId="0" fontId="30" fillId="14" borderId="0" xfId="251" applyFont="1" applyFill="1">
      <alignment vertical="top"/>
    </xf>
    <xf numFmtId="0" fontId="30" fillId="33" borderId="0" xfId="252" applyFont="1" applyFill="1">
      <alignment vertical="top"/>
    </xf>
    <xf numFmtId="0" fontId="30" fillId="34" borderId="0" xfId="253" applyFont="1" applyFill="1">
      <alignment vertical="top"/>
    </xf>
    <xf numFmtId="0" fontId="30" fillId="35" borderId="0" xfId="254" applyFont="1" applyFill="1">
      <alignment vertical="top"/>
    </xf>
    <xf numFmtId="0" fontId="30" fillId="36" borderId="0" xfId="255" applyFont="1" applyFill="1">
      <alignment vertical="top"/>
    </xf>
    <xf numFmtId="0" fontId="30" fillId="37" borderId="0" xfId="256" applyFont="1" applyFill="1">
      <alignment vertical="top"/>
    </xf>
    <xf numFmtId="0" fontId="30" fillId="38" borderId="0" xfId="257" applyFont="1" applyFill="1">
      <alignment vertical="top"/>
    </xf>
    <xf numFmtId="0" fontId="31" fillId="39" borderId="0" xfId="258" applyFont="1" applyFill="1">
      <alignment vertical="top"/>
    </xf>
    <xf numFmtId="0" fontId="32" fillId="40" borderId="25" xfId="259" applyFont="1" applyFill="1" applyBorder="1">
      <alignment vertical="top"/>
    </xf>
    <xf numFmtId="0" fontId="33" fillId="41" borderId="26" xfId="260" applyFont="1" applyFill="1" applyBorder="1">
      <alignment vertical="top"/>
    </xf>
    <xf numFmtId="43" fontId="34" fillId="0" borderId="0" xfId="261" applyNumberFormat="1">
      <alignment vertical="top"/>
    </xf>
    <xf numFmtId="41" fontId="34" fillId="0" borderId="0" xfId="262" applyNumberFormat="1">
      <alignment vertical="top"/>
    </xf>
    <xf numFmtId="44" fontId="34" fillId="0" borderId="0" xfId="263" applyNumberFormat="1">
      <alignment vertical="top"/>
    </xf>
    <xf numFmtId="42" fontId="34" fillId="0" borderId="0" xfId="264" applyNumberFormat="1">
      <alignment vertical="top"/>
    </xf>
    <xf numFmtId="0" fontId="35" fillId="0" borderId="0" xfId="265" applyFont="1">
      <alignment vertical="top"/>
    </xf>
    <xf numFmtId="0" fontId="36" fillId="42" borderId="0" xfId="266" applyFont="1" applyFill="1">
      <alignment vertical="top"/>
    </xf>
    <xf numFmtId="0" fontId="37" fillId="0" borderId="27" xfId="267" applyFont="1" applyBorder="1">
      <alignment vertical="top"/>
    </xf>
    <xf numFmtId="0" fontId="38" fillId="0" borderId="28" xfId="268" applyFont="1" applyBorder="1">
      <alignment vertical="top"/>
    </xf>
    <xf numFmtId="0" fontId="39" fillId="0" borderId="29" xfId="269" applyFont="1" applyBorder="1">
      <alignment vertical="top"/>
    </xf>
    <xf numFmtId="0" fontId="39" fillId="0" borderId="0" xfId="270" applyFont="1">
      <alignment vertical="top"/>
    </xf>
    <xf numFmtId="0" fontId="40" fillId="43" borderId="25" xfId="271" applyFont="1" applyFill="1" applyBorder="1">
      <alignment vertical="top"/>
    </xf>
    <xf numFmtId="0" fontId="41" fillId="0" borderId="30" xfId="272" applyFont="1" applyBorder="1">
      <alignment vertical="top"/>
    </xf>
    <xf numFmtId="0" fontId="42" fillId="44" borderId="0" xfId="273" applyFont="1" applyFill="1">
      <alignment vertical="top"/>
    </xf>
    <xf numFmtId="0" fontId="34" fillId="45" borderId="31" xfId="274" applyFill="1" applyBorder="1">
      <alignment vertical="top"/>
    </xf>
    <xf numFmtId="0" fontId="43" fillId="40" borderId="32" xfId="275" applyFont="1" applyFill="1" applyBorder="1">
      <alignment vertical="top"/>
    </xf>
    <xf numFmtId="9" fontId="34" fillId="0" borderId="0" xfId="276" applyNumberFormat="1">
      <alignment vertical="top"/>
    </xf>
    <xf numFmtId="0" fontId="44" fillId="0" borderId="0" xfId="277" applyFont="1">
      <alignment vertical="top"/>
    </xf>
    <xf numFmtId="0" fontId="45" fillId="0" borderId="33" xfId="278" applyFont="1" applyBorder="1">
      <alignment vertical="top"/>
    </xf>
    <xf numFmtId="0" fontId="46" fillId="0" borderId="0" xfId="279" applyFont="1">
      <alignment vertical="top"/>
    </xf>
    <xf numFmtId="0" fontId="6" fillId="0" borderId="0" xfId="14" applyFont="1" applyNumberFormat="1">
      <alignment wrapText="1"/>
    </xf>
    <xf numFmtId="49" fontId="7" fillId="0" borderId="0" xfId="15" applyFont="1" applyNumberFormat="1">
      <alignment wrapText="1"/>
    </xf>
    <xf numFmtId="0" fontId="1" fillId="0" borderId="0" xfId="16" applyFont="1" applyNumberFormat="1">
      <alignment vertical="center" wrapText="1"/>
    </xf>
    <xf numFmtId="0" fontId="1" fillId="0" borderId="0" xfId="17" applyFont="1" applyNumberFormat="1">
      <alignment horizontal="left" vertical="center" wrapText="1"/>
    </xf>
    <xf numFmtId="49" fontId="8" fillId="0" borderId="0" xfId="18" applyFont="1" applyNumberFormat="1">
      <alignment wrapText="1"/>
    </xf>
    <xf numFmtId="0" fontId="1" fillId="0" borderId="0" xfId="19" applyFont="1" applyNumberFormat="1">
      <alignment vertical="center"/>
    </xf>
    <xf numFmtId="0" fontId="2" fillId="0" borderId="0" xfId="20" applyFont="1" applyNumberFormat="1">
      <alignment horizontal="left" vertical="top" wrapText="1"/>
    </xf>
    <xf numFmtId="49" fontId="9" fillId="0" borderId="0" xfId="21" applyFont="1" applyNumberFormat="1">
      <alignment vertical="top" wrapText="1"/>
    </xf>
    <xf numFmtId="49" fontId="2" fillId="3" borderId="3" xfId="22" applyFont="1" applyFill="1" applyBorder="1" applyNumberFormat="1">
      <alignment horizontal="center" vertical="center" wrapText="1"/>
    </xf>
    <xf numFmtId="0" fontId="2" fillId="3" borderId="4" xfId="23" applyFont="1" applyFill="1" applyBorder="1" applyNumberFormat="1">
      <alignment horizontal="center" vertical="center" wrapText="1"/>
    </xf>
    <xf numFmtId="0" fontId="2" fillId="3" borderId="5" xfId="24" applyFont="1" applyFill="1" applyBorder="1" applyNumberFormat="1">
      <alignment horizontal="center" vertical="center" wrapText="1"/>
    </xf>
    <xf numFmtId="0" fontId="10" fillId="0" borderId="0" xfId="25" applyFont="1" applyNumberFormat="1">
      <alignment wrapText="1"/>
    </xf>
    <xf numFmtId="0" fontId="2" fillId="4" borderId="6" xfId="26" applyFont="1" applyFill="1" applyBorder="1" applyNumberFormat="1">
      <alignment horizontal="right" vertical="center" wrapText="1" indent="1"/>
    </xf>
    <xf numFmtId="0" fontId="2" fillId="4" borderId="7" xfId="27" applyFont="1" applyFill="1" applyBorder="1" applyNumberFormat="1">
      <alignment horizontal="right" vertical="center" wrapText="1" indent="1"/>
    </xf>
    <xf numFmtId="0" fontId="11" fillId="0" borderId="0" xfId="28" applyFont="1" applyNumberFormat="1">
      <alignment horizontal="left" vertical="center" wrapText="1"/>
    </xf>
    <xf numFmtId="0" fontId="12" fillId="0" borderId="0" xfId="29" applyFont="1" applyNumberFormat="1">
      <alignment vertical="center" wrapText="1"/>
    </xf>
    <xf numFmtId="0" fontId="10" fillId="0" borderId="6" xfId="30" applyFont="1" applyBorder="1" applyNumberFormat="1">
      <alignment wrapText="1"/>
    </xf>
    <xf numFmtId="0" fontId="10" fillId="0" borderId="0" xfId="31" applyFont="1" applyNumberFormat="1"/>
    <xf numFmtId="0" fontId="11" fillId="0" borderId="0" xfId="32" applyFont="1" applyNumberFormat="1"/>
    <xf numFmtId="0" fontId="13" fillId="0" borderId="0" xfId="33" applyFont="1" applyNumberFormat="1">
      <alignment wrapText="1"/>
    </xf>
    <xf numFmtId="0" fontId="14" fillId="5" borderId="8" xfId="34" applyFont="1" applyFill="1" applyBorder="1" applyNumberFormat="1">
      <alignment horizontal="center" vertical="center" wrapText="1"/>
    </xf>
    <xf numFmtId="0" fontId="13" fillId="0" borderId="6" xfId="35" applyFont="1" applyBorder="1" applyNumberFormat="1">
      <alignment vertical="center" wrapText="1"/>
    </xf>
    <xf numFmtId="0" fontId="13" fillId="0" borderId="0" xfId="36" applyFont="1" applyNumberFormat="1">
      <alignment vertical="center" wrapText="1"/>
    </xf>
    <xf numFmtId="0" fontId="14" fillId="6" borderId="8" xfId="37" applyFont="1" applyFill="1" applyBorder="1" applyNumberFormat="1">
      <alignment horizontal="center" vertical="center" wrapText="1"/>
    </xf>
    <xf numFmtId="0" fontId="13" fillId="0" borderId="6" xfId="38" applyFont="1" applyBorder="1" applyNumberFormat="1">
      <alignment horizontal="left" vertical="center" wrapText="1"/>
    </xf>
    <xf numFmtId="0" fontId="13" fillId="0" borderId="0" xfId="39" applyFont="1" applyNumberFormat="1">
      <alignment horizontal="left" vertical="center" wrapText="1"/>
    </xf>
    <xf numFmtId="0" fontId="14" fillId="7" borderId="8" xfId="40" applyFont="1" applyFill="1" applyBorder="1" applyNumberFormat="1">
      <alignment horizontal="center" vertical="center" wrapText="1"/>
    </xf>
    <xf numFmtId="0" fontId="14" fillId="8" borderId="8" xfId="41" applyFont="1" applyFill="1" applyBorder="1" applyNumberFormat="1">
      <alignment horizontal="center" vertical="center" wrapText="1"/>
    </xf>
    <xf numFmtId="0" fontId="2" fillId="4" borderId="0" xfId="42" applyFont="1" applyFill="1" applyNumberFormat="1">
      <alignment horizontal="right" vertical="center" wrapText="1" indent="1"/>
    </xf>
    <xf numFmtId="0" fontId="11" fillId="0" borderId="6" xfId="43" applyFont="1" applyBorder="1" applyNumberFormat="1">
      <alignment horizontal="left" vertical="center" wrapText="1"/>
    </xf>
    <xf numFmtId="0" fontId="11" fillId="0" borderId="9" xfId="44" applyFont="1" applyBorder="1" applyNumberFormat="1">
      <alignment horizontal="left" vertical="center" wrapText="1"/>
    </xf>
    <xf numFmtId="0" fontId="2" fillId="4" borderId="8" xfId="45" applyFont="1" applyFill="1" applyBorder="1" applyNumberFormat="1">
      <alignment horizontal="right" vertical="center" wrapText="1" indent="1"/>
    </xf>
    <xf numFmtId="0" fontId="2" fillId="4" borderId="10" xfId="46" applyFont="1" applyFill="1" applyBorder="1" applyNumberFormat="1">
      <alignment horizontal="right" vertical="center" wrapText="1" indent="1"/>
    </xf>
    <xf numFmtId="0" fontId="13" fillId="0" borderId="0" xfId="47" applyFont="1" applyNumberFormat="1"/>
    <xf numFmtId="0" fontId="13" fillId="0" borderId="6" xfId="48" applyFont="1" applyBorder="1" applyNumberFormat="1">
      <alignment wrapText="1"/>
    </xf>
    <xf numFmtId="0" fontId="13" fillId="0" borderId="0" xfId="49" applyFont="1" applyNumberFormat="1">
      <alignment vertical="top" wrapText="1"/>
    </xf>
    <xf numFmtId="0" fontId="2" fillId="4" borderId="11" xfId="50" applyFont="1" applyFill="1" applyBorder="1" applyNumberFormat="1">
      <alignment horizontal="right" vertical="center" wrapText="1" indent="1"/>
    </xf>
    <xf numFmtId="0" fontId="2" fillId="4" borderId="12" xfId="51" applyFont="1" applyFill="1" applyBorder="1" applyNumberFormat="1">
      <alignment horizontal="right" vertical="center" wrapText="1" indent="1"/>
    </xf>
    <xf numFmtId="0" fontId="10" fillId="0" borderId="11" xfId="52" applyFont="1" applyBorder="1" applyNumberFormat="1">
      <alignment wrapText="1"/>
    </xf>
    <xf numFmtId="0" fontId="10" fillId="0" borderId="12" xfId="53" applyFont="1" applyBorder="1" applyNumberFormat="1">
      <alignment wrapText="1"/>
    </xf>
    <xf numFmtId="0" fontId="10" fillId="0" borderId="12" xfId="54" applyFont="1" applyBorder="1" applyNumberFormat="1">
      <alignment vertical="center" wrapText="1"/>
    </xf>
    <xf numFmtId="0" fontId="7" fillId="0" borderId="0" xfId="55" applyFont="1" applyNumberFormat="1"/>
    <xf numFmtId="49" fontId="10" fillId="0" borderId="0" xfId="56" applyFont="1" applyNumberFormat="1">
      <alignment vertical="top" wrapText="1"/>
    </xf>
    <xf numFmtId="49" fontId="9" fillId="0" borderId="0" xfId="95" applyFont="1" applyNumberForma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0" fontId="2" fillId="2" borderId="2" xfId="10" applyFont="1" applyFill="1" applyBorder="1" applyNumberFormat="1">
      <alignment vertical="center" wrapText="1"/>
    </xf>
    <xf numFmtId="49" fontId="2" fillId="2" borderId="2" xfId="11" applyFont="1" applyFill="1" applyBorder="1" applyNumberFormat="1">
      <alignment vertical="center" wrapText="1"/>
    </xf>
    <xf numFmtId="0" fontId="5" fillId="2" borderId="2" xfId="12" applyFont="1" applyFill="1" applyBorder="1" applyNumberFormat="1">
      <alignment vertical="center"/>
    </xf>
    <xf numFmtId="49" fontId="5" fillId="2" borderId="2" xfId="13" applyFont="1" applyFill="1" applyBorder="1" applyNumberFormat="1">
      <alignment vertical="center"/>
    </xf>
    <xf numFmtId="0" fontId="15" fillId="0" borderId="0" xfId="57" applyFont="1" applyNumberFormat="1">
      <alignment vertical="center" wrapText="1"/>
    </xf>
    <xf numFmtId="49" fontId="15" fillId="0" borderId="0" xfId="58" applyFont="1" applyNumberFormat="1">
      <alignment horizontal="left" vertical="center" wrapText="1"/>
    </xf>
    <xf numFmtId="49" fontId="15" fillId="0" borderId="0" xfId="59" applyFont="1" applyNumberFormat="1">
      <alignment horizontal="center" vertical="center" wrapText="1"/>
    </xf>
    <xf numFmtId="49" fontId="9" fillId="9" borderId="0" xfId="60" applyFont="1" applyFill="1" applyNumberFormat="1">
      <alignment vertical="center" wrapText="1"/>
    </xf>
    <xf numFmtId="49" fontId="9" fillId="0" borderId="0" xfId="61" applyFont="1" applyNumberFormat="1">
      <alignment vertical="center" wrapText="1"/>
    </xf>
    <xf numFmtId="49" fontId="9" fillId="0" borderId="0" xfId="62" applyFont="1" applyNumberFormat="1">
      <alignment horizontal="right" vertical="center"/>
    </xf>
    <xf numFmtId="49" fontId="16" fillId="9" borderId="0" xfId="63" applyFont="1" applyFill="1" applyNumberFormat="1">
      <alignment vertical="center" wrapText="1"/>
    </xf>
    <xf numFmtId="49" fontId="1" fillId="0" borderId="13" xfId="64" applyFont="1" applyBorder="1" applyNumberFormat="1">
      <alignment horizontal="center" vertical="center" wrapText="1"/>
    </xf>
    <xf numFmtId="49" fontId="1" fillId="0" borderId="14" xfId="65" applyFont="1" applyBorder="1" applyNumberFormat="1">
      <alignment horizontal="center" vertical="center" wrapText="1"/>
    </xf>
    <xf numFmtId="49" fontId="17" fillId="9" borderId="0" xfId="66" applyFont="1" applyFill="1" applyNumberFormat="1">
      <alignment vertical="center" wrapText="1"/>
    </xf>
    <xf numFmtId="49" fontId="9" fillId="9" borderId="0" xfId="67" applyFont="1" applyFill="1" applyNumberFormat="1">
      <alignment horizontal="right" vertical="center" wrapText="1" indent="1"/>
    </xf>
    <xf numFmtId="49" fontId="18" fillId="9" borderId="0" xfId="68" applyFont="1" applyFill="1" applyNumberFormat="1">
      <alignment horizontal="center" vertical="center" wrapText="1"/>
    </xf>
    <xf numFmtId="49" fontId="9" fillId="7" borderId="2" xfId="69" applyFont="1" applyFill="1" applyBorder="1" applyNumberFormat="1">
      <alignment horizontal="center" vertical="center"/>
    </xf>
    <xf numFmtId="14" fontId="15" fillId="9" borderId="0" xfId="70" applyFont="1" applyFill="1" applyNumberFormat="1">
      <alignment horizontal="center" vertical="center" wrapText="1"/>
    </xf>
    <xf numFmtId="0" fontId="15" fillId="9" borderId="0" xfId="71" applyFont="1" applyFill="1" applyNumberFormat="1">
      <alignment horizontal="center" vertical="center" wrapText="1"/>
    </xf>
    <xf numFmtId="0" fontId="9" fillId="9" borderId="0" xfId="72" applyFont="1" applyFill="1" applyNumberFormat="1">
      <alignment horizontal="center" vertical="center" wrapText="1"/>
    </xf>
    <xf numFmtId="49" fontId="9" fillId="9" borderId="7" xfId="73" applyFont="1" applyFill="1" applyBorder="1" applyNumberFormat="1">
      <alignment horizontal="right" vertical="center" wrapText="1" indent="1"/>
    </xf>
    <xf numFmtId="49" fontId="9" fillId="10" borderId="0" xfId="74" applyFont="1" applyFill="1" applyNumberFormat="1">
      <alignment horizontal="right" vertical="center" wrapText="1" indent="1"/>
    </xf>
    <xf numFmtId="49" fontId="15" fillId="0" borderId="0" xfId="75" applyFont="1" applyNumberFormat="1">
      <alignment vertical="center" wrapText="1"/>
    </xf>
    <xf numFmtId="49" fontId="16" fillId="9" borderId="0" xfId="76" applyFont="1" applyFill="1" applyNumberFormat="1">
      <alignment horizontal="center" vertical="center" wrapText="1"/>
    </xf>
    <xf numFmtId="0" fontId="9" fillId="7" borderId="2" xfId="0" applyFont="1" applyFill="1" applyBorder="1" applyNumberFormat="1">
      <alignment horizontal="center" vertical="center" wrapText="1"/>
    </xf>
    <xf numFmtId="0" fontId="9" fillId="0" borderId="2" xfId="78" applyFont="1" applyBorder="1" applyNumberFormat="1">
      <alignment horizontal="center" vertical="center" wrapText="1"/>
    </xf>
    <xf numFmtId="49" fontId="9" fillId="9" borderId="0" xfId="79" applyFont="1" applyFill="1" applyNumberFormat="1">
      <alignment horizontal="center" vertical="center" wrapText="1"/>
    </xf>
    <xf numFmtId="0" fontId="9" fillId="0" borderId="2" xfId="80" applyFont="1" applyBorder="1" applyNumberFormat="1">
      <alignment horizontal="center" vertical="center"/>
    </xf>
    <xf numFmtId="0" fontId="9" fillId="9" borderId="0" xfId="81" applyFont="1" applyFill="1" applyNumberFormat="1">
      <alignment horizontal="right" vertical="center" wrapText="1" indent="1"/>
    </xf>
    <xf numFmtId="49" fontId="19" fillId="0" borderId="0" xfId="82" applyFont="1" applyNumberFormat="1">
      <alignment horizontal="center" vertical="center" wrapText="1"/>
    </xf>
    <xf numFmtId="49" fontId="9" fillId="7" borderId="2" xfId="83" applyFont="1" applyFill="1" applyBorder="1" applyNumberFormat="1">
      <alignment horizontal="center" vertical="center" wrapText="1"/>
    </xf>
    <xf numFmtId="14" fontId="9" fillId="9" borderId="0" xfId="84" applyFont="1" applyFill="1" applyNumberFormat="1">
      <alignment horizontal="center" vertical="center" wrapText="1"/>
    </xf>
    <xf numFmtId="0" fontId="20" fillId="9" borderId="0" xfId="85" applyFont="1" applyFill="1" applyNumberFormat="1">
      <alignment horizontal="center" vertical="center" wrapText="1"/>
    </xf>
    <xf numFmtId="49" fontId="9" fillId="0" borderId="2" xfId="86" applyFont="1" applyBorder="1" applyNumberFormat="1">
      <alignment horizontal="center" vertical="center" wrapText="1"/>
    </xf>
    <xf numFmtId="49" fontId="9" fillId="0" borderId="0" xfId="87" applyFont="1" applyNumberFormat="1">
      <alignment vertical="center"/>
    </xf>
    <xf numFmtId="49" fontId="21" fillId="0" borderId="0" xfId="88" applyFont="1" applyNumberFormat="1">
      <alignment vertical="center" wrapText="1"/>
    </xf>
    <xf numFmtId="49" fontId="9" fillId="10" borderId="6" xfId="89" applyFont="1" applyFill="1" applyBorder="1" applyNumberFormat="1">
      <alignment horizontal="center" vertical="center" wrapText="1"/>
    </xf>
    <xf numFmtId="49" fontId="9" fillId="10" borderId="0" xfId="90" applyFont="1" applyFill="1" applyNumberFormat="1">
      <alignment horizontal="center" vertical="center" wrapText="1"/>
    </xf>
    <xf numFmtId="49" fontId="9" fillId="9" borderId="0" xfId="91" applyFont="1" applyFill="1" applyNumberFormat="1">
      <alignment horizontal="center" wrapText="1"/>
    </xf>
    <xf numFmtId="49" fontId="9" fillId="7" borderId="2" xfId="92" applyFont="1" applyFill="1" applyBorder="1" applyNumberFormat="1">
      <alignment horizontal="center" vertical="center" wrapText="1"/>
    </xf>
    <xf numFmtId="49" fontId="9" fillId="9" borderId="0" xfId="93" applyFont="1" applyFill="1" applyNumberFormat="1">
      <alignment vertical="center"/>
    </xf>
    <xf numFmtId="49" fontId="9" fillId="0" borderId="0" xfId="94" applyFont="1" applyNumberFormat="1">
      <alignment horizontal="center" vertical="center" wrapText="1"/>
    </xf>
    <xf numFmtId="49" fontId="9" fillId="0" borderId="0" xfId="96" applyFont="1" applyNumberFormat="1">
      <alignment horizontal="right" vertical="top"/>
    </xf>
    <xf numFmtId="2" fontId="17" fillId="0" borderId="15" xfId="97" applyFont="1" applyBorder="1" applyNumberFormat="1">
      <alignment horizontal="left" vertical="center" wrapText="1"/>
    </xf>
    <xf numFmtId="2" fontId="9" fillId="0" borderId="0" xfId="98" applyFont="1" applyNumberFormat="1">
      <alignment vertical="center" wrapText="1"/>
    </xf>
    <xf numFmtId="49" fontId="9" fillId="0" borderId="0" xfId="99" applyFont="1" applyNumberFormat="1">
      <alignment horizontal="center" wrapText="1"/>
    </xf>
    <xf numFmtId="49" fontId="9" fillId="9" borderId="2" xfId="100" applyFont="1" applyFill="1" applyBorder="1" applyNumberFormat="1">
      <alignment horizontal="center" vertical="center" wrapText="1"/>
    </xf>
    <xf numFmtId="49" fontId="9" fillId="0" borderId="8" xfId="101" applyFont="1" applyBorder="1" applyNumberFormat="1">
      <alignment horizontal="center" vertical="center" wrapText="1"/>
    </xf>
    <xf numFmtId="49" fontId="9" fillId="0" borderId="10" xfId="102" applyFont="1" applyBorder="1" applyNumberFormat="1">
      <alignment horizontal="center" vertical="center" wrapText="1"/>
    </xf>
    <xf numFmtId="49" fontId="9" fillId="9" borderId="16" xfId="103" applyFont="1" applyFill="1" applyBorder="1" applyNumberFormat="1">
      <alignment horizontal="center" vertical="center" wrapText="1"/>
    </xf>
    <xf numFmtId="2" fontId="9" fillId="0" borderId="2" xfId="104" applyFont="1" applyBorder="1" applyNumberFormat="1">
      <alignment horizontal="center" vertical="center" wrapText="1"/>
    </xf>
    <xf numFmtId="2" fontId="9" fillId="9" borderId="2" xfId="105" applyFont="1" applyFill="1" applyBorder="1" applyNumberFormat="1">
      <alignment horizontal="center" vertical="center" wrapText="1"/>
    </xf>
    <xf numFmtId="2" fontId="9" fillId="9" borderId="16" xfId="106" applyFont="1" applyFill="1" applyBorder="1" applyNumberFormat="1">
      <alignment horizontal="center" vertical="center" wrapText="1"/>
    </xf>
    <xf numFmtId="49" fontId="9" fillId="0" borderId="11" xfId="107" applyFont="1" applyBorder="1" applyNumberFormat="1">
      <alignment horizontal="center" vertical="center" wrapText="1"/>
    </xf>
    <xf numFmtId="49" fontId="9" fillId="0" borderId="17" xfId="108" applyFont="1" applyBorder="1" applyNumberFormat="1">
      <alignment horizontal="center" vertical="center" wrapText="1"/>
    </xf>
    <xf numFmtId="49" fontId="9" fillId="3" borderId="18" xfId="109" applyFont="1" applyFill="1" applyBorder="1" applyNumberFormat="1">
      <alignment horizontal="center" vertical="center" wrapText="1"/>
    </xf>
    <xf numFmtId="2" fontId="9" fillId="3" borderId="2" xfId="110" applyFont="1" applyFill="1" applyBorder="1" applyNumberFormat="1">
      <alignment horizontal="center" vertical="center" wrapText="1"/>
    </xf>
    <xf numFmtId="2" fontId="9" fillId="3" borderId="18" xfId="111" applyFont="1" applyFill="1" applyBorder="1" applyNumberFormat="1">
      <alignment horizontal="center" vertical="center" wrapText="1"/>
    </xf>
    <xf numFmtId="49" fontId="9" fillId="11" borderId="2" xfId="112" applyFont="1" applyFill="1" applyBorder="1" applyNumberFormat="1">
      <alignment horizontal="center" vertical="center"/>
    </xf>
    <xf numFmtId="49" fontId="9" fillId="0" borderId="19" xfId="113" applyFont="1" applyBorder="1" applyNumberFormat="1">
      <alignment horizontal="center" vertical="center" wrapText="1"/>
    </xf>
    <xf numFmtId="49" fontId="9" fillId="3" borderId="20" xfId="114" applyFont="1" applyFill="1" applyBorder="1" applyNumberFormat="1">
      <alignment horizontal="center" vertical="center" wrapText="1"/>
    </xf>
    <xf numFmtId="2" fontId="9" fillId="3" borderId="20" xfId="115" applyFont="1" applyFill="1" applyBorder="1" applyNumberFormat="1">
      <alignment horizontal="center" vertical="center" wrapText="1"/>
    </xf>
    <xf numFmtId="49" fontId="9" fillId="3" borderId="6" xfId="116" applyFont="1" applyFill="1" applyBorder="1" applyNumberFormat="1">
      <alignment horizontal="center" vertical="top"/>
    </xf>
    <xf numFmtId="49" fontId="9" fillId="3" borderId="0" xfId="117" applyFont="1" applyFill="1" applyNumberFormat="1">
      <alignment horizontal="center" vertical="top"/>
    </xf>
    <xf numFmtId="49" fontId="9" fillId="11" borderId="0" xfId="118" applyFont="1" applyFill="1" applyNumberFormat="1">
      <alignment horizontal="center" vertical="center"/>
    </xf>
    <xf numFmtId="49" fontId="22" fillId="0" borderId="2" xfId="119" applyFont="1" applyBorder="1" applyNumberFormat="1">
      <alignment vertical="top"/>
    </xf>
    <xf numFmtId="49" fontId="9" fillId="0" borderId="2" xfId="120" applyFont="1" applyBorder="1" applyNumberFormat="1">
      <alignment vertical="top"/>
    </xf>
    <xf numFmtId="0" fontId="47" fillId="0" borderId="0" xfId="0" applyFont="1">
      <alignment vertical="top"/>
    </xf>
    <xf numFmtId="0" fontId="47" fillId="0" borderId="0" xfId="0" applyFont="1">
      <alignment vertical="top"/>
    </xf>
    <xf numFmtId="0" fontId="9" fillId="0" borderId="0" xfId="0" applyFont="1" applyNumberFormat="1">
      <alignment vertical="top"/>
    </xf>
    <xf numFmtId="49" fontId="27" fillId="0" borderId="7" xfId="0" applyFont="1" applyBorder="1" applyNumberFormat="1">
      <alignment horizontal="center" vertical="center" wrapText="1"/>
    </xf>
    <xf numFmtId="0" fontId="24" fillId="0" borderId="2" xfId="0" applyFont="1" applyBorder="1" applyNumberFormat="1">
      <alignment horizontal="center" vertical="center" wrapText="1"/>
    </xf>
    <xf numFmtId="172" fontId="9" fillId="5" borderId="23" xfId="0" applyFont="1" applyFill="1" applyBorder="1" applyNumberFormat="1">
      <alignment horizontal="center" vertical="center"/>
      <protection locked="0"/>
    </xf>
    <xf numFmtId="49" fontId="24" fillId="5" borderId="2" xfId="0" applyFont="1" applyFill="1" applyBorder="1" applyNumberFormat="1">
      <alignment horizontal="center" vertical="center" wrapText="1"/>
      <protection locked="0"/>
    </xf>
    <xf numFmtId="0" fontId="9" fillId="5" borderId="2" xfId="0" applyFont="1" applyFill="1" applyBorder="1" applyNumberFormat="1">
      <alignment horizontal="left" vertical="center" wrapText="1"/>
      <protection locked="0"/>
    </xf>
    <xf numFmtId="49" fontId="24" fillId="5" borderId="2" xfId="0" applyFont="1" applyFill="1" applyBorder="1" applyNumberFormat="1">
      <alignment horizontal="left" vertical="center" wrapText="1"/>
      <protection locked="0"/>
    </xf>
    <xf numFmtId="4" fontId="24" fillId="5" borderId="2" xfId="0" applyFont="1" applyFill="1" applyBorder="1" applyNumberFormat="1">
      <alignment horizontal="right" vertical="center" wrapText="1"/>
      <protection locked="0"/>
    </xf>
    <xf numFmtId="0" fontId="24" fillId="5" borderId="2" xfId="0" applyFont="1" applyFill="1" applyBorder="1" applyNumberFormat="1">
      <alignment horizontal="right" vertical="center" wrapText="1"/>
      <protection locked="0"/>
    </xf>
    <xf numFmtId="0" fontId="24" fillId="8" borderId="2" xfId="0" applyFont="1" applyFill="1" applyBorder="1" applyNumberFormat="1">
      <alignment horizontal="left" vertical="center" wrapText="1"/>
      <protection locked="0"/>
    </xf>
    <xf numFmtId="0" fontId="9" fillId="8" borderId="2" xfId="0" applyFont="1" applyFill="1" applyBorder="1" applyNumberFormat="1">
      <alignment horizontal="center" vertical="center" wrapText="1"/>
      <protection locked="0"/>
    </xf>
    <xf numFmtId="4" fontId="24" fillId="7" borderId="2" xfId="0" applyFont="1" applyFill="1" applyBorder="1" applyNumberFormat="1">
      <alignment horizontal="right" vertical="center" wrapText="1"/>
    </xf>
    <xf numFmtId="4" fontId="24" fillId="3" borderId="2" xfId="0" applyFont="1" applyFill="1" applyBorder="1" applyNumberFormat="1">
      <alignment horizontal="right" vertical="center" wrapText="1"/>
    </xf>
    <xf numFmtId="0" fontId="23" fillId="12" borderId="14" xfId="121" applyFont="1" applyFill="1" applyBorder="1" applyNumberFormat="1">
      <alignment horizontal="left" vertical="center"/>
    </xf>
    <xf numFmtId="0" fontId="23" fillId="12" borderId="15" xfId="122" applyFont="1" applyFill="1" applyBorder="1" applyNumberFormat="1">
      <alignment horizontal="left" vertical="center"/>
    </xf>
    <xf numFmtId="0" fontId="23" fillId="12" borderId="13" xfId="123" applyFont="1" applyFill="1" applyBorder="1" applyNumberFormat="1">
      <alignment horizontal="left" vertical="center"/>
    </xf>
    <xf numFmtId="49" fontId="24" fillId="0" borderId="0" xfId="124" applyFont="1" applyNumberFormat="1">
      <alignment vertical="top"/>
    </xf>
    <xf numFmtId="0" fontId="9" fillId="0" borderId="0" xfId="125" applyFont="1" applyNumberFormat="1">
      <alignment vertical="top"/>
    </xf>
    <xf numFmtId="1" fontId="17" fillId="0" borderId="15" xfId="126" applyFont="1" applyBorder="1" applyNumberFormat="1">
      <alignment horizontal="left" vertical="center" wrapText="1"/>
    </xf>
    <xf numFmtId="1" fontId="17" fillId="0" borderId="0" xfId="127" applyFont="1" applyNumberFormat="1">
      <alignment horizontal="center" vertical="center" wrapText="1"/>
    </xf>
    <xf numFmtId="1" fontId="9" fillId="0" borderId="2" xfId="128" applyFont="1" applyBorder="1" applyNumberFormat="1">
      <alignment horizontal="center" vertical="center" wrapText="1"/>
    </xf>
    <xf numFmtId="1" fontId="9" fillId="0" borderId="14" xfId="129" applyFont="1" applyBorder="1" applyNumberFormat="1">
      <alignment horizontal="center" vertical="center" wrapText="1"/>
    </xf>
    <xf numFmtId="0" fontId="9" fillId="0" borderId="16" xfId="130" applyFont="1" applyBorder="1" applyNumberFormat="1">
      <alignment horizontal="center" vertical="center" wrapText="1"/>
    </xf>
    <xf numFmtId="0" fontId="9" fillId="0" borderId="18" xfId="131" applyFont="1" applyBorder="1" applyNumberFormat="1">
      <alignment horizontal="center" vertical="center" wrapText="1"/>
    </xf>
    <xf numFmtId="0" fontId="9" fillId="0" borderId="20" xfId="132" applyFont="1" applyBorder="1" applyNumberFormat="1">
      <alignment horizontal="center" vertical="center" wrapText="1"/>
    </xf>
    <xf numFmtId="49" fontId="22" fillId="0" borderId="15" xfId="133" applyFont="1" applyBorder="1" applyNumberFormat="1">
      <alignment vertical="top"/>
    </xf>
    <xf numFmtId="49" fontId="9" fillId="0" borderId="15" xfId="134" applyFont="1" applyBorder="1" applyNumberFormat="1">
      <alignment vertical="top"/>
    </xf>
    <xf numFmtId="49" fontId="9" fillId="0" borderId="2" xfId="135" applyFont="1" applyBorder="1" applyNumberFormat="1">
      <alignment vertical="center" wrapText="1"/>
    </xf>
    <xf numFmtId="4" fontId="9" fillId="7" borderId="2" xfId="136" applyFont="1" applyFill="1" applyBorder="1" applyNumberFormat="1">
      <alignment vertical="center"/>
    </xf>
    <xf numFmtId="3" fontId="9" fillId="7" borderId="2" xfId="137" applyFont="1" applyFill="1" applyBorder="1" applyNumberFormat="1">
      <alignment vertical="center"/>
    </xf>
    <xf numFmtId="4" fontId="9" fillId="7" borderId="2" xfId="138" applyFont="1" applyFill="1" applyBorder="1" applyNumberFormat="1">
      <alignment horizontal="right" vertical="center"/>
    </xf>
    <xf numFmtId="3" fontId="9" fillId="5" borderId="2" xfId="139" applyFont="1" applyFill="1" applyBorder="1" applyNumberFormat="1">
      <alignment horizontal="right" vertical="center"/>
      <protection locked="0"/>
    </xf>
    <xf numFmtId="16" fontId="9" fillId="9" borderId="2" xfId="140" applyFont="1" applyFill="1" applyBorder="1" applyNumberFormat="1" quotePrefix="1">
      <alignment horizontal="center" vertical="center" wrapText="1"/>
    </xf>
    <xf numFmtId="49" fontId="9" fillId="9" borderId="2" xfId="141" applyFont="1" applyFill="1" applyBorder="1" applyNumberFormat="1">
      <alignment horizontal="left" vertical="center" wrapText="1" indent="1"/>
    </xf>
    <xf numFmtId="4" fontId="9" fillId="5" borderId="2" xfId="142" applyFont="1" applyFill="1" applyBorder="1" applyNumberFormat="1">
      <alignment vertical="center"/>
      <protection locked="0"/>
    </xf>
    <xf numFmtId="49" fontId="9" fillId="0" borderId="14" xfId="143" applyFont="1" applyBorder="1" applyNumberFormat="1">
      <alignment vertical="center" wrapText="1"/>
    </xf>
    <xf numFmtId="4" fontId="9" fillId="0" borderId="2" xfId="144" applyFont="1" applyBorder="1" applyNumberFormat="1">
      <alignment vertical="top"/>
    </xf>
    <xf numFmtId="16" fontId="9" fillId="0" borderId="2" xfId="145" applyFont="1" applyBorder="1" applyNumberFormat="1" quotePrefix="1">
      <alignment horizontal="center" vertical="center" wrapText="1"/>
    </xf>
    <xf numFmtId="49" fontId="9" fillId="0" borderId="2" xfId="146" applyFont="1" applyBorder="1" applyNumberFormat="1">
      <alignment horizontal="left" vertical="center" wrapText="1" indent="1"/>
    </xf>
    <xf numFmtId="4" fontId="9" fillId="7" borderId="20" xfId="147" applyFont="1" applyFill="1" applyBorder="1" applyNumberFormat="1">
      <alignment vertical="center"/>
    </xf>
    <xf numFmtId="49" fontId="9" fillId="0" borderId="0" xfId="148" applyFont="1" applyNumberFormat="1">
      <alignment horizontal="right" vertical="center" wrapText="1"/>
    </xf>
    <xf numFmtId="49" fontId="17" fillId="0" borderId="13" xfId="149" applyFont="1" applyBorder="1" applyNumberFormat="1">
      <alignment horizontal="left" vertical="center" wrapText="1"/>
    </xf>
    <xf numFmtId="49" fontId="17" fillId="0" borderId="2" xfId="150" applyFont="1" applyBorder="1" applyNumberFormat="1">
      <alignment horizontal="left" vertical="center" wrapText="1"/>
    </xf>
    <xf numFmtId="49" fontId="17" fillId="0" borderId="14" xfId="151" applyFont="1" applyBorder="1" applyNumberFormat="1">
      <alignment horizontal="left" vertical="center" wrapText="1"/>
    </xf>
    <xf numFmtId="2" fontId="9" fillId="0" borderId="14" xfId="152" applyFont="1" applyBorder="1" applyNumberFormat="1">
      <alignment horizontal="center" vertical="center" wrapText="1"/>
    </xf>
    <xf numFmtId="2" fontId="9" fillId="0" borderId="15" xfId="153" applyFont="1" applyBorder="1" applyNumberFormat="1">
      <alignment horizontal="center" vertical="center" wrapText="1"/>
    </xf>
    <xf numFmtId="49" fontId="9" fillId="0" borderId="21" xfId="154" applyFont="1" applyBorder="1" applyNumberFormat="1">
      <alignment horizontal="center" vertical="center" wrapText="1"/>
    </xf>
    <xf numFmtId="49" fontId="9" fillId="0" borderId="18" xfId="155" applyFont="1" applyBorder="1" applyNumberFormat="1">
      <alignment horizontal="center" vertical="center" wrapText="1"/>
    </xf>
    <xf numFmtId="2" fontId="9" fillId="0" borderId="20" xfId="156" applyFont="1" applyBorder="1" applyNumberFormat="1">
      <alignment horizontal="center" vertical="center" wrapText="1"/>
    </xf>
    <xf numFmtId="2" fontId="9" fillId="0" borderId="11" xfId="157" applyFont="1" applyBorder="1" applyNumberFormat="1">
      <alignment horizontal="center" vertical="center" wrapText="1"/>
    </xf>
    <xf numFmtId="2" fontId="9" fillId="0" borderId="12" xfId="158" applyFont="1" applyBorder="1" applyNumberFormat="1">
      <alignment horizontal="center" vertical="center" wrapText="1"/>
    </xf>
    <xf numFmtId="49" fontId="9" fillId="0" borderId="22" xfId="159" applyFont="1" applyBorder="1" applyNumberFormat="1">
      <alignment horizontal="center" vertical="center" wrapText="1"/>
    </xf>
    <xf numFmtId="49" fontId="9" fillId="0" borderId="20" xfId="160" applyFont="1" applyBorder="1" applyNumberFormat="1">
      <alignment horizontal="center" vertical="center" wrapText="1"/>
    </xf>
    <xf numFmtId="2" fontId="9" fillId="0" borderId="13" xfId="161" applyFont="1" applyBorder="1" applyNumberFormat="1">
      <alignment horizontal="center" vertical="center" wrapText="1"/>
    </xf>
    <xf numFmtId="49" fontId="9" fillId="0" borderId="14" xfId="162" applyFont="1" applyBorder="1" applyNumberFormat="1">
      <alignment horizontal="center" vertical="center" wrapText="1"/>
    </xf>
    <xf numFmtId="49" fontId="22" fillId="0" borderId="0" xfId="163" applyFont="1" applyNumberFormat="1">
      <alignment vertical="top"/>
    </xf>
    <xf numFmtId="49" fontId="17" fillId="0" borderId="2" xfId="164" applyFont="1" applyBorder="1" applyNumberFormat="1">
      <alignment horizontal="center" vertical="center"/>
    </xf>
    <xf numFmtId="49" fontId="17" fillId="0" borderId="14" xfId="165" applyFont="1" applyBorder="1" applyNumberFormat="1">
      <alignment horizontal="center" vertical="center"/>
    </xf>
    <xf numFmtId="49" fontId="9" fillId="0" borderId="13" xfId="166" applyFont="1" applyBorder="1" applyNumberFormat="1">
      <alignment vertical="top"/>
    </xf>
    <xf numFmtId="49" fontId="9" fillId="0" borderId="20" xfId="167" applyFont="1" applyBorder="1" applyNumberFormat="1">
      <alignment horizontal="left" vertical="center" wrapText="1"/>
    </xf>
    <xf numFmtId="4" fontId="9" fillId="7" borderId="20" xfId="168" applyFont="1" applyFill="1" applyBorder="1" applyNumberFormat="1">
      <alignment horizontal="right" vertical="center" wrapText="1"/>
    </xf>
    <xf numFmtId="171" fontId="9" fillId="0" borderId="14" xfId="169" applyFont="1" applyBorder="1" applyNumberFormat="1">
      <alignment horizontal="center" vertical="center" wrapText="1"/>
    </xf>
    <xf numFmtId="171" fontId="9" fillId="0" borderId="15" xfId="170" applyFont="1" applyBorder="1" applyNumberFormat="1">
      <alignment horizontal="center" vertical="center" wrapText="1"/>
    </xf>
    <xf numFmtId="49" fontId="9" fillId="0" borderId="7" xfId="171" applyFont="1" applyBorder="1" applyNumberFormat="1">
      <alignment vertical="top"/>
    </xf>
    <xf numFmtId="4" fontId="9" fillId="5" borderId="2" xfId="172" applyFont="1" applyFill="1" applyBorder="1" applyNumberFormat="1">
      <alignment horizontal="right" vertical="center" wrapText="1"/>
      <protection locked="0"/>
    </xf>
    <xf numFmtId="49" fontId="25" fillId="12" borderId="15" xfId="173" applyFont="1" applyFill="1" applyBorder="1" applyNumberFormat="1">
      <alignment horizontal="left" vertical="center"/>
    </xf>
    <xf numFmtId="49" fontId="9" fillId="0" borderId="16" xfId="174" applyFont="1" applyBorder="1" applyNumberFormat="1" quotePrefix="1">
      <alignment horizontal="center" vertical="center" wrapText="1"/>
    </xf>
    <xf numFmtId="49" fontId="9" fillId="0" borderId="16" xfId="175" applyFont="1" applyBorder="1" applyNumberFormat="1">
      <alignment horizontal="left" vertical="center" wrapText="1" indent="1"/>
    </xf>
    <xf numFmtId="49" fontId="9" fillId="0" borderId="20" xfId="176" applyFont="1" applyBorder="1" applyNumberFormat="1">
      <alignment horizontal="left" vertical="center" wrapText="1" indent="1"/>
    </xf>
    <xf numFmtId="4" fontId="9" fillId="7" borderId="16" xfId="177" applyFont="1" applyFill="1" applyBorder="1" applyNumberFormat="1">
      <alignment horizontal="right" vertical="center" wrapText="1"/>
    </xf>
    <xf numFmtId="0" fontId="26" fillId="0" borderId="8" xfId="178" applyFont="1" applyBorder="1" applyNumberFormat="1">
      <alignment horizontal="center" vertical="center"/>
    </xf>
    <xf numFmtId="0" fontId="26" fillId="0" borderId="9" xfId="179" applyFont="1" applyBorder="1" applyNumberFormat="1">
      <alignment horizontal="center" vertical="center"/>
    </xf>
    <xf numFmtId="0" fontId="26" fillId="0" borderId="11" xfId="180" applyFont="1" applyBorder="1" applyNumberFormat="1">
      <alignment horizontal="center" vertical="center"/>
    </xf>
    <xf numFmtId="0" fontId="26" fillId="0" borderId="12" xfId="181" applyFont="1" applyBorder="1" applyNumberFormat="1">
      <alignment horizontal="center" vertical="center"/>
    </xf>
    <xf numFmtId="14" fontId="9" fillId="0" borderId="16" xfId="182" applyFont="1" applyBorder="1" applyNumberFormat="1" quotePrefix="1">
      <alignment horizontal="center" vertical="center" wrapText="1"/>
    </xf>
    <xf numFmtId="49" fontId="9" fillId="0" borderId="16" xfId="183" applyFont="1" applyBorder="1" applyNumberFormat="1">
      <alignment horizontal="left" vertical="center" wrapText="1" indent="2"/>
    </xf>
    <xf numFmtId="49" fontId="9" fillId="0" borderId="20" xfId="184" applyFont="1" applyBorder="1" applyNumberFormat="1">
      <alignment horizontal="left" vertical="center" wrapText="1" indent="2"/>
    </xf>
    <xf numFmtId="49" fontId="9" fillId="0" borderId="16" xfId="185" applyFont="1" applyBorder="1" applyNumberFormat="1">
      <alignment horizontal="center" vertical="center" wrapText="1"/>
    </xf>
    <xf numFmtId="49" fontId="9" fillId="0" borderId="16" xfId="186" applyFont="1" applyBorder="1" applyNumberFormat="1">
      <alignment horizontal="left" vertical="center" wrapText="1" indent="3"/>
    </xf>
    <xf numFmtId="49" fontId="9" fillId="0" borderId="20" xfId="187" applyFont="1" applyBorder="1" applyNumberFormat="1">
      <alignment horizontal="left" vertical="center" wrapText="1" indent="3"/>
    </xf>
    <xf numFmtId="16" fontId="9" fillId="0" borderId="16" xfId="188" applyFont="1" applyBorder="1" applyNumberFormat="1" quotePrefix="1">
      <alignment horizontal="center" vertical="center" wrapText="1"/>
    </xf>
    <xf numFmtId="0" fontId="25" fillId="12" borderId="15" xfId="189" applyFont="1" applyFill="1" applyBorder="1" applyNumberFormat="1">
      <alignment horizontal="left" vertical="center"/>
    </xf>
    <xf numFmtId="49" fontId="17" fillId="0" borderId="14" xfId="190" applyFont="1" applyBorder="1" applyNumberFormat="1">
      <alignment horizontal="center" vertical="center" wrapText="1"/>
    </xf>
    <xf numFmtId="49" fontId="17" fillId="0" borderId="15" xfId="191" applyFont="1" applyBorder="1" applyNumberFormat="1">
      <alignment horizontal="center" vertical="center" wrapText="1"/>
    </xf>
    <xf numFmtId="49" fontId="17" fillId="0" borderId="9" xfId="192" applyFont="1" applyBorder="1" applyNumberFormat="1">
      <alignment horizontal="center" vertical="center" wrapText="1"/>
    </xf>
    <xf numFmtId="4" fontId="9" fillId="7" borderId="2" xfId="193" applyFont="1" applyFill="1" applyBorder="1" applyNumberFormat="1">
      <alignment horizontal="right" vertical="center" wrapText="1"/>
    </xf>
    <xf numFmtId="4" fontId="9" fillId="5" borderId="2" xfId="0" applyFont="1" applyFill="1" applyBorder="1" applyNumberFormat="1">
      <alignment horizontal="right" vertical="center" wrapText="1"/>
      <protection locked="0"/>
    </xf>
    <xf numFmtId="49" fontId="9" fillId="9" borderId="0" xfId="194" applyFont="1" applyFill="1" applyNumberFormat="1">
      <alignment vertical="top"/>
    </xf>
    <xf numFmtId="49" fontId="1" fillId="0" borderId="15" xfId="195" applyFont="1" applyBorder="1" applyNumberFormat="1">
      <alignment horizontal="left" vertical="center" indent="1"/>
    </xf>
    <xf numFmtId="49" fontId="9" fillId="9" borderId="2" xfId="196" applyFont="1" applyFill="1" applyBorder="1" applyNumberFormat="1">
      <alignment horizontal="center" vertical="center"/>
    </xf>
    <xf numFmtId="49" fontId="9" fillId="5" borderId="2" xfId="197" applyFont="1" applyFill="1" applyBorder="1" applyNumberFormat="1">
      <alignment horizontal="left" vertical="center" wrapText="1"/>
      <protection locked="0"/>
    </xf>
    <xf numFmtId="49" fontId="9" fillId="13" borderId="0" xfId="198" applyFont="1" applyFill="1" applyNumberFormat="1"/>
    <xf numFmtId="49" fontId="27" fillId="0" borderId="7" xfId="199" applyFont="1" applyBorder="1" applyNumberFormat="1">
      <alignment horizontal="center" vertical="center" wrapText="1"/>
    </xf>
    <xf numFmtId="0" fontId="24" fillId="0" borderId="2" xfId="200" applyFont="1" applyBorder="1" applyNumberFormat="1">
      <alignment horizontal="center" vertical="center" wrapText="1"/>
    </xf>
    <xf numFmtId="172" fontId="9" fillId="5" borderId="23" xfId="201" applyFont="1" applyFill="1" applyBorder="1" applyNumberFormat="1">
      <alignment horizontal="center" vertical="center"/>
      <protection locked="0"/>
    </xf>
    <xf numFmtId="49" fontId="24" fillId="5" borderId="2" xfId="202" applyFont="1" applyFill="1" applyBorder="1" applyNumberFormat="1">
      <alignment horizontal="center" vertical="center" wrapText="1"/>
      <protection locked="0"/>
    </xf>
    <xf numFmtId="0" fontId="9" fillId="5" borderId="2" xfId="203" applyFont="1" applyFill="1" applyBorder="1" applyNumberFormat="1">
      <alignment horizontal="left" vertical="center" wrapText="1"/>
      <protection locked="0"/>
    </xf>
    <xf numFmtId="49" fontId="24" fillId="5" borderId="2" xfId="204" applyFont="1" applyFill="1" applyBorder="1" applyNumberFormat="1">
      <alignment horizontal="left" vertical="center" wrapText="1"/>
      <protection locked="0"/>
    </xf>
    <xf numFmtId="4" fontId="24" fillId="5" borderId="2" xfId="205" applyFont="1" applyFill="1" applyBorder="1" applyNumberFormat="1">
      <alignment horizontal="right" vertical="center" wrapText="1"/>
      <protection locked="0"/>
    </xf>
    <xf numFmtId="0" fontId="24" fillId="5" borderId="2" xfId="206" applyFont="1" applyFill="1" applyBorder="1" applyNumberFormat="1">
      <alignment horizontal="right" vertical="center" wrapText="1"/>
      <protection locked="0"/>
    </xf>
    <xf numFmtId="0" fontId="24" fillId="8" borderId="2" xfId="207" applyFont="1" applyFill="1" applyBorder="1" applyNumberFormat="1">
      <alignment horizontal="left" vertical="center" wrapText="1"/>
      <protection locked="0"/>
    </xf>
    <xf numFmtId="0" fontId="9" fillId="8" borderId="2" xfId="77" applyFont="1" applyFill="1" applyBorder="1" applyNumberFormat="1">
      <alignment horizontal="center" vertical="center" wrapText="1"/>
      <protection locked="0"/>
    </xf>
    <xf numFmtId="4" fontId="24" fillId="7" borderId="2" xfId="208" applyFont="1" applyFill="1" applyBorder="1" applyNumberFormat="1">
      <alignment horizontal="right" vertical="center" wrapText="1"/>
    </xf>
    <xf numFmtId="4" fontId="24" fillId="3" borderId="2" xfId="209" applyFont="1" applyFill="1" applyBorder="1" applyNumberFormat="1">
      <alignment horizontal="right" vertical="center" wrapText="1"/>
    </xf>
    <xf numFmtId="49" fontId="9" fillId="0" borderId="18" xfId="210" applyFont="1" applyBorder="1" applyNumberFormat="1">
      <alignment vertical="top"/>
    </xf>
    <xf numFmtId="0" fontId="9" fillId="9" borderId="2" xfId="211" applyFont="1" applyFill="1" applyBorder="1" applyNumberFormat="1">
      <alignment horizontal="center" vertical="center"/>
    </xf>
    <xf numFmtId="49" fontId="24" fillId="8" borderId="2" xfId="212" applyFont="1" applyFill="1" applyBorder="1" applyNumberFormat="1">
      <alignment horizontal="left" vertical="center" wrapText="1"/>
      <protection locked="0"/>
    </xf>
    <xf numFmtId="172" fontId="9" fillId="8" borderId="23" xfId="213" applyFont="1" applyFill="1" applyBorder="1" applyNumberFormat="1">
      <alignment horizontal="center" vertical="center"/>
      <protection locked="0"/>
    </xf>
    <xf numFmtId="0" fontId="9" fillId="8" borderId="2" xfId="214" applyFont="1" applyFill="1" applyBorder="1" applyNumberFormat="1">
      <alignment vertical="center" wrapText="1"/>
      <protection locked="0"/>
    </xf>
    <xf numFmtId="0" fontId="24" fillId="5" borderId="13" xfId="215" applyFont="1" applyFill="1" applyBorder="1" applyNumberFormat="1">
      <alignment horizontal="center" vertical="center" wrapText="1"/>
      <protection locked="0"/>
    </xf>
    <xf numFmtId="0" fontId="24" fillId="5" borderId="2" xfId="216" applyFont="1" applyFill="1" applyBorder="1" applyNumberFormat="1">
      <alignment horizontal="left" vertical="center" wrapText="1"/>
      <protection locked="0"/>
    </xf>
    <xf numFmtId="0" fontId="24" fillId="5" borderId="2" xfId="217" applyFont="1" applyFill="1" applyBorder="1" applyNumberFormat="1">
      <alignment horizontal="center" vertical="center" wrapText="1"/>
      <protection locked="0"/>
    </xf>
    <xf numFmtId="4" fontId="24" fillId="8" borderId="2" xfId="218" applyFont="1" applyFill="1" applyBorder="1" applyNumberFormat="1">
      <alignment horizontal="right" vertical="center" wrapText="1"/>
      <protection locked="0"/>
    </xf>
    <xf numFmtId="49" fontId="24" fillId="5" borderId="13" xfId="219" applyFont="1" applyFill="1" applyBorder="1" applyNumberFormat="1">
      <alignment horizontal="left" vertical="center" wrapText="1"/>
      <protection locked="0"/>
    </xf>
    <xf numFmtId="49" fontId="24" fillId="5" borderId="14" xfId="220" applyFont="1" applyFill="1" applyBorder="1" applyNumberFormat="1">
      <alignment horizontal="center" vertical="center" wrapText="1"/>
      <protection locked="0"/>
    </xf>
    <xf numFmtId="49" fontId="9" fillId="5" borderId="13" xfId="221" applyFont="1" applyFill="1" applyBorder="1" applyNumberFormat="1">
      <alignment horizontal="left" vertical="center" wrapText="1"/>
      <protection locked="0"/>
    </xf>
    <xf numFmtId="49" fontId="17" fillId="14" borderId="24" xfId="222" applyFont="1" applyFill="1" applyBorder="1" applyNumberFormat="1">
      <alignment horizontal="center" vertical="center" wrapText="1"/>
    </xf>
    <xf numFmtId="49" fontId="15" fillId="15" borderId="0" xfId="223" applyFont="1" applyFill="1" applyNumberFormat="1">
      <alignment horizontal="center" vertical="center"/>
    </xf>
    <xf numFmtId="49" fontId="17" fillId="14" borderId="0" xfId="224" applyFont="1" applyFill="1" applyNumberFormat="1">
      <alignment horizontal="center" vertical="center"/>
    </xf>
    <xf numFmtId="49" fontId="17" fillId="14" borderId="0" xfId="225" applyFont="1" applyFill="1" applyNumberFormat="1">
      <alignment horizontal="left" vertical="center"/>
    </xf>
    <xf numFmtId="49" fontId="9" fillId="0" borderId="24" xfId="226" applyFont="1" applyBorder="1" applyNumberFormat="1">
      <alignment horizontal="center"/>
    </xf>
    <xf numFmtId="49" fontId="9" fillId="0" borderId="0" xfId="227" applyFont="1" applyNumberFormat="1">
      <alignment horizontal="left" vertical="center" wrapText="1"/>
    </xf>
    <xf numFmtId="0" fontId="9" fillId="0" borderId="0" xfId="228" applyFont="1" applyNumberFormat="1">
      <alignment horizontal="left" vertical="center"/>
    </xf>
    <xf numFmtId="49" fontId="9" fillId="0" borderId="0" xfId="229" applyFont="1" applyNumberFormat="1">
      <alignment horizontal="left" vertical="center"/>
    </xf>
    <xf numFmtId="49" fontId="17" fillId="7" borderId="24" xfId="230" applyFont="1" applyFill="1" applyBorder="1" applyNumberFormat="1">
      <alignment horizontal="center" vertical="center" wrapText="1"/>
    </xf>
    <xf numFmtId="0" fontId="9" fillId="0" borderId="0" xfId="231" applyFont="1" applyNumberFormat="1">
      <alignment vertical="top" wrapText="1"/>
    </xf>
    <xf numFmtId="49" fontId="9" fillId="16" borderId="0" xfId="232" applyFont="1" applyFill="1" applyNumberFormat="1">
      <alignment horizontal="center" vertical="center"/>
    </xf>
    <xf numFmtId="49" fontId="28" fillId="0" borderId="0" xfId="233" applyFont="1" applyNumberFormat="1">
      <alignment vertical="top"/>
    </xf>
  </cellXfs>
  <cellStyles count="280">
    <cellStyle name="Normal" xfId="0" builtinId="0"/>
    <cellStyle name="s1" xfId="1"/>
    <cellStyle name="s2" xfId="2"/>
    <cellStyle name="s3" xfId="3"/>
    <cellStyle name="s4" xfId="4"/>
    <cellStyle name="s5" xfId="5"/>
    <cellStyle name="s6" xfId="6"/>
    <cellStyle name="s7" xfId="7"/>
    <cellStyle name="s8" xfId="8"/>
    <cellStyle name="s9" xfId="9"/>
    <cellStyle name="s10" xfId="10"/>
    <cellStyle name="s11" xfId="11"/>
    <cellStyle name="s12" xfId="12"/>
    <cellStyle name="s13" xfId="13"/>
    <cellStyle name="s14" xfId="14"/>
    <cellStyle name="s15" xfId="15"/>
    <cellStyle name="s16" xfId="16"/>
    <cellStyle name="s17" xfId="17"/>
    <cellStyle name="s18" xfId="18"/>
    <cellStyle name="s19" xfId="19"/>
    <cellStyle name="s20" xfId="20"/>
    <cellStyle name="s21" xfId="21"/>
    <cellStyle name="s22" xfId="22"/>
    <cellStyle name="s23" xfId="23"/>
    <cellStyle name="s24" xfId="24"/>
    <cellStyle name="s25" xfId="25"/>
    <cellStyle name="s26" xfId="26"/>
    <cellStyle name="s27" xfId="27"/>
    <cellStyle name="s28" xfId="28"/>
    <cellStyle name="s29" xfId="29"/>
    <cellStyle name="s30" xfId="30"/>
    <cellStyle name="s31" xfId="31"/>
    <cellStyle name="s32" xfId="32"/>
    <cellStyle name="s33" xfId="33"/>
    <cellStyle name="s34" xfId="34"/>
    <cellStyle name="s35" xfId="35"/>
    <cellStyle name="s36" xfId="36"/>
    <cellStyle name="s37" xfId="37"/>
    <cellStyle name="s38" xfId="38"/>
    <cellStyle name="s39" xfId="39"/>
    <cellStyle name="s40" xfId="40"/>
    <cellStyle name="s41" xfId="41"/>
    <cellStyle name="s42" xfId="42"/>
    <cellStyle name="s43" xfId="43"/>
    <cellStyle name="s44" xfId="44"/>
    <cellStyle name="s45" xfId="45"/>
    <cellStyle name="s46" xfId="46"/>
    <cellStyle name="s47" xfId="47"/>
    <cellStyle name="s48" xfId="48"/>
    <cellStyle name="s49" xfId="49"/>
    <cellStyle name="s50" xfId="50"/>
    <cellStyle name="s51" xfId="51"/>
    <cellStyle name="s52" xfId="52"/>
    <cellStyle name="s53" xfId="53"/>
    <cellStyle name="s54" xfId="54"/>
    <cellStyle name="s55" xfId="55"/>
    <cellStyle name="s56" xfId="56"/>
    <cellStyle name="s57" xfId="57"/>
    <cellStyle name="s58" xfId="58"/>
    <cellStyle name="s59" xfId="59"/>
    <cellStyle name="s60" xfId="60"/>
    <cellStyle name="s61" xfId="61"/>
    <cellStyle name="s62" xfId="62"/>
    <cellStyle name="s63" xfId="63"/>
    <cellStyle name="s64" xfId="64"/>
    <cellStyle name="s65" xfId="65"/>
    <cellStyle name="s66" xfId="66"/>
    <cellStyle name="s67" xfId="67"/>
    <cellStyle name="s68" xfId="68"/>
    <cellStyle name="s69" xfId="69"/>
    <cellStyle name="s70" xfId="70"/>
    <cellStyle name="s71" xfId="71"/>
    <cellStyle name="s72" xfId="72"/>
    <cellStyle name="s73" xfId="73"/>
    <cellStyle name="s74" xfId="74"/>
    <cellStyle name="s75" xfId="75"/>
    <cellStyle name="s76" xfId="76"/>
    <cellStyle name="s77" xfId="77"/>
    <cellStyle name="s78" xfId="78"/>
    <cellStyle name="s79" xfId="79"/>
    <cellStyle name="s80" xfId="80"/>
    <cellStyle name="s81" xfId="81"/>
    <cellStyle name="s82" xfId="82"/>
    <cellStyle name="s83" xfId="83"/>
    <cellStyle name="s84" xfId="84"/>
    <cellStyle name="s85" xfId="85"/>
    <cellStyle name="s86" xfId="86"/>
    <cellStyle name="s87" xfId="87"/>
    <cellStyle name="s88" xfId="88"/>
    <cellStyle name="s89" xfId="89"/>
    <cellStyle name="s90" xfId="90"/>
    <cellStyle name="s91" xfId="91"/>
    <cellStyle name="s92" xfId="92"/>
    <cellStyle name="s93" xfId="93"/>
    <cellStyle name="s94" xfId="94"/>
    <cellStyle name="s95" xfId="95"/>
    <cellStyle name="s96" xfId="96"/>
    <cellStyle name="s97" xfId="97"/>
    <cellStyle name="s98" xfId="98"/>
    <cellStyle name="s99" xfId="99"/>
    <cellStyle name="s100" xfId="100"/>
    <cellStyle name="s101" xfId="101"/>
    <cellStyle name="s102" xfId="102"/>
    <cellStyle name="s103" xfId="103"/>
    <cellStyle name="s104" xfId="104"/>
    <cellStyle name="s105" xfId="105"/>
    <cellStyle name="s106" xfId="106"/>
    <cellStyle name="s107" xfId="107"/>
    <cellStyle name="s108" xfId="108"/>
    <cellStyle name="s109" xfId="109"/>
    <cellStyle name="s110" xfId="110"/>
    <cellStyle name="s111" xfId="111"/>
    <cellStyle name="s112" xfId="112"/>
    <cellStyle name="s113" xfId="113"/>
    <cellStyle name="s114" xfId="114"/>
    <cellStyle name="s115" xfId="115"/>
    <cellStyle name="s116" xfId="116"/>
    <cellStyle name="s117" xfId="117"/>
    <cellStyle name="s118" xfId="118"/>
    <cellStyle name="s119" xfId="119"/>
    <cellStyle name="s120" xfId="120"/>
    <cellStyle name="s121" xfId="121"/>
    <cellStyle name="s122" xfId="122"/>
    <cellStyle name="s123" xfId="123"/>
    <cellStyle name="s124" xfId="124"/>
    <cellStyle name="s125" xfId="125"/>
    <cellStyle name="s126" xfId="126"/>
    <cellStyle name="s127" xfId="127"/>
    <cellStyle name="s128" xfId="128"/>
    <cellStyle name="s129" xfId="129"/>
    <cellStyle name="s130" xfId="130"/>
    <cellStyle name="s131" xfId="131"/>
    <cellStyle name="s132" xfId="132"/>
    <cellStyle name="s133" xfId="133"/>
    <cellStyle name="s134" xfId="134"/>
    <cellStyle name="s135" xfId="135"/>
    <cellStyle name="s136" xfId="136"/>
    <cellStyle name="s137" xfId="137"/>
    <cellStyle name="s138" xfId="138"/>
    <cellStyle name="s139" xfId="139"/>
    <cellStyle name="s140" xfId="140"/>
    <cellStyle name="s141" xfId="141"/>
    <cellStyle name="s142" xfId="142"/>
    <cellStyle name="s143" xfId="143"/>
    <cellStyle name="s144" xfId="144"/>
    <cellStyle name="s145" xfId="145"/>
    <cellStyle name="s146" xfId="146"/>
    <cellStyle name="s147" xfId="147"/>
    <cellStyle name="s148" xfId="148"/>
    <cellStyle name="s149" xfId="149"/>
    <cellStyle name="s150" xfId="150"/>
    <cellStyle name="s151" xfId="151"/>
    <cellStyle name="s152" xfId="152"/>
    <cellStyle name="s153" xfId="153"/>
    <cellStyle name="s154" xfId="154"/>
    <cellStyle name="s155" xfId="155"/>
    <cellStyle name="s156" xfId="156"/>
    <cellStyle name="s157" xfId="157"/>
    <cellStyle name="s158" xfId="158"/>
    <cellStyle name="s159" xfId="159"/>
    <cellStyle name="s160" xfId="160"/>
    <cellStyle name="s161" xfId="161"/>
    <cellStyle name="s162" xfId="162"/>
    <cellStyle name="s163" xfId="163"/>
    <cellStyle name="s164" xfId="164"/>
    <cellStyle name="s165" xfId="165"/>
    <cellStyle name="s166" xfId="166"/>
    <cellStyle name="s167" xfId="167"/>
    <cellStyle name="s168" xfId="168"/>
    <cellStyle name="s169" xfId="169"/>
    <cellStyle name="s170" xfId="170"/>
    <cellStyle name="s171" xfId="171"/>
    <cellStyle name="s172" xfId="172"/>
    <cellStyle name="s173" xfId="173"/>
    <cellStyle name="s174" xfId="174"/>
    <cellStyle name="s175" xfId="175"/>
    <cellStyle name="s176" xfId="176"/>
    <cellStyle name="s177" xfId="177"/>
    <cellStyle name="s178" xfId="178"/>
    <cellStyle name="s179" xfId="179"/>
    <cellStyle name="s180" xfId="180"/>
    <cellStyle name="s181" xfId="181"/>
    <cellStyle name="s182" xfId="182"/>
    <cellStyle name="s183" xfId="183"/>
    <cellStyle name="s184" xfId="184"/>
    <cellStyle name="s185" xfId="185"/>
    <cellStyle name="s186" xfId="186"/>
    <cellStyle name="s187" xfId="187"/>
    <cellStyle name="s188" xfId="188"/>
    <cellStyle name="s189" xfId="189"/>
    <cellStyle name="s190" xfId="190"/>
    <cellStyle name="s191" xfId="191"/>
    <cellStyle name="s192" xfId="192"/>
    <cellStyle name="s193" xfId="193"/>
    <cellStyle name="s194" xfId="194"/>
    <cellStyle name="s195" xfId="195"/>
    <cellStyle name="s196" xfId="196"/>
    <cellStyle name="s197" xfId="197"/>
    <cellStyle name="s198" xfId="198"/>
    <cellStyle name="s199" xfId="199"/>
    <cellStyle name="s200" xfId="200"/>
    <cellStyle name="s201" xfId="201"/>
    <cellStyle name="s202" xfId="202"/>
    <cellStyle name="s203" xfId="203"/>
    <cellStyle name="s204" xfId="204"/>
    <cellStyle name="s205" xfId="205"/>
    <cellStyle name="s206" xfId="206"/>
    <cellStyle name="s207" xfId="207"/>
    <cellStyle name="s208" xfId="208"/>
    <cellStyle name="s209" xfId="209"/>
    <cellStyle name="s210" xfId="210"/>
    <cellStyle name="s211" xfId="211"/>
    <cellStyle name="s212" xfId="212"/>
    <cellStyle name="s213" xfId="213"/>
    <cellStyle name="s214" xfId="214"/>
    <cellStyle name="s215" xfId="215"/>
    <cellStyle name="s216" xfId="216"/>
    <cellStyle name="s217" xfId="217"/>
    <cellStyle name="s218" xfId="218"/>
    <cellStyle name="s219" xfId="219"/>
    <cellStyle name="s220" xfId="220"/>
    <cellStyle name="s221" xfId="221"/>
    <cellStyle name="s222" xfId="222"/>
    <cellStyle name="s223" xfId="223"/>
    <cellStyle name="s224" xfId="224"/>
    <cellStyle name="s225" xfId="225"/>
    <cellStyle name="s226" xfId="226"/>
    <cellStyle name="s227" xfId="227"/>
    <cellStyle name="s228" xfId="228"/>
    <cellStyle name="s229" xfId="229"/>
    <cellStyle name="s230" xfId="230"/>
    <cellStyle name="s231" xfId="231"/>
    <cellStyle name="s232" xfId="232"/>
    <cellStyle name="s233" xfId="233"/>
    <cellStyle name="20% - Accent1" xfId="234" builtinId="30"/>
    <cellStyle name="20% - Accent2" xfId="235" builtinId="34"/>
    <cellStyle name="20% - Accent3" xfId="236" builtinId="38"/>
    <cellStyle name="20% - Accent4" xfId="237" builtinId="42"/>
    <cellStyle name="20% - Accent5" xfId="238" builtinId="46"/>
    <cellStyle name="20% - Accent6" xfId="239" builtinId="50"/>
    <cellStyle name="40% - Accent1" xfId="240" builtinId="31"/>
    <cellStyle name="40% - Accent2" xfId="241" builtinId="35"/>
    <cellStyle name="40% - Accent3" xfId="242" builtinId="39"/>
    <cellStyle name="40% - Accent4" xfId="243" builtinId="43"/>
    <cellStyle name="40% - Accent5" xfId="244" builtinId="47"/>
    <cellStyle name="40% - Accent6" xfId="245" builtinId="51"/>
    <cellStyle name="60% - Accent1" xfId="246" builtinId="32"/>
    <cellStyle name="60% - Accent2" xfId="247" builtinId="36"/>
    <cellStyle name="60% - Accent3" xfId="248" builtinId="40"/>
    <cellStyle name="60% - Accent4" xfId="249" builtinId="44"/>
    <cellStyle name="60% - Accent5" xfId="250" builtinId="48"/>
    <cellStyle name="60% - Accent6" xfId="251" builtinId="52"/>
    <cellStyle name="Accent1" xfId="252" builtinId="29"/>
    <cellStyle name="Accent2" xfId="253" builtinId="33"/>
    <cellStyle name="Accent3" xfId="254" builtinId="37"/>
    <cellStyle name="Accent4" xfId="255" builtinId="41"/>
    <cellStyle name="Accent5" xfId="256" builtinId="45"/>
    <cellStyle name="Accent6" xfId="257" builtinId="49"/>
    <cellStyle name="Bad" xfId="258" builtinId="27"/>
    <cellStyle name="Calculation" xfId="259" builtinId="22"/>
    <cellStyle name="Check Cell" xfId="260" builtinId="23"/>
    <cellStyle name="Comma" xfId="261" builtinId="3"/>
    <cellStyle name="Comma [0]" xfId="262" builtinId="6"/>
    <cellStyle name="Currency" xfId="263" builtinId="4"/>
    <cellStyle name="Currency [0]" xfId="264" builtinId="7"/>
    <cellStyle name="Explanatory Text" xfId="265" builtinId="53"/>
    <cellStyle name="Good" xfId="266" builtinId="26"/>
    <cellStyle name="Heading 1" xfId="267" builtinId="16"/>
    <cellStyle name="Heading 2" xfId="268" builtinId="17"/>
    <cellStyle name="Heading 3" xfId="269" builtinId="18"/>
    <cellStyle name="Heading 4" xfId="270" builtinId="19"/>
    <cellStyle name="Input" xfId="271" builtinId="20"/>
    <cellStyle name="Linked Cell" xfId="272" builtinId="24"/>
    <cellStyle name="Neutral" xfId="273" builtinId="28"/>
    <cellStyle name="Note" xfId="274" builtinId="10"/>
    <cellStyle name="Output" xfId="275" builtinId="21"/>
    <cellStyle name="Percent" xfId="276" builtinId="5"/>
    <cellStyle name="Title" xfId="277" builtinId="15"/>
    <cellStyle name="Total" xfId="278" builtinId="25"/>
    <cellStyle name="Warning Text" xfId="279" builtinId="1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Relationship Id="rId13"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99993113-1A1B-4E3A-FD24-2586943E686E}" mc:Ignorable="x14ac xr xr2 xr3">
  <sheetPr>
    <tabColor theme="0" tint="-0.05"/>
  </sheetPr>
  <dimension ref="A1:AC16"/>
  <sheetViews>
    <sheetView topLeftCell="A1" showGridLines="0" showRowColHeaders="0" workbookViewId="0">
      <selection activeCell="A1" sqref="A1"/>
    </sheetView>
  </sheetViews>
  <sheetFormatPr defaultColWidth="9.140625" customHeight="1" defaultRowHeight="14.25"/>
  <cols>
    <col min="1" max="1" width="3.28125" customWidth="1"/>
    <col min="2" max="2" width="8.7109375" customWidth="1"/>
    <col min="3" max="3" width="12.28125" customWidth="1"/>
    <col min="4" max="25" width="5.7109375" customWidth="1"/>
  </cols>
  <sheetData>
    <row customHeight="1" ht="10.5">
      <c r="A1" s="15"/>
      <c r="AA1" s="16" t="s">
        <v>0</v>
      </c>
    </row>
    <row customHeight="1" ht="16.5">
      <c r="B2" s="17" t="s">
        <v>1</v>
      </c>
      <c r="C2" s="17"/>
      <c r="D2" s="17"/>
      <c r="E2" s="17"/>
      <c r="F2" s="17"/>
      <c r="G2" s="17"/>
      <c r="H2" s="17"/>
      <c r="I2" s="17"/>
      <c r="J2" s="17"/>
      <c r="K2" s="17"/>
      <c r="L2" s="17"/>
      <c r="M2" s="17"/>
      <c r="N2" s="17"/>
      <c r="O2" s="17"/>
      <c r="P2" s="17"/>
      <c r="Q2" s="18"/>
      <c r="R2" s="18"/>
      <c r="S2" s="18"/>
      <c r="T2" s="18"/>
      <c r="U2" s="18"/>
      <c r="V2" s="19"/>
      <c r="W2" s="18"/>
      <c r="X2" s="18"/>
    </row>
    <row customHeight="1" ht="18">
      <c r="B3" s="20" t="s">
        <v>2</v>
      </c>
      <c r="C3" s="20"/>
      <c r="D3" s="20"/>
      <c r="E3" s="20"/>
      <c r="F3" s="20"/>
      <c r="G3" s="20"/>
      <c r="H3" s="20"/>
      <c r="I3" s="20"/>
      <c r="J3" s="20"/>
      <c r="K3" s="20"/>
      <c r="L3" s="20"/>
      <c r="M3" s="20"/>
      <c r="N3" s="20"/>
      <c r="O3" s="20"/>
      <c r="P3" s="20"/>
      <c r="Q3" s="19"/>
      <c r="R3" s="19"/>
      <c r="S3" s="18"/>
      <c r="T3" s="18"/>
      <c r="U3" s="18"/>
      <c r="V3" s="19"/>
      <c r="W3" s="19"/>
      <c r="X3" s="19"/>
      <c r="Y3" s="19"/>
    </row>
    <row customHeight="1" ht="6">
      <c r="B4" s="21"/>
      <c r="D4" s="19"/>
      <c r="E4" s="19"/>
      <c r="F4" s="19"/>
      <c r="G4" s="19"/>
      <c r="H4" s="19"/>
      <c r="I4" s="19"/>
      <c r="J4" s="19"/>
      <c r="K4" s="19"/>
      <c r="L4" s="19"/>
      <c r="M4" s="19"/>
      <c r="N4" s="19"/>
      <c r="O4" s="19"/>
      <c r="P4" s="19"/>
      <c r="Q4" s="19"/>
      <c r="R4" s="19"/>
      <c r="S4" s="19"/>
      <c r="T4" s="19"/>
      <c r="U4" s="19"/>
      <c r="V4" s="19"/>
      <c r="W4" s="19"/>
      <c r="X4" s="19"/>
      <c r="Y4" s="19"/>
    </row>
    <row customHeight="1" ht="32.25">
      <c r="A5" s="22"/>
      <c r="B5" s="23"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24"/>
      <c r="D5" s="24"/>
      <c r="E5" s="24"/>
      <c r="F5" s="24"/>
      <c r="G5" s="24"/>
      <c r="H5" s="24"/>
      <c r="I5" s="24"/>
      <c r="J5" s="24"/>
      <c r="K5" s="24"/>
      <c r="L5" s="24"/>
      <c r="M5" s="24"/>
      <c r="N5" s="24"/>
      <c r="O5" s="24"/>
      <c r="P5" s="24"/>
      <c r="Q5" s="24"/>
      <c r="R5" s="24"/>
      <c r="S5" s="24"/>
      <c r="T5" s="24"/>
      <c r="U5" s="24"/>
      <c r="V5" s="24"/>
      <c r="W5" s="24"/>
      <c r="X5" s="24"/>
      <c r="Y5" s="25"/>
      <c r="Z5" s="22"/>
      <c r="AB5" s="22"/>
      <c r="AC5" s="22"/>
    </row>
    <row customHeight="1" ht="6">
      <c r="A6" s="26"/>
      <c r="B6" s="27" t="s">
        <v>3</v>
      </c>
      <c r="C6" s="28"/>
      <c r="D6" s="29"/>
      <c r="E6" s="29"/>
      <c r="F6" s="29"/>
      <c r="G6" s="29"/>
      <c r="H6" s="29"/>
      <c r="I6" s="29"/>
      <c r="J6" s="29"/>
      <c r="K6" s="29"/>
      <c r="L6" s="29"/>
      <c r="M6" s="29"/>
      <c r="N6" s="29"/>
      <c r="O6" s="29"/>
      <c r="P6" s="29"/>
      <c r="Q6" s="29"/>
      <c r="R6" s="29"/>
      <c r="S6" s="29"/>
      <c r="T6" s="29"/>
      <c r="U6" s="29"/>
      <c r="V6" s="29"/>
      <c r="W6" s="29"/>
      <c r="X6" s="29"/>
      <c r="Y6" s="30"/>
      <c r="Z6" s="31"/>
      <c r="AA6" s="32"/>
      <c r="AB6" s="32"/>
      <c r="AC6" s="32"/>
    </row>
    <row customHeight="1" ht="21">
      <c r="A7" s="26"/>
      <c r="B7" s="27"/>
      <c r="C7" s="28"/>
      <c r="D7" s="29"/>
      <c r="E7" s="29"/>
      <c r="F7" s="33"/>
      <c r="G7" s="33"/>
      <c r="H7" s="33"/>
      <c r="I7" s="33"/>
      <c r="J7" s="33"/>
      <c r="K7" s="33"/>
      <c r="L7" s="33"/>
      <c r="M7" s="33"/>
      <c r="N7" s="33"/>
      <c r="O7" s="29"/>
      <c r="P7" s="33"/>
      <c r="Q7" s="33"/>
      <c r="R7" s="33"/>
      <c r="S7" s="33"/>
      <c r="T7" s="33"/>
      <c r="U7" s="33"/>
      <c r="V7" s="33"/>
      <c r="W7" s="33"/>
      <c r="X7" s="33"/>
      <c r="Y7" s="30"/>
      <c r="Z7" s="31"/>
      <c r="AA7" s="32"/>
      <c r="AB7" s="32"/>
      <c r="AC7" s="32"/>
    </row>
    <row customHeight="1" ht="15">
      <c r="A8" s="26"/>
      <c r="B8" s="27"/>
      <c r="C8" s="28"/>
      <c r="D8" s="34"/>
      <c r="E8" s="35" t="s">
        <v>4</v>
      </c>
      <c r="F8" s="36" t="s">
        <v>5</v>
      </c>
      <c r="G8" s="37"/>
      <c r="H8" s="37"/>
      <c r="I8" s="37"/>
      <c r="J8" s="37"/>
      <c r="K8" s="37"/>
      <c r="L8" s="37"/>
      <c r="M8" s="37"/>
      <c r="N8" s="34"/>
      <c r="O8" s="38" t="s">
        <v>4</v>
      </c>
      <c r="P8" s="39" t="s">
        <v>6</v>
      </c>
      <c r="Q8" s="40"/>
      <c r="R8" s="40"/>
      <c r="S8" s="40"/>
      <c r="T8" s="40"/>
      <c r="U8" s="40"/>
      <c r="V8" s="40"/>
      <c r="W8" s="40"/>
      <c r="X8" s="40"/>
      <c r="Y8" s="30"/>
      <c r="Z8" s="31"/>
      <c r="AA8" s="32"/>
      <c r="AB8" s="32"/>
      <c r="AC8" s="32"/>
    </row>
    <row customHeight="1" ht="15">
      <c r="A9" s="26"/>
      <c r="B9" s="27"/>
      <c r="C9" s="28"/>
      <c r="D9" s="34"/>
      <c r="E9" s="41" t="s">
        <v>4</v>
      </c>
      <c r="F9" s="36" t="s">
        <v>7</v>
      </c>
      <c r="G9" s="37"/>
      <c r="H9" s="37"/>
      <c r="I9" s="37"/>
      <c r="J9" s="37"/>
      <c r="K9" s="37"/>
      <c r="L9" s="37"/>
      <c r="M9" s="37"/>
      <c r="N9" s="34"/>
      <c r="O9" s="42" t="s">
        <v>4</v>
      </c>
      <c r="P9" s="39" t="s">
        <v>8</v>
      </c>
      <c r="Q9" s="40"/>
      <c r="R9" s="40"/>
      <c r="S9" s="40"/>
      <c r="T9" s="40"/>
      <c r="U9" s="40"/>
      <c r="V9" s="40"/>
      <c r="W9" s="40"/>
      <c r="X9" s="40"/>
      <c r="Y9" s="30"/>
      <c r="Z9" s="31"/>
      <c r="AA9" s="32"/>
      <c r="AB9" s="32"/>
      <c r="AC9" s="32"/>
    </row>
    <row customHeight="1" ht="21">
      <c r="A10" s="26"/>
      <c r="B10" s="27"/>
      <c r="C10" s="43"/>
      <c r="D10" s="44"/>
      <c r="E10" s="45"/>
      <c r="F10" s="33"/>
      <c r="G10" s="33"/>
      <c r="H10" s="33"/>
      <c r="I10" s="33"/>
      <c r="J10" s="33"/>
      <c r="K10" s="33"/>
      <c r="L10" s="33"/>
      <c r="M10" s="33"/>
      <c r="N10" s="33"/>
      <c r="O10" s="45"/>
      <c r="P10" s="33"/>
      <c r="Q10" s="33"/>
      <c r="R10" s="33"/>
      <c r="S10" s="33"/>
      <c r="T10" s="33"/>
      <c r="U10" s="33"/>
      <c r="V10" s="33"/>
      <c r="W10" s="33"/>
      <c r="X10" s="33"/>
      <c r="Y10" s="30"/>
      <c r="Z10" s="31"/>
      <c r="AA10" s="32"/>
      <c r="AB10" s="32"/>
      <c r="AC10" s="32"/>
    </row>
    <row customHeight="1" ht="6">
      <c r="A11" s="26"/>
      <c r="B11" s="46" t="s">
        <v>9</v>
      </c>
      <c r="C11" s="47"/>
      <c r="D11" s="34"/>
      <c r="E11" s="48"/>
      <c r="F11" s="48"/>
      <c r="G11" s="48"/>
      <c r="H11" s="48"/>
      <c r="I11" s="48"/>
      <c r="J11" s="48"/>
      <c r="K11" s="48"/>
      <c r="L11" s="48"/>
      <c r="M11" s="48"/>
      <c r="N11" s="48"/>
      <c r="O11" s="48"/>
      <c r="P11" s="48"/>
      <c r="Q11" s="48"/>
      <c r="R11" s="48"/>
      <c r="S11" s="48"/>
      <c r="T11" s="48"/>
      <c r="U11" s="48"/>
      <c r="V11" s="48"/>
      <c r="W11" s="48"/>
      <c r="X11" s="48"/>
      <c r="Y11" s="30"/>
      <c r="Z11" s="31"/>
      <c r="AA11" s="32"/>
      <c r="AB11" s="32"/>
      <c r="AC11" s="32"/>
    </row>
    <row customHeight="1" ht="72">
      <c r="A12" s="26"/>
      <c r="B12" s="27"/>
      <c r="C12" s="43"/>
      <c r="D12" s="49"/>
      <c r="E12" s="37" t="s">
        <v>10</v>
      </c>
      <c r="F12" s="37"/>
      <c r="G12" s="37"/>
      <c r="H12" s="37"/>
      <c r="I12" s="37"/>
      <c r="J12" s="37"/>
      <c r="K12" s="37"/>
      <c r="L12" s="37"/>
      <c r="M12" s="37"/>
      <c r="N12" s="37"/>
      <c r="O12" s="37"/>
      <c r="P12" s="37"/>
      <c r="Q12" s="37"/>
      <c r="R12" s="37"/>
      <c r="S12" s="37"/>
      <c r="T12" s="37"/>
      <c r="U12" s="37"/>
      <c r="V12" s="37"/>
      <c r="W12" s="37"/>
      <c r="X12" s="37"/>
      <c r="Y12" s="30"/>
      <c r="Z12" s="31"/>
      <c r="AA12" s="32"/>
      <c r="AB12" s="32"/>
      <c r="AC12" s="32"/>
    </row>
    <row customHeight="1" ht="6">
      <c r="A13" s="26"/>
      <c r="B13" s="46" t="s">
        <v>11</v>
      </c>
      <c r="C13" s="47"/>
      <c r="D13" s="29"/>
      <c r="E13" s="48"/>
      <c r="F13" s="48"/>
      <c r="G13" s="48"/>
      <c r="H13" s="48"/>
      <c r="I13" s="48"/>
      <c r="J13" s="48"/>
      <c r="K13" s="48"/>
      <c r="L13" s="48"/>
      <c r="M13" s="48"/>
      <c r="N13" s="48"/>
      <c r="O13" s="48"/>
      <c r="P13" s="48"/>
      <c r="Q13" s="48"/>
      <c r="R13" s="48"/>
      <c r="S13" s="48"/>
      <c r="T13" s="48"/>
      <c r="U13" s="48"/>
      <c r="V13" s="48"/>
      <c r="W13" s="48"/>
      <c r="X13" s="48"/>
      <c r="Y13" s="30"/>
      <c r="Z13" s="31"/>
      <c r="AA13" s="32"/>
      <c r="AB13" s="32"/>
      <c r="AC13" s="32"/>
    </row>
    <row customHeight="1" ht="66">
      <c r="A14" s="26"/>
      <c r="B14" s="27"/>
      <c r="C14" s="28"/>
      <c r="D14" s="34"/>
      <c r="E14" s="50" t="s">
        <v>12</v>
      </c>
      <c r="F14" s="50"/>
      <c r="G14" s="50"/>
      <c r="H14" s="50"/>
      <c r="I14" s="50"/>
      <c r="J14" s="50"/>
      <c r="K14" s="50"/>
      <c r="L14" s="50"/>
      <c r="M14" s="50"/>
      <c r="N14" s="50"/>
      <c r="O14" s="50"/>
      <c r="P14" s="50"/>
      <c r="Q14" s="50"/>
      <c r="R14" s="50"/>
      <c r="S14" s="50"/>
      <c r="T14" s="50"/>
      <c r="U14" s="50"/>
      <c r="V14" s="50"/>
      <c r="W14" s="50"/>
      <c r="X14" s="50"/>
      <c r="Y14" s="30"/>
      <c r="Z14" s="31"/>
      <c r="AA14" s="32"/>
      <c r="AB14" s="32"/>
      <c r="AC14" s="32"/>
    </row>
    <row customHeight="1" ht="6">
      <c r="A15" s="26"/>
      <c r="B15" s="51"/>
      <c r="C15" s="52"/>
      <c r="D15" s="53"/>
      <c r="E15" s="54"/>
      <c r="F15" s="54"/>
      <c r="G15" s="54"/>
      <c r="H15" s="54"/>
      <c r="I15" s="54"/>
      <c r="J15" s="54"/>
      <c r="K15" s="54"/>
      <c r="L15" s="54"/>
      <c r="M15" s="54"/>
      <c r="N15" s="54"/>
      <c r="O15" s="54"/>
      <c r="P15" s="54"/>
      <c r="Q15" s="54"/>
      <c r="R15" s="54"/>
      <c r="S15" s="54"/>
      <c r="T15" s="54"/>
      <c r="U15" s="54"/>
      <c r="V15" s="54"/>
      <c r="W15" s="54"/>
      <c r="X15" s="54"/>
      <c r="Y15" s="55"/>
      <c r="Z15" s="31"/>
      <c r="AA15" s="56"/>
      <c r="AB15" s="32"/>
      <c r="AC15" s="32"/>
    </row>
    <row customHeight="1" ht="117">
      <c r="B16" s="50"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57"/>
      <c r="D16" s="57"/>
      <c r="E16" s="57"/>
      <c r="F16" s="57"/>
      <c r="G16" s="57"/>
      <c r="H16" s="57"/>
      <c r="I16" s="57"/>
      <c r="J16" s="57"/>
      <c r="K16" s="57"/>
      <c r="L16" s="57"/>
      <c r="M16" s="57"/>
      <c r="N16" s="57"/>
      <c r="O16" s="57"/>
      <c r="P16" s="57"/>
      <c r="Q16" s="57"/>
      <c r="R16" s="57"/>
      <c r="S16" s="57"/>
      <c r="T16" s="57"/>
      <c r="U16" s="57"/>
      <c r="V16" s="57"/>
      <c r="W16" s="57"/>
      <c r="X16" s="57"/>
      <c r="Y16" s="57"/>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6DCDD3B2-37E7-1C67-F97A-4E6ADCE15977}" mc:Ignorable="x14ac xr xr2 xr3">
  <sheetPr>
    <tabColor rgb="FFFFCC99"/>
  </sheetPr>
  <dimension ref="A1:L56"/>
  <sheetViews>
    <sheetView topLeftCell="A1" showGridLines="0" zoomScale="85" workbookViewId="0">
      <selection activeCell="A1" sqref="A1"/>
    </sheetView>
  </sheetViews>
  <sheetFormatPr customHeight="1" defaultRowHeight="11.25"/>
  <cols>
    <col min="1" max="1" width="32.57421875" customWidth="1"/>
    <col min="2" max="2" width="47.140625" customWidth="1"/>
    <col min="3" max="3" width="36.140625" customWidth="1"/>
    <col min="4" max="4" width="20.00390625" customWidth="1"/>
    <col min="5" max="5" width="24.28125" customWidth="1"/>
    <col min="6" max="6" width="34.00390625" customWidth="1"/>
    <col min="8" max="8" width="15.140625" customWidth="1"/>
    <col min="9" max="9" width="16.8515625" customWidth="1"/>
    <col min="10" max="10" width="24.7109375" customWidth="1"/>
    <col min="11" max="11" width="39.140625" customWidth="1"/>
    <col min="12" max="12" width="21.421875" customWidth="1"/>
  </cols>
  <sheetData>
    <row customHeight="1" ht="24">
      <c r="A1" s="223" t="s">
        <v>938</v>
      </c>
      <c r="B1" s="224" t="s">
        <v>939</v>
      </c>
      <c r="C1" s="225" t="s">
        <v>940</v>
      </c>
      <c r="D1" s="225" t="s">
        <v>941</v>
      </c>
      <c r="E1" s="225" t="s">
        <v>942</v>
      </c>
      <c r="F1" s="225" t="s">
        <v>943</v>
      </c>
      <c r="G1" s="226" t="s">
        <v>944</v>
      </c>
      <c r="H1" s="226" t="s">
        <v>945</v>
      </c>
      <c r="I1" s="226" t="s">
        <v>946</v>
      </c>
      <c r="J1" s="226" t="s">
        <v>947</v>
      </c>
      <c r="K1" s="226" t="s">
        <v>948</v>
      </c>
      <c r="L1" s="226" t="s">
        <v>949</v>
      </c>
    </row>
    <row customHeight="1" ht="10.5">
      <c r="A2" s="96" t="s">
        <v>950</v>
      </c>
      <c r="B2" s="227" t="s">
        <v>951</v>
      </c>
      <c r="C2" s="96" t="s">
        <v>936</v>
      </c>
      <c r="D2" s="96" t="s">
        <v>116</v>
      </c>
      <c r="E2" s="96" t="s">
        <v>952</v>
      </c>
      <c r="F2" s="126">
        <f>god-4</f>
        <v>2019</v>
      </c>
      <c r="G2" s="96" t="s">
        <v>953</v>
      </c>
      <c r="H2" s="228" t="s">
        <v>954</v>
      </c>
      <c r="I2" s="229" t="s">
        <v>419</v>
      </c>
      <c r="J2" s="230" t="s">
        <v>420</v>
      </c>
      <c r="K2" s="96" t="s">
        <v>955</v>
      </c>
      <c r="L2" s="96" t="s">
        <v>421</v>
      </c>
    </row>
    <row customHeight="1" ht="10.5">
      <c r="A3" s="96" t="s">
        <v>956</v>
      </c>
      <c r="B3" s="227" t="s">
        <v>957</v>
      </c>
      <c r="C3" s="96" t="s">
        <v>362</v>
      </c>
      <c r="D3" s="96" t="s">
        <v>958</v>
      </c>
      <c r="E3" s="96" t="s">
        <v>959</v>
      </c>
      <c r="F3" s="126">
        <f>god-3</f>
        <v>2020</v>
      </c>
      <c r="G3" s="96" t="s">
        <v>960</v>
      </c>
      <c r="H3" s="228" t="s">
        <v>961</v>
      </c>
      <c r="I3" s="229" t="s">
        <v>743</v>
      </c>
      <c r="J3" s="230" t="s">
        <v>439</v>
      </c>
      <c r="K3" s="96" t="s">
        <v>962</v>
      </c>
      <c r="L3" s="96" t="s">
        <v>709</v>
      </c>
    </row>
    <row customHeight="1" ht="10.5">
      <c r="A4" s="96" t="s">
        <v>963</v>
      </c>
      <c r="B4" s="227" t="s">
        <v>964</v>
      </c>
      <c r="E4" s="96" t="s">
        <v>965</v>
      </c>
      <c r="F4" s="126">
        <f>god-2</f>
        <v>2021</v>
      </c>
      <c r="H4" s="228" t="s">
        <v>966</v>
      </c>
      <c r="I4" s="229" t="s">
        <v>967</v>
      </c>
      <c r="J4" s="230" t="s">
        <v>968</v>
      </c>
      <c r="K4" s="96" t="s">
        <v>969</v>
      </c>
    </row>
    <row customHeight="1" ht="10.5">
      <c r="A5" s="96" t="s">
        <v>970</v>
      </c>
      <c r="B5" s="227" t="s">
        <v>971</v>
      </c>
      <c r="E5" s="96" t="s">
        <v>338</v>
      </c>
      <c r="F5" s="96" t="s">
        <v>972</v>
      </c>
      <c r="H5" s="228"/>
      <c r="I5" s="229" t="s">
        <v>973</v>
      </c>
      <c r="J5" s="230" t="s">
        <v>458</v>
      </c>
      <c r="K5" s="96" t="s">
        <v>974</v>
      </c>
    </row>
    <row customHeight="1" ht="10.5">
      <c r="A6" s="96" t="s">
        <v>975</v>
      </c>
      <c r="B6" s="227" t="s">
        <v>976</v>
      </c>
      <c r="E6" s="96" t="s">
        <v>977</v>
      </c>
      <c r="H6" s="228"/>
      <c r="I6" s="230"/>
      <c r="J6" s="96" t="s">
        <v>978</v>
      </c>
      <c r="K6" s="96" t="s">
        <v>979</v>
      </c>
    </row>
    <row customHeight="1" ht="10.5">
      <c r="A7" s="96" t="s">
        <v>23</v>
      </c>
      <c r="B7" s="227" t="s">
        <v>980</v>
      </c>
      <c r="E7" s="96" t="s">
        <v>981</v>
      </c>
      <c r="H7" s="228"/>
      <c r="I7" s="230"/>
      <c r="J7" s="230" t="s">
        <v>982</v>
      </c>
      <c r="K7" s="96" t="s">
        <v>983</v>
      </c>
    </row>
    <row customHeight="1" ht="10.5">
      <c r="A8" s="96" t="s">
        <v>984</v>
      </c>
      <c r="B8" s="227" t="s">
        <v>985</v>
      </c>
      <c r="E8" s="96" t="s">
        <v>986</v>
      </c>
      <c r="H8" s="228"/>
      <c r="I8" s="230"/>
      <c r="J8" s="230"/>
    </row>
    <row customHeight="1" ht="10.5">
      <c r="A9" s="96" t="s">
        <v>987</v>
      </c>
      <c r="B9" s="227" t="s">
        <v>988</v>
      </c>
      <c r="E9" s="96" t="s">
        <v>989</v>
      </c>
      <c r="H9" s="228"/>
      <c r="I9" s="230"/>
      <c r="J9" s="230"/>
    </row>
    <row customHeight="1" ht="10.5">
      <c r="A10" s="96" t="s">
        <v>990</v>
      </c>
      <c r="B10" s="227" t="s">
        <v>991</v>
      </c>
      <c r="E10" s="96" t="s">
        <v>992</v>
      </c>
      <c r="H10" s="228"/>
      <c r="I10" s="230"/>
      <c r="J10" s="230"/>
    </row>
    <row customHeight="1" ht="10.5">
      <c r="A11" s="96" t="s">
        <v>993</v>
      </c>
      <c r="B11" s="227" t="s">
        <v>994</v>
      </c>
      <c r="E11" s="96" t="s">
        <v>995</v>
      </c>
      <c r="H11" s="228"/>
      <c r="I11" s="230"/>
      <c r="J11" s="230"/>
    </row>
    <row customHeight="1" ht="10.5">
      <c r="A12" s="96" t="s">
        <v>996</v>
      </c>
      <c r="B12" s="227" t="s">
        <v>997</v>
      </c>
      <c r="E12" s="96" t="s">
        <v>998</v>
      </c>
      <c r="H12" s="228"/>
      <c r="I12" s="230"/>
      <c r="J12" s="230"/>
    </row>
    <row customHeight="1" ht="10.5">
      <c r="A13" s="96" t="s">
        <v>999</v>
      </c>
      <c r="B13" s="227" t="s">
        <v>1000</v>
      </c>
      <c r="H13" s="228"/>
      <c r="I13" s="230"/>
      <c r="J13" s="230"/>
    </row>
    <row customHeight="1" ht="10.5">
      <c r="A14" s="96" t="s">
        <v>1001</v>
      </c>
      <c r="B14" s="22"/>
      <c r="H14" s="230"/>
      <c r="I14" s="230"/>
      <c r="J14" s="230"/>
    </row>
    <row customHeight="1" ht="10.5">
      <c r="A15" s="96" t="s">
        <v>1002</v>
      </c>
      <c r="B15" s="22"/>
      <c r="I15" s="230"/>
    </row>
    <row customHeight="1" ht="10.5">
      <c r="A16" s="96" t="s">
        <v>1003</v>
      </c>
      <c r="B16" s="22"/>
      <c r="I16" s="230"/>
    </row>
    <row customHeight="1" ht="10.5">
      <c r="A17" s="96" t="s">
        <v>1004</v>
      </c>
      <c r="B17" s="22"/>
      <c r="I17" s="230"/>
    </row>
    <row customHeight="1" ht="10.5">
      <c r="A18" s="96" t="s">
        <v>1005</v>
      </c>
      <c r="B18" s="22"/>
      <c r="I18" s="230"/>
    </row>
    <row customHeight="1" ht="10.5">
      <c r="A19" s="96" t="s">
        <v>1006</v>
      </c>
      <c r="B19" s="22"/>
      <c r="I19" s="230"/>
    </row>
    <row customHeight="1" ht="10.5">
      <c r="A20" s="96" t="s">
        <v>1007</v>
      </c>
      <c r="B20" s="22"/>
      <c r="I20" s="230"/>
    </row>
    <row customHeight="1" ht="10.5">
      <c r="A21" s="96" t="s">
        <v>1008</v>
      </c>
      <c r="B21" s="22"/>
      <c r="I21" s="230"/>
    </row>
    <row customHeight="1" ht="10.5">
      <c r="A22" s="96" t="s">
        <v>1009</v>
      </c>
      <c r="B22" s="22"/>
      <c r="I22" s="230"/>
    </row>
    <row customHeight="1" ht="10.5">
      <c r="A23" s="96" t="s">
        <v>1010</v>
      </c>
      <c r="B23" s="22"/>
      <c r="I23" s="230"/>
    </row>
    <row customHeight="1" ht="10.5">
      <c r="A24" s="96" t="s">
        <v>1011</v>
      </c>
      <c r="B24" s="22"/>
      <c r="I24" s="230"/>
    </row>
    <row customHeight="1" ht="10.5">
      <c r="A25" s="22"/>
      <c r="I25" s="230"/>
    </row>
    <row customHeight="1" ht="10.5">
      <c r="A26" s="22"/>
      <c r="B26" s="22"/>
      <c r="I26" s="230"/>
    </row>
    <row customHeight="1" ht="10.5">
      <c r="A27" s="231" t="s">
        <v>1012</v>
      </c>
      <c r="B27" s="22"/>
      <c r="I27" s="230"/>
    </row>
    <row customHeight="1" ht="10.5">
      <c r="A28" s="232"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22"/>
      <c r="I28" s="230"/>
    </row>
    <row customHeight="1" ht="10.5">
      <c r="A29" s="232"/>
      <c r="B29" s="22"/>
      <c r="I29" s="230"/>
    </row>
    <row customHeight="1" ht="10.5">
      <c r="A30" s="232"/>
      <c r="B30" s="22"/>
      <c r="I30" s="230"/>
    </row>
    <row customHeight="1" ht="10.5">
      <c r="A31" s="232"/>
      <c r="B31" s="22"/>
    </row>
    <row customHeight="1" ht="10.5">
      <c r="A32" s="232"/>
      <c r="B32" s="224" t="s">
        <v>1013</v>
      </c>
      <c r="C32" s="233" t="s">
        <v>1014</v>
      </c>
    </row>
    <row customHeight="1" ht="10.5">
      <c r="A33" s="232"/>
      <c r="B33" s="22"/>
      <c r="C33" s="96"/>
    </row>
    <row customHeight="1" ht="10.5">
      <c r="A34" s="22"/>
      <c r="B34" s="22"/>
      <c r="C34" s="234"/>
    </row>
    <row customHeight="1" ht="10.5">
      <c r="B35" s="22"/>
      <c r="C35" s="96"/>
    </row>
    <row customHeight="1" ht="10.5">
      <c r="B36" s="22"/>
      <c r="C36" s="96"/>
    </row>
    <row customHeight="1" ht="10.5">
      <c r="B37" s="22"/>
      <c r="C37" s="96"/>
    </row>
    <row customHeight="1" ht="10.5">
      <c r="B38" s="224" t="s">
        <v>1015</v>
      </c>
      <c r="C38" s="96" t="s">
        <v>1016</v>
      </c>
    </row>
    <row customHeight="1" ht="10.5">
      <c r="B39" s="22"/>
      <c r="C39" s="96"/>
    </row>
    <row customHeight="1" ht="10.5">
      <c r="B40" s="22"/>
      <c r="C40" s="96"/>
    </row>
    <row customHeight="1" ht="10.5">
      <c r="B41" s="22"/>
      <c r="C41" s="96"/>
    </row>
    <row customHeight="1" ht="10.5">
      <c r="B42" s="22"/>
      <c r="C42" s="96"/>
    </row>
    <row customHeight="1" ht="10.5"/>
    <row customHeight="1" ht="10.5">
      <c r="B44" s="22"/>
    </row>
    <row customHeight="1" ht="10.5">
      <c r="B45" s="22"/>
    </row>
    <row customHeight="1" ht="10.5">
      <c r="B46" s="22"/>
    </row>
    <row customHeight="1" ht="10.5">
      <c r="B47" s="22"/>
    </row>
    <row customHeight="1" ht="10.5"/>
    <row customHeight="1" ht="10.5"/>
    <row customHeight="1" ht="10.5"/>
    <row customHeight="1" ht="10.5"/>
    <row customHeight="1" ht="10.5"/>
    <row customHeight="1" ht="10.5"/>
    <row customHeight="1" ht="10.5"/>
    <row customHeight="1" ht="10.5"/>
    <row customHeight="1" ht="10.5"/>
  </sheetData>
  <sheetProtection formatColumns="0" formatRows="0" sort="0" autoFilter="0" insertRows="0" insertColumns="1" deleteRows="0" deleteColum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ABC080EF-E6B3-B218-9C19-EF85BE9CAFE4}" mc:Ignorable="x14ac xr xr2 xr3">
  <sheetPr>
    <tabColor rgb="FFFFCC99"/>
  </sheetPr>
  <dimension ref="A1:I72"/>
  <sheetViews>
    <sheetView topLeftCell="A1" showGridLines="0" workbookViewId="0">
      <selection activeCell="A1" sqref="A1"/>
    </sheetView>
  </sheetViews>
  <sheetFormatPr defaultColWidth="9.140625" customHeight="1" defaultRowHeight="11.25"/>
  <sheetData>
    <row customHeight="1" ht="11.25">
      <c r="A1" s="96" t="s">
        <v>13</v>
      </c>
      <c r="B1" s="96" t="s">
        <v>14</v>
      </c>
      <c r="C1" s="96" t="s">
        <v>15</v>
      </c>
      <c r="D1" s="96" t="s">
        <v>16</v>
      </c>
      <c r="E1" s="96" t="s">
        <v>17</v>
      </c>
      <c r="F1" s="96" t="s">
        <v>18</v>
      </c>
      <c r="G1" s="0" t="s">
        <v>19</v>
      </c>
      <c r="H1" s="0" t="s">
        <v>20</v>
      </c>
      <c r="I1" s="0" t="s">
        <v>21</v>
      </c>
    </row>
    <row customHeight="1" ht="11.25">
      <c r="A2" s="96" t="s">
        <v>22</v>
      </c>
      <c r="B2" s="96" t="s">
        <v>23</v>
      </c>
      <c r="C2" s="96" t="s">
        <v>24</v>
      </c>
      <c r="D2" s="96" t="s">
        <v>25</v>
      </c>
      <c r="E2" s="96" t="s">
        <v>26</v>
      </c>
      <c r="F2" s="96" t="s">
        <v>27</v>
      </c>
      <c r="G2" s="0" t="s">
        <v>28</v>
      </c>
      <c r="H2" s="0" t="s">
        <v>28</v>
      </c>
      <c r="I2" s="0" t="s">
        <v>29</v>
      </c>
    </row>
    <row customHeight="1" ht="11.25">
      <c r="A3" s="96" t="s">
        <v>22</v>
      </c>
      <c r="B3" s="96" t="s">
        <v>23</v>
      </c>
      <c r="C3" s="96" t="s">
        <v>30</v>
      </c>
      <c r="D3" s="96" t="s">
        <v>31</v>
      </c>
      <c r="E3" s="96" t="s">
        <v>32</v>
      </c>
      <c r="F3" s="96" t="s">
        <v>33</v>
      </c>
      <c r="G3" s="0" t="s">
        <v>34</v>
      </c>
      <c r="H3" s="0" t="s">
        <v>28</v>
      </c>
      <c r="I3" s="0" t="s">
        <v>29</v>
      </c>
    </row>
    <row customHeight="1" ht="11.25">
      <c r="A4" s="96" t="s">
        <v>22</v>
      </c>
      <c r="B4" s="96" t="s">
        <v>23</v>
      </c>
      <c r="C4" s="96" t="s">
        <v>35</v>
      </c>
      <c r="D4" s="96" t="s">
        <v>36</v>
      </c>
      <c r="E4" s="96" t="s">
        <v>37</v>
      </c>
      <c r="F4" s="96" t="s">
        <v>38</v>
      </c>
      <c r="G4" s="0" t="s">
        <v>28</v>
      </c>
      <c r="H4" s="0" t="s">
        <v>28</v>
      </c>
      <c r="I4" s="0" t="s">
        <v>29</v>
      </c>
    </row>
    <row customHeight="1" ht="11.25">
      <c r="A5" s="96" t="s">
        <v>22</v>
      </c>
      <c r="B5" s="96" t="s">
        <v>23</v>
      </c>
      <c r="C5" s="96" t="s">
        <v>39</v>
      </c>
      <c r="D5" s="96" t="s">
        <v>40</v>
      </c>
      <c r="E5" s="96" t="s">
        <v>41</v>
      </c>
      <c r="F5" s="96" t="s">
        <v>42</v>
      </c>
      <c r="G5" s="0" t="s">
        <v>43</v>
      </c>
      <c r="H5" s="0" t="s">
        <v>28</v>
      </c>
      <c r="I5" s="0" t="s">
        <v>29</v>
      </c>
    </row>
    <row customHeight="1" ht="11.25">
      <c r="A6" s="96" t="s">
        <v>22</v>
      </c>
      <c r="B6" s="96" t="s">
        <v>23</v>
      </c>
      <c r="C6" s="96" t="s">
        <v>44</v>
      </c>
      <c r="D6" s="96" t="s">
        <v>45</v>
      </c>
      <c r="E6" s="96" t="s">
        <v>46</v>
      </c>
      <c r="F6" s="96" t="s">
        <v>47</v>
      </c>
      <c r="G6" s="0" t="s">
        <v>48</v>
      </c>
      <c r="H6" s="0" t="s">
        <v>49</v>
      </c>
      <c r="I6" s="0" t="s">
        <v>29</v>
      </c>
    </row>
    <row customHeight="1" ht="11.25">
      <c r="A7" s="96" t="s">
        <v>22</v>
      </c>
      <c r="B7" s="96" t="s">
        <v>23</v>
      </c>
      <c r="C7" s="96" t="s">
        <v>50</v>
      </c>
      <c r="D7" s="96" t="s">
        <v>51</v>
      </c>
      <c r="E7" s="96" t="s">
        <v>46</v>
      </c>
      <c r="F7" s="96" t="s">
        <v>42</v>
      </c>
      <c r="G7" s="0" t="s">
        <v>52</v>
      </c>
      <c r="H7" s="0" t="s">
        <v>28</v>
      </c>
      <c r="I7" s="0" t="s">
        <v>29</v>
      </c>
    </row>
    <row customHeight="1" ht="11.25">
      <c r="A8" s="96" t="s">
        <v>22</v>
      </c>
      <c r="B8" s="96" t="s">
        <v>23</v>
      </c>
      <c r="C8" s="96" t="s">
        <v>53</v>
      </c>
      <c r="D8" s="96" t="s">
        <v>54</v>
      </c>
      <c r="E8" s="96" t="s">
        <v>46</v>
      </c>
      <c r="F8" s="96" t="s">
        <v>55</v>
      </c>
      <c r="G8" s="0" t="s">
        <v>52</v>
      </c>
      <c r="H8" s="0" t="s">
        <v>49</v>
      </c>
      <c r="I8" s="0" t="s">
        <v>29</v>
      </c>
    </row>
    <row customHeight="1" ht="11.25">
      <c r="A9" s="96" t="s">
        <v>22</v>
      </c>
      <c r="B9" s="96" t="s">
        <v>23</v>
      </c>
      <c r="C9" s="96" t="s">
        <v>56</v>
      </c>
      <c r="D9" s="96" t="s">
        <v>57</v>
      </c>
      <c r="E9" s="96" t="s">
        <v>58</v>
      </c>
      <c r="F9" s="96" t="s">
        <v>59</v>
      </c>
      <c r="G9" s="0" t="s">
        <v>60</v>
      </c>
      <c r="H9" s="0" t="s">
        <v>28</v>
      </c>
      <c r="I9" s="0" t="s">
        <v>29</v>
      </c>
    </row>
    <row customHeight="1" ht="11.25">
      <c r="A10" s="96" t="s">
        <v>22</v>
      </c>
      <c r="B10" s="96" t="s">
        <v>23</v>
      </c>
      <c r="C10" s="96" t="s">
        <v>61</v>
      </c>
      <c r="D10" s="96" t="s">
        <v>62</v>
      </c>
      <c r="E10" s="96" t="s">
        <v>63</v>
      </c>
      <c r="F10" s="96" t="s">
        <v>64</v>
      </c>
      <c r="G10" s="0" t="s">
        <v>28</v>
      </c>
      <c r="H10" s="0" t="s">
        <v>28</v>
      </c>
      <c r="I10" s="0" t="s">
        <v>29</v>
      </c>
    </row>
    <row customHeight="1" ht="11.25">
      <c r="A11" s="96" t="s">
        <v>22</v>
      </c>
      <c r="B11" s="96" t="s">
        <v>23</v>
      </c>
      <c r="C11" s="96" t="s">
        <v>65</v>
      </c>
      <c r="D11" s="96" t="s">
        <v>66</v>
      </c>
      <c r="E11" s="96" t="s">
        <v>67</v>
      </c>
      <c r="F11" s="96" t="s">
        <v>42</v>
      </c>
      <c r="G11" s="0" t="s">
        <v>68</v>
      </c>
      <c r="H11" s="0" t="s">
        <v>28</v>
      </c>
      <c r="I11" s="0" t="s">
        <v>29</v>
      </c>
    </row>
    <row customHeight="1" ht="11.25">
      <c r="A12" s="96" t="s">
        <v>22</v>
      </c>
      <c r="B12" s="96" t="s">
        <v>23</v>
      </c>
      <c r="C12" s="96" t="s">
        <v>69</v>
      </c>
      <c r="D12" s="96" t="s">
        <v>70</v>
      </c>
      <c r="E12" s="96" t="s">
        <v>71</v>
      </c>
      <c r="F12" s="96" t="s">
        <v>72</v>
      </c>
      <c r="G12" s="0" t="s">
        <v>73</v>
      </c>
      <c r="H12" s="0" t="s">
        <v>28</v>
      </c>
      <c r="I12" s="0" t="s">
        <v>29</v>
      </c>
    </row>
    <row customHeight="1" ht="11.25">
      <c r="A13" s="96" t="s">
        <v>22</v>
      </c>
      <c r="B13" s="96" t="s">
        <v>23</v>
      </c>
      <c r="C13" s="96" t="s">
        <v>74</v>
      </c>
      <c r="D13" s="96" t="s">
        <v>75</v>
      </c>
      <c r="E13" s="96" t="s">
        <v>76</v>
      </c>
      <c r="F13" s="96" t="s">
        <v>77</v>
      </c>
      <c r="G13" s="0" t="s">
        <v>28</v>
      </c>
      <c r="H13" s="0" t="s">
        <v>28</v>
      </c>
      <c r="I13" s="0" t="s">
        <v>29</v>
      </c>
    </row>
    <row customHeight="1" ht="11.25">
      <c r="A14" s="96" t="s">
        <v>22</v>
      </c>
      <c r="B14" s="96" t="s">
        <v>23</v>
      </c>
      <c r="C14" s="96" t="s">
        <v>78</v>
      </c>
      <c r="D14" s="96" t="s">
        <v>79</v>
      </c>
      <c r="E14" s="96" t="s">
        <v>71</v>
      </c>
      <c r="F14" s="96" t="s">
        <v>80</v>
      </c>
      <c r="G14" s="0" t="s">
        <v>28</v>
      </c>
      <c r="H14" s="0" t="s">
        <v>28</v>
      </c>
      <c r="I14" s="0" t="s">
        <v>29</v>
      </c>
    </row>
    <row customHeight="1" ht="11.25">
      <c r="A15" s="96" t="s">
        <v>22</v>
      </c>
      <c r="B15" s="96" t="s">
        <v>23</v>
      </c>
      <c r="C15" s="96" t="s">
        <v>81</v>
      </c>
      <c r="D15" s="96" t="s">
        <v>82</v>
      </c>
      <c r="E15" s="96" t="s">
        <v>83</v>
      </c>
      <c r="F15" s="96" t="s">
        <v>84</v>
      </c>
      <c r="G15" s="0" t="s">
        <v>85</v>
      </c>
      <c r="H15" s="0" t="s">
        <v>28</v>
      </c>
      <c r="I15" s="0" t="s">
        <v>29</v>
      </c>
    </row>
    <row customHeight="1" ht="11.25">
      <c r="A16" s="96" t="s">
        <v>22</v>
      </c>
      <c r="B16" s="96" t="s">
        <v>23</v>
      </c>
      <c r="C16" s="96" t="s">
        <v>86</v>
      </c>
      <c r="D16" s="96" t="s">
        <v>87</v>
      </c>
      <c r="E16" s="96" t="s">
        <v>88</v>
      </c>
      <c r="F16" s="96" t="s">
        <v>27</v>
      </c>
      <c r="G16" s="0" t="s">
        <v>28</v>
      </c>
      <c r="H16" s="0" t="s">
        <v>28</v>
      </c>
      <c r="I16" s="0" t="s">
        <v>29</v>
      </c>
    </row>
    <row customHeight="1" ht="11.25">
      <c r="A17" s="96" t="s">
        <v>22</v>
      </c>
      <c r="B17" s="96" t="s">
        <v>23</v>
      </c>
      <c r="C17" s="96" t="s">
        <v>89</v>
      </c>
      <c r="D17" s="96" t="s">
        <v>90</v>
      </c>
      <c r="E17" s="96" t="s">
        <v>91</v>
      </c>
      <c r="F17" s="96" t="s">
        <v>42</v>
      </c>
      <c r="G17" s="0" t="s">
        <v>92</v>
      </c>
      <c r="H17" s="0" t="s">
        <v>28</v>
      </c>
      <c r="I17" s="0" t="s">
        <v>29</v>
      </c>
    </row>
    <row customHeight="1" ht="11.25">
      <c r="A18" s="96" t="s">
        <v>22</v>
      </c>
      <c r="B18" s="96" t="s">
        <v>23</v>
      </c>
      <c r="C18" s="96" t="s">
        <v>93</v>
      </c>
      <c r="D18" s="96" t="s">
        <v>94</v>
      </c>
      <c r="E18" s="96" t="s">
        <v>95</v>
      </c>
      <c r="F18" s="96" t="s">
        <v>42</v>
      </c>
      <c r="G18" s="0" t="s">
        <v>28</v>
      </c>
      <c r="H18" s="0" t="s">
        <v>28</v>
      </c>
      <c r="I18" s="0" t="s">
        <v>29</v>
      </c>
    </row>
    <row customHeight="1" ht="11.25">
      <c r="A19" s="96" t="s">
        <v>22</v>
      </c>
      <c r="B19" s="96" t="s">
        <v>23</v>
      </c>
      <c r="C19" s="96" t="s">
        <v>96</v>
      </c>
      <c r="D19" s="96" t="s">
        <v>97</v>
      </c>
      <c r="E19" s="96" t="s">
        <v>98</v>
      </c>
      <c r="F19" s="96" t="s">
        <v>99</v>
      </c>
      <c r="G19" s="0" t="s">
        <v>28</v>
      </c>
      <c r="H19" s="0" t="s">
        <v>100</v>
      </c>
      <c r="I19" s="0" t="s">
        <v>29</v>
      </c>
    </row>
    <row customHeight="1" ht="11.25">
      <c r="A20" s="96" t="s">
        <v>22</v>
      </c>
      <c r="B20" s="96" t="s">
        <v>23</v>
      </c>
      <c r="C20" s="96" t="s">
        <v>101</v>
      </c>
      <c r="D20" s="96" t="s">
        <v>102</v>
      </c>
      <c r="E20" s="96" t="s">
        <v>103</v>
      </c>
      <c r="F20" s="96" t="s">
        <v>104</v>
      </c>
      <c r="G20" s="0" t="s">
        <v>105</v>
      </c>
      <c r="H20" s="0" t="s">
        <v>28</v>
      </c>
      <c r="I20" s="0" t="s">
        <v>29</v>
      </c>
    </row>
    <row customHeight="1" ht="11.25">
      <c r="A21" s="96" t="s">
        <v>22</v>
      </c>
      <c r="B21" s="96" t="s">
        <v>23</v>
      </c>
      <c r="C21" s="96" t="s">
        <v>106</v>
      </c>
      <c r="D21" s="96" t="s">
        <v>107</v>
      </c>
      <c r="E21" s="96" t="s">
        <v>108</v>
      </c>
      <c r="F21" s="96" t="s">
        <v>42</v>
      </c>
      <c r="G21" s="0" t="s">
        <v>28</v>
      </c>
      <c r="H21" s="0" t="s">
        <v>109</v>
      </c>
      <c r="I21" s="0" t="s">
        <v>29</v>
      </c>
    </row>
    <row customHeight="1" ht="11.25">
      <c r="A22" s="96" t="s">
        <v>22</v>
      </c>
      <c r="B22" s="96" t="s">
        <v>23</v>
      </c>
      <c r="C22" s="96" t="s">
        <v>110</v>
      </c>
      <c r="D22" s="96" t="s">
        <v>111</v>
      </c>
      <c r="E22" s="96" t="s">
        <v>112</v>
      </c>
      <c r="F22" s="96" t="s">
        <v>42</v>
      </c>
      <c r="G22" s="0" t="s">
        <v>28</v>
      </c>
      <c r="H22" s="0" t="s">
        <v>28</v>
      </c>
      <c r="I22" s="0" t="s">
        <v>29</v>
      </c>
    </row>
    <row customHeight="1" ht="11.25">
      <c r="A23" s="96" t="s">
        <v>22</v>
      </c>
      <c r="B23" s="96" t="s">
        <v>23</v>
      </c>
      <c r="C23" s="96" t="s">
        <v>113</v>
      </c>
      <c r="D23" s="96" t="s">
        <v>114</v>
      </c>
      <c r="E23" s="96" t="s">
        <v>115</v>
      </c>
      <c r="F23" s="96" t="s">
        <v>116</v>
      </c>
      <c r="G23" s="0" t="s">
        <v>117</v>
      </c>
      <c r="H23" s="0" t="s">
        <v>118</v>
      </c>
      <c r="I23" s="0" t="s">
        <v>29</v>
      </c>
    </row>
    <row customHeight="1" ht="11.25">
      <c r="A24" s="96" t="s">
        <v>22</v>
      </c>
      <c r="B24" s="96" t="s">
        <v>23</v>
      </c>
      <c r="C24" s="96" t="s">
        <v>119</v>
      </c>
      <c r="D24" s="96" t="s">
        <v>120</v>
      </c>
      <c r="E24" s="96" t="s">
        <v>121</v>
      </c>
      <c r="F24" s="96" t="s">
        <v>122</v>
      </c>
      <c r="G24" s="0" t="s">
        <v>28</v>
      </c>
      <c r="H24" s="0" t="s">
        <v>28</v>
      </c>
      <c r="I24" s="0" t="s">
        <v>29</v>
      </c>
    </row>
    <row customHeight="1" ht="11.25">
      <c r="A25" s="96" t="s">
        <v>22</v>
      </c>
      <c r="B25" s="96" t="s">
        <v>23</v>
      </c>
      <c r="C25" s="96" t="s">
        <v>123</v>
      </c>
      <c r="D25" s="96" t="s">
        <v>124</v>
      </c>
      <c r="E25" s="96" t="s">
        <v>125</v>
      </c>
      <c r="F25" s="96" t="s">
        <v>126</v>
      </c>
      <c r="G25" s="0" t="s">
        <v>28</v>
      </c>
      <c r="H25" s="0" t="s">
        <v>127</v>
      </c>
      <c r="I25" s="0" t="s">
        <v>29</v>
      </c>
    </row>
    <row customHeight="1" ht="11.25">
      <c r="A26" s="96" t="s">
        <v>22</v>
      </c>
      <c r="B26" s="96" t="s">
        <v>23</v>
      </c>
      <c r="C26" s="96" t="s">
        <v>128</v>
      </c>
      <c r="D26" s="96" t="s">
        <v>129</v>
      </c>
      <c r="E26" s="96" t="s">
        <v>130</v>
      </c>
      <c r="F26" s="96" t="s">
        <v>131</v>
      </c>
      <c r="G26" s="0" t="s">
        <v>28</v>
      </c>
      <c r="H26" s="0" t="s">
        <v>28</v>
      </c>
      <c r="I26" s="0" t="s">
        <v>29</v>
      </c>
    </row>
    <row customHeight="1" ht="11.25">
      <c r="A27" s="96" t="s">
        <v>22</v>
      </c>
      <c r="B27" s="96" t="s">
        <v>23</v>
      </c>
      <c r="C27" s="96" t="s">
        <v>132</v>
      </c>
      <c r="D27" s="96" t="s">
        <v>133</v>
      </c>
      <c r="E27" s="96" t="s">
        <v>134</v>
      </c>
      <c r="F27" s="96" t="s">
        <v>42</v>
      </c>
      <c r="G27" s="0" t="s">
        <v>28</v>
      </c>
      <c r="H27" s="0" t="s">
        <v>135</v>
      </c>
      <c r="I27" s="0" t="s">
        <v>29</v>
      </c>
    </row>
    <row customHeight="1" ht="11.25">
      <c r="A28" s="96" t="s">
        <v>22</v>
      </c>
      <c r="B28" s="96" t="s">
        <v>23</v>
      </c>
      <c r="C28" s="96" t="s">
        <v>136</v>
      </c>
      <c r="D28" s="96" t="s">
        <v>137</v>
      </c>
      <c r="E28" s="96" t="s">
        <v>138</v>
      </c>
      <c r="F28" s="96" t="s">
        <v>139</v>
      </c>
      <c r="G28" s="0" t="s">
        <v>28</v>
      </c>
      <c r="H28" s="0" t="s">
        <v>140</v>
      </c>
      <c r="I28" s="0" t="s">
        <v>29</v>
      </c>
    </row>
    <row customHeight="1" ht="11.25">
      <c r="A29" s="96" t="s">
        <v>22</v>
      </c>
      <c r="B29" s="96" t="s">
        <v>23</v>
      </c>
      <c r="C29" s="96" t="s">
        <v>141</v>
      </c>
      <c r="D29" s="96" t="s">
        <v>142</v>
      </c>
      <c r="E29" s="96" t="s">
        <v>143</v>
      </c>
      <c r="F29" s="96" t="s">
        <v>144</v>
      </c>
      <c r="G29" s="0" t="s">
        <v>145</v>
      </c>
      <c r="H29" s="0" t="s">
        <v>28</v>
      </c>
      <c r="I29" s="0" t="s">
        <v>29</v>
      </c>
    </row>
    <row customHeight="1" ht="11.25">
      <c r="A30" s="96" t="s">
        <v>22</v>
      </c>
      <c r="B30" s="96" t="s">
        <v>23</v>
      </c>
      <c r="C30" s="96" t="s">
        <v>146</v>
      </c>
      <c r="D30" s="96" t="s">
        <v>147</v>
      </c>
      <c r="E30" s="96" t="s">
        <v>148</v>
      </c>
      <c r="F30" s="96" t="s">
        <v>149</v>
      </c>
      <c r="G30" s="0" t="s">
        <v>150</v>
      </c>
      <c r="H30" s="0" t="s">
        <v>151</v>
      </c>
      <c r="I30" s="0" t="s">
        <v>29</v>
      </c>
    </row>
    <row customHeight="1" ht="11.25">
      <c r="A31" s="96" t="s">
        <v>22</v>
      </c>
      <c r="B31" s="96" t="s">
        <v>23</v>
      </c>
      <c r="C31" s="96" t="s">
        <v>152</v>
      </c>
      <c r="D31" s="96" t="s">
        <v>153</v>
      </c>
      <c r="E31" s="96" t="s">
        <v>154</v>
      </c>
      <c r="F31" s="96" t="s">
        <v>155</v>
      </c>
      <c r="G31" s="0" t="s">
        <v>28</v>
      </c>
      <c r="H31" s="0" t="s">
        <v>156</v>
      </c>
      <c r="I31" s="0" t="s">
        <v>29</v>
      </c>
    </row>
    <row customHeight="1" ht="11.25">
      <c r="A32" s="96" t="s">
        <v>22</v>
      </c>
      <c r="B32" s="96" t="s">
        <v>23</v>
      </c>
      <c r="C32" s="96" t="s">
        <v>157</v>
      </c>
      <c r="D32" s="96" t="s">
        <v>158</v>
      </c>
      <c r="E32" s="96" t="s">
        <v>159</v>
      </c>
      <c r="F32" s="96" t="s">
        <v>42</v>
      </c>
      <c r="G32" s="0" t="s">
        <v>28</v>
      </c>
      <c r="H32" s="0" t="s">
        <v>28</v>
      </c>
      <c r="I32" s="0" t="s">
        <v>29</v>
      </c>
    </row>
    <row customHeight="1" ht="11.25">
      <c r="A33" s="96" t="s">
        <v>22</v>
      </c>
      <c r="B33" s="96" t="s">
        <v>23</v>
      </c>
      <c r="C33" s="96" t="s">
        <v>160</v>
      </c>
      <c r="D33" s="96" t="s">
        <v>161</v>
      </c>
      <c r="E33" s="96" t="s">
        <v>162</v>
      </c>
      <c r="F33" s="96" t="s">
        <v>163</v>
      </c>
      <c r="G33" s="0" t="s">
        <v>164</v>
      </c>
      <c r="H33" s="0" t="s">
        <v>28</v>
      </c>
      <c r="I33" s="0" t="s">
        <v>29</v>
      </c>
    </row>
    <row customHeight="1" ht="11.25">
      <c r="A34" s="96" t="s">
        <v>22</v>
      </c>
      <c r="B34" s="96" t="s">
        <v>23</v>
      </c>
      <c r="C34" s="96" t="s">
        <v>165</v>
      </c>
      <c r="D34" s="96" t="s">
        <v>166</v>
      </c>
      <c r="E34" s="96" t="s">
        <v>167</v>
      </c>
      <c r="F34" s="96" t="s">
        <v>168</v>
      </c>
      <c r="G34" s="0" t="s">
        <v>28</v>
      </c>
      <c r="H34" s="0" t="s">
        <v>169</v>
      </c>
      <c r="I34" s="0" t="s">
        <v>29</v>
      </c>
    </row>
    <row customHeight="1" ht="11.25">
      <c r="A35" s="96" t="s">
        <v>22</v>
      </c>
      <c r="B35" s="96" t="s">
        <v>23</v>
      </c>
      <c r="C35" s="96" t="s">
        <v>170</v>
      </c>
      <c r="D35" s="96" t="s">
        <v>171</v>
      </c>
      <c r="E35" s="96" t="s">
        <v>172</v>
      </c>
      <c r="F35" s="96" t="s">
        <v>149</v>
      </c>
      <c r="G35" s="0" t="s">
        <v>28</v>
      </c>
      <c r="H35" s="0" t="s">
        <v>173</v>
      </c>
      <c r="I35" s="0" t="s">
        <v>29</v>
      </c>
    </row>
    <row customHeight="1" ht="11.25">
      <c r="A36" s="96" t="s">
        <v>22</v>
      </c>
      <c r="B36" s="96" t="s">
        <v>23</v>
      </c>
      <c r="C36" s="96" t="s">
        <v>174</v>
      </c>
      <c r="D36" s="96" t="s">
        <v>175</v>
      </c>
      <c r="E36" s="96" t="s">
        <v>176</v>
      </c>
      <c r="F36" s="96" t="s">
        <v>177</v>
      </c>
      <c r="G36" s="0" t="s">
        <v>28</v>
      </c>
      <c r="H36" s="0" t="s">
        <v>28</v>
      </c>
      <c r="I36" s="0" t="s">
        <v>29</v>
      </c>
    </row>
    <row customHeight="1" ht="11.25">
      <c r="A37" s="96" t="s">
        <v>22</v>
      </c>
      <c r="B37" s="96" t="s">
        <v>23</v>
      </c>
      <c r="C37" s="96" t="s">
        <v>178</v>
      </c>
      <c r="D37" s="96" t="s">
        <v>179</v>
      </c>
      <c r="E37" s="96" t="s">
        <v>180</v>
      </c>
      <c r="F37" s="96" t="s">
        <v>42</v>
      </c>
      <c r="G37" s="0" t="s">
        <v>181</v>
      </c>
      <c r="H37" s="0" t="s">
        <v>28</v>
      </c>
      <c r="I37" s="0" t="s">
        <v>29</v>
      </c>
    </row>
    <row customHeight="1" ht="11.25">
      <c r="A38" s="96" t="s">
        <v>22</v>
      </c>
      <c r="B38" s="96" t="s">
        <v>23</v>
      </c>
      <c r="C38" s="96" t="s">
        <v>182</v>
      </c>
      <c r="D38" s="96" t="s">
        <v>183</v>
      </c>
      <c r="E38" s="96" t="s">
        <v>184</v>
      </c>
      <c r="F38" s="96" t="s">
        <v>185</v>
      </c>
      <c r="G38" s="0" t="s">
        <v>28</v>
      </c>
      <c r="H38" s="0" t="s">
        <v>28</v>
      </c>
      <c r="I38" s="0" t="s">
        <v>29</v>
      </c>
    </row>
    <row customHeight="1" ht="11.25">
      <c r="A39" s="96" t="s">
        <v>22</v>
      </c>
      <c r="B39" s="96" t="s">
        <v>23</v>
      </c>
      <c r="C39" s="96" t="s">
        <v>186</v>
      </c>
      <c r="D39" s="96" t="s">
        <v>187</v>
      </c>
      <c r="E39" s="96" t="s">
        <v>188</v>
      </c>
      <c r="F39" s="96" t="s">
        <v>149</v>
      </c>
      <c r="G39" s="0" t="s">
        <v>28</v>
      </c>
      <c r="H39" s="0" t="s">
        <v>28</v>
      </c>
      <c r="I39" s="0" t="s">
        <v>29</v>
      </c>
    </row>
    <row customHeight="1" ht="11.25">
      <c r="A40" s="96" t="s">
        <v>22</v>
      </c>
      <c r="B40" s="96" t="s">
        <v>23</v>
      </c>
      <c r="C40" s="96" t="s">
        <v>189</v>
      </c>
      <c r="D40" s="96" t="s">
        <v>190</v>
      </c>
      <c r="E40" s="96" t="s">
        <v>191</v>
      </c>
      <c r="F40" s="96" t="s">
        <v>149</v>
      </c>
      <c r="G40" s="0" t="s">
        <v>192</v>
      </c>
      <c r="H40" s="0" t="s">
        <v>28</v>
      </c>
      <c r="I40" s="0" t="s">
        <v>29</v>
      </c>
    </row>
    <row customHeight="1" ht="11.25">
      <c r="A41" s="96" t="s">
        <v>22</v>
      </c>
      <c r="B41" s="96" t="s">
        <v>23</v>
      </c>
      <c r="C41" s="96" t="s">
        <v>193</v>
      </c>
      <c r="D41" s="96" t="s">
        <v>194</v>
      </c>
      <c r="E41" s="96" t="s">
        <v>195</v>
      </c>
      <c r="F41" s="96" t="s">
        <v>122</v>
      </c>
      <c r="G41" s="0" t="s">
        <v>196</v>
      </c>
      <c r="H41" s="0" t="s">
        <v>197</v>
      </c>
      <c r="I41" s="0" t="s">
        <v>29</v>
      </c>
    </row>
    <row customHeight="1" ht="11.25">
      <c r="A42" s="96" t="s">
        <v>22</v>
      </c>
      <c r="B42" s="96" t="s">
        <v>23</v>
      </c>
      <c r="C42" s="96" t="s">
        <v>198</v>
      </c>
      <c r="D42" s="96" t="s">
        <v>199</v>
      </c>
      <c r="E42" s="96" t="s">
        <v>200</v>
      </c>
      <c r="F42" s="96" t="s">
        <v>104</v>
      </c>
      <c r="G42" s="0" t="s">
        <v>201</v>
      </c>
      <c r="H42" s="0" t="s">
        <v>28</v>
      </c>
      <c r="I42" s="0" t="s">
        <v>29</v>
      </c>
    </row>
    <row customHeight="1" ht="11.25">
      <c r="A43" s="96" t="s">
        <v>22</v>
      </c>
      <c r="B43" s="96" t="s">
        <v>23</v>
      </c>
      <c r="C43" s="96" t="s">
        <v>202</v>
      </c>
      <c r="D43" s="96" t="s">
        <v>203</v>
      </c>
      <c r="E43" s="96" t="s">
        <v>204</v>
      </c>
      <c r="F43" s="96" t="s">
        <v>99</v>
      </c>
      <c r="G43" s="0" t="s">
        <v>205</v>
      </c>
      <c r="H43" s="0" t="s">
        <v>206</v>
      </c>
      <c r="I43" s="0" t="s">
        <v>29</v>
      </c>
    </row>
    <row customHeight="1" ht="11.25">
      <c r="A44" s="96" t="s">
        <v>22</v>
      </c>
      <c r="B44" s="96" t="s">
        <v>23</v>
      </c>
      <c r="C44" s="96" t="s">
        <v>207</v>
      </c>
      <c r="D44" s="96" t="s">
        <v>208</v>
      </c>
      <c r="E44" s="96" t="s">
        <v>209</v>
      </c>
      <c r="F44" s="96" t="s">
        <v>149</v>
      </c>
      <c r="G44" s="0" t="s">
        <v>28</v>
      </c>
      <c r="H44" s="0" t="s">
        <v>28</v>
      </c>
      <c r="I44" s="0" t="s">
        <v>29</v>
      </c>
    </row>
    <row customHeight="1" ht="11.25">
      <c r="A45" s="96" t="s">
        <v>22</v>
      </c>
      <c r="B45" s="96" t="s">
        <v>23</v>
      </c>
      <c r="C45" s="96" t="s">
        <v>210</v>
      </c>
      <c r="D45" s="96" t="s">
        <v>211</v>
      </c>
      <c r="E45" s="96" t="s">
        <v>212</v>
      </c>
      <c r="F45" s="96" t="s">
        <v>104</v>
      </c>
      <c r="G45" s="0" t="s">
        <v>28</v>
      </c>
      <c r="H45" s="0" t="s">
        <v>213</v>
      </c>
      <c r="I45" s="0" t="s">
        <v>29</v>
      </c>
    </row>
    <row customHeight="1" ht="11.25">
      <c r="A46" s="96" t="s">
        <v>22</v>
      </c>
      <c r="B46" s="96" t="s">
        <v>23</v>
      </c>
      <c r="C46" s="96" t="s">
        <v>214</v>
      </c>
      <c r="D46" s="96" t="s">
        <v>215</v>
      </c>
      <c r="E46" s="96" t="s">
        <v>216</v>
      </c>
      <c r="F46" s="96" t="s">
        <v>42</v>
      </c>
      <c r="G46" s="0" t="s">
        <v>217</v>
      </c>
      <c r="H46" s="0" t="s">
        <v>28</v>
      </c>
      <c r="I46" s="0" t="s">
        <v>29</v>
      </c>
    </row>
    <row customHeight="1" ht="11.25">
      <c r="A47" s="96" t="s">
        <v>22</v>
      </c>
      <c r="B47" s="96" t="s">
        <v>23</v>
      </c>
      <c r="C47" s="96" t="s">
        <v>218</v>
      </c>
      <c r="D47" s="96" t="s">
        <v>219</v>
      </c>
      <c r="E47" s="96" t="s">
        <v>220</v>
      </c>
      <c r="F47" s="96" t="s">
        <v>27</v>
      </c>
      <c r="G47" s="0" t="s">
        <v>221</v>
      </c>
      <c r="H47" s="0" t="s">
        <v>28</v>
      </c>
      <c r="I47" s="0" t="s">
        <v>29</v>
      </c>
    </row>
    <row customHeight="1" ht="11.25">
      <c r="A48" s="96" t="s">
        <v>22</v>
      </c>
      <c r="B48" s="96" t="s">
        <v>23</v>
      </c>
      <c r="C48" s="96" t="s">
        <v>222</v>
      </c>
      <c r="D48" s="96" t="s">
        <v>223</v>
      </c>
      <c r="E48" s="96" t="s">
        <v>224</v>
      </c>
      <c r="F48" s="96" t="s">
        <v>122</v>
      </c>
      <c r="G48" s="0" t="s">
        <v>28</v>
      </c>
      <c r="H48" s="0" t="s">
        <v>28</v>
      </c>
      <c r="I48" s="0" t="s">
        <v>29</v>
      </c>
    </row>
    <row customHeight="1" ht="11.25">
      <c r="A49" s="96" t="s">
        <v>22</v>
      </c>
      <c r="B49" s="96" t="s">
        <v>23</v>
      </c>
      <c r="C49" s="96" t="s">
        <v>225</v>
      </c>
      <c r="D49" s="96" t="s">
        <v>226</v>
      </c>
      <c r="E49" s="96" t="s">
        <v>227</v>
      </c>
      <c r="F49" s="96" t="s">
        <v>228</v>
      </c>
      <c r="G49" s="0" t="s">
        <v>28</v>
      </c>
      <c r="H49" s="0" t="s">
        <v>28</v>
      </c>
      <c r="I49" s="0" t="s">
        <v>29</v>
      </c>
    </row>
    <row customHeight="1" ht="11.25">
      <c r="A50" s="96" t="s">
        <v>22</v>
      </c>
      <c r="B50" s="96" t="s">
        <v>23</v>
      </c>
      <c r="C50" s="96" t="s">
        <v>229</v>
      </c>
      <c r="D50" s="96" t="s">
        <v>226</v>
      </c>
      <c r="E50" s="96" t="s">
        <v>227</v>
      </c>
      <c r="F50" s="96" t="s">
        <v>80</v>
      </c>
      <c r="G50" s="0" t="s">
        <v>28</v>
      </c>
      <c r="H50" s="0" t="s">
        <v>28</v>
      </c>
      <c r="I50" s="0" t="s">
        <v>29</v>
      </c>
    </row>
    <row customHeight="1" ht="11.25">
      <c r="A51" s="96" t="s">
        <v>22</v>
      </c>
      <c r="B51" s="96" t="s">
        <v>23</v>
      </c>
      <c r="C51" s="96" t="s">
        <v>230</v>
      </c>
      <c r="D51" s="96" t="s">
        <v>231</v>
      </c>
      <c r="E51" s="96" t="s">
        <v>232</v>
      </c>
      <c r="F51" s="96" t="s">
        <v>149</v>
      </c>
      <c r="G51" s="0" t="s">
        <v>28</v>
      </c>
      <c r="H51" s="0" t="s">
        <v>28</v>
      </c>
      <c r="I51" s="0" t="s">
        <v>29</v>
      </c>
    </row>
    <row customHeight="1" ht="11.25">
      <c r="A52" s="96" t="s">
        <v>22</v>
      </c>
      <c r="B52" s="96" t="s">
        <v>23</v>
      </c>
      <c r="C52" s="96" t="s">
        <v>233</v>
      </c>
      <c r="D52" s="96" t="s">
        <v>234</v>
      </c>
      <c r="E52" s="96" t="s">
        <v>235</v>
      </c>
      <c r="F52" s="96" t="s">
        <v>236</v>
      </c>
      <c r="G52" s="0" t="s">
        <v>237</v>
      </c>
      <c r="H52" s="0" t="s">
        <v>28</v>
      </c>
      <c r="I52" s="0" t="s">
        <v>29</v>
      </c>
    </row>
    <row customHeight="1" ht="11.25">
      <c r="A53" s="96" t="s">
        <v>22</v>
      </c>
      <c r="B53" s="96" t="s">
        <v>23</v>
      </c>
      <c r="C53" s="96" t="s">
        <v>238</v>
      </c>
      <c r="D53" s="96" t="s">
        <v>239</v>
      </c>
      <c r="E53" s="96" t="s">
        <v>240</v>
      </c>
      <c r="F53" s="96" t="s">
        <v>122</v>
      </c>
      <c r="G53" s="0" t="s">
        <v>241</v>
      </c>
      <c r="H53" s="0" t="s">
        <v>28</v>
      </c>
      <c r="I53" s="0" t="s">
        <v>29</v>
      </c>
    </row>
    <row customHeight="1" ht="11.25">
      <c r="A54" s="96" t="s">
        <v>22</v>
      </c>
      <c r="B54" s="96" t="s">
        <v>23</v>
      </c>
      <c r="C54" s="96" t="s">
        <v>242</v>
      </c>
      <c r="D54" s="96" t="s">
        <v>243</v>
      </c>
      <c r="E54" s="96" t="s">
        <v>244</v>
      </c>
      <c r="F54" s="96" t="s">
        <v>245</v>
      </c>
      <c r="G54" s="0" t="s">
        <v>28</v>
      </c>
      <c r="H54" s="0" t="s">
        <v>28</v>
      </c>
      <c r="I54" s="0" t="s">
        <v>29</v>
      </c>
    </row>
    <row customHeight="1" ht="11.25">
      <c r="A55" s="96" t="s">
        <v>22</v>
      </c>
      <c r="B55" s="96" t="s">
        <v>23</v>
      </c>
      <c r="C55" s="96" t="s">
        <v>246</v>
      </c>
      <c r="D55" s="96" t="s">
        <v>247</v>
      </c>
      <c r="E55" s="96" t="s">
        <v>248</v>
      </c>
      <c r="F55" s="96" t="s">
        <v>249</v>
      </c>
      <c r="G55" s="0" t="s">
        <v>250</v>
      </c>
      <c r="H55" s="0" t="s">
        <v>118</v>
      </c>
      <c r="I55" s="0" t="s">
        <v>29</v>
      </c>
    </row>
    <row customHeight="1" ht="11.25">
      <c r="A56" s="96" t="s">
        <v>22</v>
      </c>
      <c r="B56" s="96" t="s">
        <v>23</v>
      </c>
      <c r="C56" s="96" t="s">
        <v>251</v>
      </c>
      <c r="D56" s="96" t="s">
        <v>252</v>
      </c>
      <c r="E56" s="96" t="s">
        <v>253</v>
      </c>
      <c r="F56" s="96" t="s">
        <v>149</v>
      </c>
      <c r="G56" s="0" t="s">
        <v>254</v>
      </c>
      <c r="H56" s="0" t="s">
        <v>28</v>
      </c>
      <c r="I56" s="0" t="s">
        <v>29</v>
      </c>
    </row>
    <row customHeight="1" ht="11.25">
      <c r="A57" s="96" t="s">
        <v>22</v>
      </c>
      <c r="B57" s="96" t="s">
        <v>23</v>
      </c>
      <c r="C57" s="96" t="s">
        <v>255</v>
      </c>
      <c r="D57" s="96" t="s">
        <v>256</v>
      </c>
      <c r="E57" s="96" t="s">
        <v>257</v>
      </c>
      <c r="F57" s="96" t="s">
        <v>139</v>
      </c>
      <c r="G57" s="0" t="s">
        <v>258</v>
      </c>
      <c r="H57" s="0" t="s">
        <v>28</v>
      </c>
      <c r="I57" s="0" t="s">
        <v>29</v>
      </c>
    </row>
    <row customHeight="1" ht="11.25">
      <c r="A58" s="96" t="s">
        <v>22</v>
      </c>
      <c r="B58" s="96" t="s">
        <v>23</v>
      </c>
      <c r="C58" s="96" t="s">
        <v>259</v>
      </c>
      <c r="D58" s="96" t="s">
        <v>260</v>
      </c>
      <c r="E58" s="96" t="s">
        <v>261</v>
      </c>
      <c r="F58" s="96" t="s">
        <v>42</v>
      </c>
      <c r="G58" s="0" t="s">
        <v>262</v>
      </c>
      <c r="H58" s="0" t="s">
        <v>28</v>
      </c>
      <c r="I58" s="0" t="s">
        <v>29</v>
      </c>
    </row>
    <row customHeight="1" ht="11.25">
      <c r="A59" s="0" t="s">
        <v>22</v>
      </c>
      <c r="B59" s="0" t="s">
        <v>23</v>
      </c>
      <c r="C59" s="0" t="s">
        <v>263</v>
      </c>
      <c r="D59" s="0" t="s">
        <v>264</v>
      </c>
      <c r="E59" s="0" t="s">
        <v>265</v>
      </c>
      <c r="F59" s="0" t="s">
        <v>266</v>
      </c>
      <c r="G59" s="0" t="s">
        <v>267</v>
      </c>
      <c r="H59" s="0" t="s">
        <v>28</v>
      </c>
      <c r="I59" s="0" t="s">
        <v>29</v>
      </c>
    </row>
    <row customHeight="1" ht="11.25">
      <c r="A60" s="0" t="s">
        <v>22</v>
      </c>
      <c r="B60" s="0" t="s">
        <v>23</v>
      </c>
      <c r="C60" s="0" t="s">
        <v>268</v>
      </c>
      <c r="D60" s="0" t="s">
        <v>269</v>
      </c>
      <c r="E60" s="0" t="s">
        <v>270</v>
      </c>
      <c r="F60" s="0" t="s">
        <v>271</v>
      </c>
      <c r="G60" s="0" t="s">
        <v>272</v>
      </c>
      <c r="H60" s="0" t="s">
        <v>28</v>
      </c>
      <c r="I60" s="0" t="s">
        <v>29</v>
      </c>
    </row>
    <row customHeight="1" ht="11.25">
      <c r="A61" s="0" t="s">
        <v>22</v>
      </c>
      <c r="B61" s="0" t="s">
        <v>23</v>
      </c>
      <c r="C61" s="0" t="s">
        <v>273</v>
      </c>
      <c r="D61" s="0" t="s">
        <v>274</v>
      </c>
      <c r="E61" s="0" t="s">
        <v>275</v>
      </c>
      <c r="F61" s="0" t="s">
        <v>276</v>
      </c>
      <c r="G61" s="0" t="s">
        <v>28</v>
      </c>
      <c r="H61" s="0" t="s">
        <v>28</v>
      </c>
      <c r="I61" s="0" t="s">
        <v>29</v>
      </c>
    </row>
    <row customHeight="1" ht="11.25">
      <c r="A62" s="0" t="s">
        <v>22</v>
      </c>
      <c r="B62" s="0" t="s">
        <v>23</v>
      </c>
      <c r="C62" s="0" t="s">
        <v>277</v>
      </c>
      <c r="D62" s="0" t="s">
        <v>278</v>
      </c>
      <c r="E62" s="0" t="s">
        <v>279</v>
      </c>
      <c r="F62" s="0" t="s">
        <v>149</v>
      </c>
      <c r="G62" s="0" t="s">
        <v>280</v>
      </c>
      <c r="H62" s="0" t="s">
        <v>28</v>
      </c>
      <c r="I62" s="0" t="s">
        <v>29</v>
      </c>
    </row>
    <row customHeight="1" ht="11.25">
      <c r="A63" s="0" t="s">
        <v>22</v>
      </c>
      <c r="B63" s="0" t="s">
        <v>23</v>
      </c>
      <c r="C63" s="0" t="s">
        <v>281</v>
      </c>
      <c r="D63" s="0" t="s">
        <v>282</v>
      </c>
      <c r="E63" s="0" t="s">
        <v>283</v>
      </c>
      <c r="F63" s="0" t="s">
        <v>284</v>
      </c>
      <c r="G63" s="0" t="s">
        <v>28</v>
      </c>
      <c r="H63" s="0" t="s">
        <v>28</v>
      </c>
      <c r="I63" s="0" t="s">
        <v>29</v>
      </c>
    </row>
    <row customHeight="1" ht="11.25">
      <c r="A64" s="0" t="s">
        <v>22</v>
      </c>
      <c r="B64" s="0" t="s">
        <v>23</v>
      </c>
      <c r="C64" s="0" t="s">
        <v>285</v>
      </c>
      <c r="D64" s="0" t="s">
        <v>282</v>
      </c>
      <c r="E64" s="0" t="s">
        <v>283</v>
      </c>
      <c r="F64" s="0" t="s">
        <v>38</v>
      </c>
      <c r="G64" s="0" t="s">
        <v>28</v>
      </c>
      <c r="H64" s="0" t="s">
        <v>28</v>
      </c>
      <c r="I64" s="0" t="s">
        <v>29</v>
      </c>
    </row>
    <row customHeight="1" ht="11.25">
      <c r="A65" s="0" t="s">
        <v>22</v>
      </c>
      <c r="B65" s="0" t="s">
        <v>23</v>
      </c>
      <c r="C65" s="0" t="s">
        <v>286</v>
      </c>
      <c r="D65" s="0" t="s">
        <v>287</v>
      </c>
      <c r="E65" s="0" t="s">
        <v>288</v>
      </c>
      <c r="F65" s="0" t="s">
        <v>42</v>
      </c>
      <c r="G65" s="0" t="s">
        <v>28</v>
      </c>
      <c r="H65" s="0" t="s">
        <v>28</v>
      </c>
      <c r="I65" s="0" t="s">
        <v>29</v>
      </c>
    </row>
    <row customHeight="1" ht="11.25">
      <c r="A66" s="0" t="s">
        <v>22</v>
      </c>
      <c r="B66" s="0" t="s">
        <v>23</v>
      </c>
      <c r="C66" s="0" t="s">
        <v>289</v>
      </c>
      <c r="D66" s="0" t="s">
        <v>290</v>
      </c>
      <c r="E66" s="0" t="s">
        <v>291</v>
      </c>
      <c r="F66" s="0" t="s">
        <v>292</v>
      </c>
      <c r="G66" s="0" t="s">
        <v>28</v>
      </c>
      <c r="H66" s="0" t="s">
        <v>28</v>
      </c>
      <c r="I66" s="0" t="s">
        <v>29</v>
      </c>
    </row>
    <row customHeight="1" ht="11.25">
      <c r="A67" s="0" t="s">
        <v>22</v>
      </c>
      <c r="B67" s="0" t="s">
        <v>23</v>
      </c>
      <c r="C67" s="0" t="s">
        <v>293</v>
      </c>
      <c r="D67" s="0" t="s">
        <v>294</v>
      </c>
      <c r="E67" s="0" t="s">
        <v>295</v>
      </c>
      <c r="F67" s="0" t="s">
        <v>296</v>
      </c>
      <c r="G67" s="0" t="s">
        <v>297</v>
      </c>
      <c r="H67" s="0" t="s">
        <v>135</v>
      </c>
      <c r="I67" s="0" t="s">
        <v>29</v>
      </c>
    </row>
    <row customHeight="1" ht="11.25">
      <c r="A68" s="0" t="s">
        <v>22</v>
      </c>
      <c r="B68" s="0" t="s">
        <v>23</v>
      </c>
      <c r="C68" s="0" t="s">
        <v>298</v>
      </c>
      <c r="D68" s="0" t="s">
        <v>299</v>
      </c>
      <c r="E68" s="0" t="s">
        <v>300</v>
      </c>
      <c r="F68" s="0" t="s">
        <v>42</v>
      </c>
      <c r="G68" s="0" t="s">
        <v>28</v>
      </c>
      <c r="H68" s="0" t="s">
        <v>135</v>
      </c>
      <c r="I68" s="0" t="s">
        <v>29</v>
      </c>
    </row>
    <row customHeight="1" ht="11.25">
      <c r="A69" s="0" t="s">
        <v>22</v>
      </c>
      <c r="B69" s="0" t="s">
        <v>23</v>
      </c>
      <c r="C69" s="0" t="s">
        <v>301</v>
      </c>
      <c r="D69" s="0" t="s">
        <v>302</v>
      </c>
      <c r="E69" s="0" t="s">
        <v>303</v>
      </c>
      <c r="F69" s="0" t="s">
        <v>47</v>
      </c>
      <c r="G69" s="0" t="s">
        <v>28</v>
      </c>
      <c r="H69" s="0" t="s">
        <v>28</v>
      </c>
      <c r="I69" s="0" t="s">
        <v>29</v>
      </c>
    </row>
    <row customHeight="1" ht="11.25">
      <c r="A70" s="0" t="s">
        <v>22</v>
      </c>
      <c r="B70" s="0" t="s">
        <v>23</v>
      </c>
      <c r="C70" s="0" t="s">
        <v>304</v>
      </c>
      <c r="D70" s="0" t="s">
        <v>305</v>
      </c>
      <c r="E70" s="0" t="s">
        <v>306</v>
      </c>
      <c r="F70" s="0" t="s">
        <v>307</v>
      </c>
      <c r="G70" s="0" t="s">
        <v>308</v>
      </c>
      <c r="H70" s="0" t="s">
        <v>28</v>
      </c>
      <c r="I70" s="0" t="s">
        <v>29</v>
      </c>
    </row>
    <row customHeight="1" ht="11.25">
      <c r="A71" s="0" t="s">
        <v>22</v>
      </c>
      <c r="B71" s="0" t="s">
        <v>23</v>
      </c>
      <c r="C71" s="0" t="s">
        <v>309</v>
      </c>
      <c r="D71" s="0" t="s">
        <v>310</v>
      </c>
      <c r="E71" s="0" t="s">
        <v>311</v>
      </c>
      <c r="F71" s="0" t="s">
        <v>312</v>
      </c>
      <c r="G71" s="0" t="s">
        <v>313</v>
      </c>
      <c r="H71" s="0" t="s">
        <v>28</v>
      </c>
      <c r="I71" s="0" t="s">
        <v>29</v>
      </c>
    </row>
    <row customHeight="1" ht="11.25">
      <c r="A72" s="0" t="s">
        <v>22</v>
      </c>
      <c r="B72" s="0" t="s">
        <v>23</v>
      </c>
      <c r="C72" s="0" t="s">
        <v>314</v>
      </c>
      <c r="D72" s="0" t="s">
        <v>315</v>
      </c>
      <c r="E72" s="0" t="s">
        <v>83</v>
      </c>
      <c r="F72" s="0" t="s">
        <v>316</v>
      </c>
      <c r="G72" s="0" t="s">
        <v>28</v>
      </c>
      <c r="H72" s="0" t="s">
        <v>28</v>
      </c>
      <c r="I72" s="0" t="s">
        <v>29</v>
      </c>
    </row>
  </sheetData>
  <sheetProtection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80D5AE52-BB4A-BA7C-A0DB-E6B94DDC3338}" mc:Ignorable="x14ac xr xr2 xr3">
  <dimension ref="A1:Q20"/>
  <sheetViews>
    <sheetView topLeftCell="A1" showGridLines="0" workbookViewId="0">
      <selection activeCell="A1" sqref="A1"/>
    </sheetView>
  </sheetViews>
  <sheetFormatPr customHeight="1" defaultRowHeight="12.75"/>
  <cols>
    <col min="1" max="9" width="7.140625" hidden="1" customWidth="1"/>
    <col min="10" max="11" width="7.140625" customWidth="1"/>
    <col min="12" max="12" width="11.7109375" customWidth="1"/>
    <col min="13" max="13" width="32.8515625" customWidth="1"/>
    <col min="14" max="14" width="119.8515625" customWidth="1"/>
    <col min="15" max="15" width="19.7109375" customWidth="1"/>
    <col min="16" max="16" width="12.57421875" customWidth="1"/>
    <col min="17" max="17"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 t="s">
        <v>317</v>
      </c>
      <c r="M12" s="3"/>
      <c r="N12" s="3"/>
      <c r="O12" s="3"/>
    </row>
    <row r="14" customHeight="1" ht="30.75">
      <c r="A14" s="4"/>
      <c r="B14" s="4"/>
      <c r="C14" s="4"/>
      <c r="D14" s="4"/>
      <c r="E14" s="4"/>
      <c r="F14" s="4"/>
      <c r="G14" s="4"/>
      <c r="H14" s="4"/>
      <c r="I14" s="4"/>
      <c r="J14" s="4"/>
      <c r="K14" s="4"/>
      <c r="L14" s="5" t="s">
        <v>318</v>
      </c>
      <c r="M14" s="6" t="s">
        <v>319</v>
      </c>
      <c r="N14" s="7" t="s">
        <v>319</v>
      </c>
      <c r="O14" s="8" t="s">
        <v>320</v>
      </c>
      <c r="P14" s="9"/>
      <c r="Q14" s="10" t="b">
        <v>1</v>
      </c>
    </row>
    <row customHeight="1" ht="30.75">
      <c r="A15" s="4"/>
      <c r="B15" s="4"/>
      <c r="C15" s="4"/>
      <c r="D15" s="4"/>
      <c r="E15" s="4"/>
      <c r="F15" s="4"/>
      <c r="G15" s="4"/>
      <c r="H15" s="4"/>
      <c r="I15" s="4"/>
      <c r="J15" s="4"/>
      <c r="K15" s="4"/>
      <c r="L15" s="8" t="s">
        <v>318</v>
      </c>
      <c r="M15" s="6" t="s">
        <v>321</v>
      </c>
      <c r="N15" s="7" t="s">
        <v>322</v>
      </c>
      <c r="O15" s="8" t="s">
        <v>320</v>
      </c>
      <c r="P15" s="9"/>
      <c r="Q15" s="10" t="b">
        <v>1</v>
      </c>
    </row>
    <row customHeight="1" ht="30.75">
      <c r="A16" s="4"/>
      <c r="B16" s="4"/>
      <c r="C16" s="4"/>
      <c r="D16" s="4"/>
      <c r="E16" s="4"/>
      <c r="F16" s="4"/>
      <c r="G16" s="4"/>
      <c r="H16" s="4"/>
      <c r="I16" s="4"/>
      <c r="J16" s="4"/>
      <c r="K16" s="4"/>
      <c r="L16" s="8" t="s">
        <v>318</v>
      </c>
      <c r="M16" s="6" t="s">
        <v>323</v>
      </c>
      <c r="N16" s="11" t="str">
        <f>IF(god_first="план","Данные за плановый год в рамках договоров об осуществлении технологических присоединений энергопринимающих устройств потребителей","Данные за "&amp;god_first&amp;" год в рамках договоров об осуществлении технологических присоединений энергопринимающих устройств потребителей")</f>
        <v>Данные за 2019 год в рамках договоров об осуществлении технологических присоединений энергопринимающих устройств потребителей</v>
      </c>
      <c r="O16" s="8" t="s">
        <v>320</v>
      </c>
      <c r="P16" s="9"/>
      <c r="Q16" s="10" t="b">
        <v>1</v>
      </c>
    </row>
    <row customHeight="1" ht="30.75">
      <c r="A17" s="4"/>
      <c r="B17" s="4"/>
      <c r="C17" s="4"/>
      <c r="D17" s="4"/>
      <c r="E17" s="4"/>
      <c r="F17" s="4"/>
      <c r="G17" s="4"/>
      <c r="H17" s="4"/>
      <c r="I17" s="4"/>
      <c r="J17" s="4"/>
      <c r="K17" s="4"/>
      <c r="L17" s="8" t="s">
        <v>318</v>
      </c>
      <c r="M17" s="6" t="s">
        <v>324</v>
      </c>
      <c r="N17" s="12" t="s">
        <v>325</v>
      </c>
      <c r="O17" s="8" t="s">
        <v>320</v>
      </c>
      <c r="P17" s="9"/>
      <c r="Q17" s="10" t="b">
        <v>1</v>
      </c>
    </row>
    <row customHeight="1" ht="30.75">
      <c r="A18" s="4"/>
      <c r="B18" s="4"/>
      <c r="C18" s="4"/>
      <c r="D18" s="4"/>
      <c r="E18" s="4"/>
      <c r="F18" s="4"/>
      <c r="G18" s="4"/>
      <c r="H18" s="4"/>
      <c r="I18" s="4"/>
      <c r="J18" s="4"/>
      <c r="K18" s="4"/>
      <c r="L18" s="8" t="s">
        <v>318</v>
      </c>
      <c r="M18" s="6" t="s">
        <v>326</v>
      </c>
      <c r="N18" s="12" t="s">
        <v>327</v>
      </c>
      <c r="O18" s="8" t="s">
        <v>320</v>
      </c>
      <c r="P18" s="9"/>
      <c r="Q18" s="10" t="b">
        <v>1</v>
      </c>
    </row>
    <row customHeight="1" ht="30.75">
      <c r="A19" s="4"/>
      <c r="B19" s="4"/>
      <c r="C19" s="4"/>
      <c r="D19" s="4"/>
      <c r="E19" s="4"/>
      <c r="F19" s="4"/>
      <c r="G19" s="4"/>
      <c r="H19" s="4"/>
      <c r="I19" s="4"/>
      <c r="J19" s="4"/>
      <c r="K19" s="4"/>
      <c r="L19" s="8" t="s">
        <v>318</v>
      </c>
      <c r="M19" s="6" t="s">
        <v>328</v>
      </c>
      <c r="N19" s="7" t="s">
        <v>328</v>
      </c>
      <c r="O19" s="8" t="s">
        <v>320</v>
      </c>
      <c r="P19" s="9"/>
      <c r="Q19" s="10" t="b">
        <v>1</v>
      </c>
    </row>
    <row customHeight="1" ht="30.75">
      <c r="L20" s="8"/>
      <c r="M20" s="13" t="s">
        <v>329</v>
      </c>
      <c r="N20" s="14" t="s">
        <v>330</v>
      </c>
      <c r="O20" s="8"/>
    </row>
  </sheetData>
  <sheetProtection formatColumns="0" formatRows="0" insertRows="0" deleteColumns="0" deleteRows="0" sort="0" autoFilter="0" insertColumns="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FFA355C-8044-0B92-BFDE-34BDD3C638FE}" mc:Ignorable="x14ac xr xr2 xr3">
  <dimension ref="A1:J56"/>
  <sheetViews>
    <sheetView topLeftCell="A1" showGridLines="0" workbookViewId="0">
      <selection activeCell="F49" sqref="F49:F52"/>
    </sheetView>
  </sheetViews>
  <sheetFormatPr customHeight="1" defaultRowHeight="11.25"/>
  <cols>
    <col min="1" max="2" width="10.7109375" hidden="1" customWidth="1"/>
    <col min="3" max="3" width="3.7109375" hidden="1" customWidth="1"/>
    <col min="4" max="4" width="3.7109375" customWidth="1"/>
    <col min="5" max="5" width="33.421875" customWidth="1"/>
    <col min="6" max="6" width="50.7109375" customWidth="1"/>
    <col min="7" max="7" width="8.28125" customWidth="1"/>
  </cols>
  <sheetData>
    <row customHeight="1" ht="13.5" hidden="1">
      <c r="A1" s="58"/>
      <c r="B1" s="59"/>
      <c r="E1" s="0" t="s">
        <v>331</v>
      </c>
      <c r="F1" s="0" t="b">
        <v>0</v>
      </c>
      <c r="G1" s="60"/>
    </row>
    <row customHeight="1" ht="12" hidden="1">
      <c r="A2" s="58"/>
      <c r="B2" s="59"/>
      <c r="E2" s="0" t="s">
        <v>332</v>
      </c>
      <c r="G2" s="60"/>
    </row>
    <row customHeight="1" ht="11.25" hidden="1"/>
    <row customHeight="1" ht="12.75">
      <c r="D4" s="61"/>
      <c r="E4" s="62"/>
      <c r="F4" s="63" t="str">
        <f>version</f>
        <v>Версия отчёта: 1.0.3</v>
      </c>
    </row>
    <row customHeight="1" ht="27">
      <c r="D5" s="64"/>
      <c r="E5" s="65" t="s">
        <v>333</v>
      </c>
      <c r="F5" s="66"/>
      <c r="G5" s="67"/>
    </row>
    <row customHeight="1" ht="26.25">
      <c r="D6" s="61"/>
      <c r="E6" s="68"/>
      <c r="F6" s="69"/>
      <c r="G6" s="67"/>
    </row>
    <row customHeight="1" ht="26.25">
      <c r="D7" s="64"/>
      <c r="E7" s="68" t="s">
        <v>334</v>
      </c>
      <c r="F7" s="70" t="s">
        <v>23</v>
      </c>
      <c r="G7" s="67"/>
    </row>
    <row customHeight="1" ht="3.75">
      <c r="A8" s="71"/>
      <c r="D8" s="72"/>
      <c r="E8" s="68"/>
      <c r="F8" s="73"/>
      <c r="G8" s="67"/>
    </row>
    <row customHeight="1" ht="11.25" hidden="1">
      <c r="A9" s="71"/>
      <c r="D9" s="72"/>
      <c r="E9" s="74" t="s">
        <v>335</v>
      </c>
      <c r="F9" s="70" t="s">
        <v>336</v>
      </c>
      <c r="G9" s="67"/>
    </row>
    <row customHeight="1" ht="11.25" hidden="1">
      <c r="A10" s="71"/>
      <c r="D10" s="72"/>
      <c r="E10" s="75"/>
      <c r="G10" s="67"/>
    </row>
    <row customHeight="1" ht="26.25">
      <c r="A11" s="76"/>
      <c r="B11" s="59"/>
      <c r="D11" s="77"/>
      <c r="E11" s="75" t="s">
        <v>337</v>
      </c>
      <c r="F11" s="358" t="s">
        <v>338</v>
      </c>
      <c r="G11" s="67"/>
    </row>
    <row customHeight="1" ht="26.25">
      <c r="A12" s="76"/>
      <c r="B12" s="59"/>
      <c r="D12" s="77"/>
      <c r="E12" s="75" t="s">
        <v>339</v>
      </c>
      <c r="F12" s="358">
        <v>2019</v>
      </c>
      <c r="G12" s="67"/>
    </row>
    <row customHeight="1" ht="26.25" hidden="1">
      <c r="A13" s="76"/>
      <c r="B13" s="59"/>
      <c r="D13" s="77"/>
      <c r="E13" s="75" t="s">
        <v>340</v>
      </c>
      <c r="F13" s="79"/>
      <c r="G13" s="80"/>
    </row>
    <row customHeight="1" ht="3.75">
      <c r="A14" s="76"/>
      <c r="B14" s="59"/>
      <c r="D14" s="77"/>
      <c r="E14" s="75"/>
      <c r="F14" s="73"/>
      <c r="G14" s="80"/>
    </row>
    <row customHeight="1" ht="27.75" hidden="1">
      <c r="A15" s="71"/>
      <c r="D15" s="72"/>
      <c r="E15" s="74" t="s">
        <v>341</v>
      </c>
      <c r="F15" s="81"/>
      <c r="G15" s="80"/>
    </row>
    <row customHeight="1" ht="26.25" hidden="1">
      <c r="D16" s="64"/>
      <c r="E16" s="82"/>
      <c r="F16" s="72" t="s">
        <v>39</v>
      </c>
      <c r="G16" s="61"/>
    </row>
    <row customHeight="1" ht="3.75">
      <c r="D17" s="64"/>
      <c r="E17" s="82"/>
      <c r="F17" s="72"/>
      <c r="G17" s="61"/>
    </row>
    <row customHeight="1" ht="27.75">
      <c r="C18" s="83"/>
      <c r="D18" s="72"/>
      <c r="E18" s="82" t="s">
        <v>342</v>
      </c>
      <c r="F18" s="84" t="s">
        <v>40</v>
      </c>
      <c r="G18" s="85"/>
    </row>
    <row customHeight="1" ht="26.25" hidden="1">
      <c r="C19" s="83"/>
      <c r="D19" s="86"/>
      <c r="E19" s="82" t="s">
        <v>343</v>
      </c>
      <c r="F19" s="87"/>
      <c r="G19" s="85"/>
      <c r="H19" s="88"/>
      <c r="J19" s="89"/>
    </row>
    <row customHeight="1" ht="26.25">
      <c r="C20" s="83"/>
      <c r="D20" s="86"/>
      <c r="E20" s="82" t="s">
        <v>344</v>
      </c>
      <c r="F20" s="84" t="s">
        <v>41</v>
      </c>
      <c r="G20" s="90"/>
      <c r="H20" s="91"/>
      <c r="I20" s="91"/>
      <c r="J20" s="91"/>
    </row>
    <row customHeight="1" ht="27.75">
      <c r="C21" s="83"/>
      <c r="D21" s="86"/>
      <c r="E21" s="82" t="s">
        <v>345</v>
      </c>
      <c r="F21" s="84" t="s">
        <v>42</v>
      </c>
      <c r="G21" s="85"/>
      <c r="H21" s="88"/>
      <c r="J21" s="89"/>
    </row>
    <row customHeight="1" ht="26.25" hidden="1">
      <c r="C22" s="83"/>
      <c r="D22" s="86"/>
      <c r="E22" s="82" t="s">
        <v>346</v>
      </c>
      <c r="F22" s="87"/>
      <c r="G22" s="85"/>
      <c r="H22" s="88"/>
      <c r="J22" s="89"/>
    </row>
    <row customHeight="1" ht="19.5" hidden="1">
      <c r="C23" s="83"/>
      <c r="D23" s="86"/>
      <c r="E23" s="82"/>
      <c r="F23" s="87" t="s">
        <v>347</v>
      </c>
      <c r="G23" s="85"/>
      <c r="H23" s="88"/>
      <c r="J23" s="89"/>
    </row>
    <row customHeight="1" ht="19.5">
      <c r="C24" s="83"/>
      <c r="D24" s="86"/>
      <c r="F24" s="92" t="s">
        <v>348</v>
      </c>
      <c r="G24" s="85"/>
      <c r="H24" s="88"/>
      <c r="J24" s="89"/>
    </row>
    <row customHeight="1" ht="27.75">
      <c r="A25" s="76"/>
      <c r="D25" s="61"/>
      <c r="E25" s="68" t="s">
        <v>349</v>
      </c>
      <c r="F25" s="373" t="s">
        <v>350</v>
      </c>
      <c r="G25" s="80"/>
    </row>
    <row customHeight="1" ht="27.75">
      <c r="A26" s="76"/>
      <c r="B26" s="59"/>
      <c r="D26" s="77"/>
      <c r="E26" s="68" t="s">
        <v>351</v>
      </c>
      <c r="F26" s="373" t="s">
        <v>352</v>
      </c>
      <c r="G26" s="94"/>
    </row>
    <row customHeight="1" ht="26.25">
      <c r="A27" s="76"/>
      <c r="B27" s="59"/>
      <c r="D27" s="77"/>
      <c r="F27" s="92" t="s">
        <v>353</v>
      </c>
      <c r="G27" s="94"/>
    </row>
    <row customHeight="1" ht="27.75">
      <c r="A28" s="76"/>
      <c r="D28" s="61"/>
      <c r="E28" s="68" t="s">
        <v>354</v>
      </c>
      <c r="F28" s="373" t="s">
        <v>355</v>
      </c>
      <c r="G28" s="94"/>
    </row>
    <row customHeight="1" ht="27.75">
      <c r="A29" s="76"/>
      <c r="D29" s="61"/>
      <c r="E29" s="75" t="s">
        <v>356</v>
      </c>
      <c r="F29" s="373" t="s">
        <v>357</v>
      </c>
      <c r="G29" s="94"/>
    </row>
    <row customHeight="1" ht="27.75">
      <c r="A30" s="76"/>
      <c r="B30" s="59"/>
      <c r="D30" s="77"/>
      <c r="E30" s="75" t="s">
        <v>358</v>
      </c>
      <c r="F30" s="373" t="s">
        <v>359</v>
      </c>
      <c r="G30" s="94"/>
    </row>
    <row customHeight="1" ht="26.25" hidden="1">
      <c r="A31" s="76"/>
      <c r="B31" s="59"/>
      <c r="D31" s="77"/>
      <c r="F31" s="92" t="s">
        <v>360</v>
      </c>
      <c r="G31" s="94"/>
    </row>
    <row customHeight="1" ht="11.25" hidden="1">
      <c r="A32" s="76"/>
      <c r="D32" s="61"/>
      <c r="E32" s="75" t="s">
        <v>361</v>
      </c>
      <c r="F32" s="79" t="s">
        <v>362</v>
      </c>
      <c r="G32" s="94"/>
    </row>
    <row customHeight="1" ht="20.25" hidden="1">
      <c r="A33" s="76"/>
      <c r="B33" s="59"/>
      <c r="D33" s="77"/>
      <c r="E33" s="75" t="s">
        <v>363</v>
      </c>
      <c r="F33" s="79"/>
      <c r="G33" s="94"/>
    </row>
    <row customHeight="1" ht="20.25" hidden="1">
      <c r="A34" s="76"/>
      <c r="B34" s="59"/>
      <c r="D34" s="77"/>
      <c r="E34" s="68" t="s">
        <v>354</v>
      </c>
      <c r="F34" s="87"/>
      <c r="G34" s="94"/>
    </row>
    <row customHeight="1" ht="20.25" hidden="1">
      <c r="A35" s="76"/>
      <c r="B35" s="59"/>
      <c r="D35" s="77"/>
      <c r="E35" s="68" t="s">
        <v>356</v>
      </c>
      <c r="F35" s="87"/>
      <c r="G35" s="94"/>
    </row>
    <row customHeight="1" ht="20.25" hidden="1">
      <c r="A36" s="76"/>
      <c r="B36" s="59"/>
      <c r="D36" s="77"/>
      <c r="E36" s="68" t="s">
        <v>364</v>
      </c>
      <c r="F36" s="87"/>
      <c r="G36" s="94"/>
    </row>
    <row customHeight="1" ht="20.25" hidden="1">
      <c r="A37" s="76"/>
      <c r="B37" s="59"/>
      <c r="D37" s="77"/>
      <c r="E37" s="68" t="s">
        <v>365</v>
      </c>
      <c r="F37" s="87"/>
      <c r="G37" s="94"/>
    </row>
    <row customHeight="1" ht="20.25" hidden="1">
      <c r="A38" s="76"/>
      <c r="B38" s="59"/>
      <c r="D38" s="77"/>
      <c r="E38" s="75" t="s">
        <v>366</v>
      </c>
      <c r="F38" s="87"/>
      <c r="G38" s="94"/>
    </row>
    <row customHeight="1" ht="20.25" hidden="1">
      <c r="A39" s="76"/>
      <c r="B39" s="59"/>
      <c r="D39" s="77"/>
      <c r="E39" s="75" t="s">
        <v>367</v>
      </c>
      <c r="F39" s="87"/>
      <c r="G39" s="94"/>
    </row>
    <row customHeight="1" ht="20.25" hidden="1">
      <c r="A40" s="76"/>
      <c r="B40" s="59"/>
      <c r="D40" s="77"/>
      <c r="E40" s="75" t="s">
        <v>368</v>
      </c>
      <c r="F40" s="87"/>
      <c r="G40" s="94"/>
    </row>
    <row customHeight="1" ht="20.25" hidden="1">
      <c r="A41" s="76"/>
      <c r="B41" s="59"/>
      <c r="D41" s="77"/>
      <c r="E41" s="75" t="s">
        <v>369</v>
      </c>
      <c r="F41" s="87"/>
      <c r="G41" s="94"/>
    </row>
    <row customHeight="1" ht="20.25" hidden="1">
      <c r="A42" s="76"/>
      <c r="B42" s="59"/>
      <c r="D42" s="77"/>
      <c r="E42" s="75" t="s">
        <v>370</v>
      </c>
      <c r="F42" s="87"/>
      <c r="G42" s="94"/>
    </row>
    <row customHeight="1" ht="20.25" hidden="1">
      <c r="A43" s="76"/>
      <c r="B43" s="59"/>
      <c r="D43" s="77"/>
      <c r="E43" s="75" t="s">
        <v>371</v>
      </c>
      <c r="F43" s="79"/>
      <c r="G43" s="94"/>
    </row>
    <row customHeight="1" ht="20.25" hidden="1">
      <c r="A44" s="76"/>
      <c r="B44" s="59"/>
      <c r="D44" s="77"/>
      <c r="E44" s="75" t="s">
        <v>372</v>
      </c>
      <c r="F44" s="87"/>
      <c r="G44" s="94"/>
    </row>
    <row customHeight="1" ht="20.25">
      <c r="A45" s="76"/>
      <c r="B45" s="59"/>
      <c r="D45" s="77"/>
      <c r="F45" s="92" t="s">
        <v>373</v>
      </c>
      <c r="G45" s="94"/>
    </row>
    <row customHeight="1" ht="27.75">
      <c r="A46" s="76"/>
      <c r="D46" s="61"/>
      <c r="E46" s="68" t="s">
        <v>354</v>
      </c>
      <c r="F46" s="373" t="s">
        <v>374</v>
      </c>
      <c r="G46" s="94"/>
    </row>
    <row customHeight="1" ht="27.75">
      <c r="A47" s="76"/>
      <c r="B47" s="59"/>
      <c r="D47" s="77"/>
      <c r="E47" s="75" t="s">
        <v>358</v>
      </c>
      <c r="F47" s="373" t="s">
        <v>375</v>
      </c>
      <c r="G47" s="94"/>
    </row>
    <row customHeight="1" ht="26.25">
      <c r="A48" s="76"/>
      <c r="B48" s="59"/>
      <c r="D48" s="77"/>
      <c r="F48" s="92" t="s">
        <v>376</v>
      </c>
      <c r="G48" s="94"/>
    </row>
    <row customHeight="1" ht="21">
      <c r="A49" s="76"/>
      <c r="D49" s="61"/>
      <c r="E49" s="68" t="s">
        <v>354</v>
      </c>
      <c r="F49" s="373" t="s">
        <v>377</v>
      </c>
      <c r="G49" s="94"/>
    </row>
    <row customHeight="1" ht="21">
      <c r="A50" s="76"/>
      <c r="B50" s="59"/>
      <c r="D50" s="77"/>
      <c r="E50" s="68" t="s">
        <v>356</v>
      </c>
      <c r="F50" s="373" t="s">
        <v>378</v>
      </c>
      <c r="G50" s="94"/>
    </row>
    <row customHeight="1" ht="21">
      <c r="A51" s="76"/>
      <c r="B51" s="59"/>
      <c r="D51" s="77"/>
      <c r="E51" s="75" t="s">
        <v>358</v>
      </c>
      <c r="F51" s="373" t="s">
        <v>379</v>
      </c>
      <c r="G51" s="94"/>
    </row>
    <row customHeight="1" ht="21">
      <c r="A52" s="76"/>
      <c r="B52" s="59"/>
      <c r="D52" s="77"/>
      <c r="E52" s="68" t="s">
        <v>380</v>
      </c>
      <c r="F52" s="373" t="s">
        <v>381</v>
      </c>
      <c r="G52" s="94"/>
    </row>
    <row customHeight="1" ht="20.25">
      <c r="A53" s="76"/>
      <c r="B53" s="59"/>
      <c r="D53" s="77"/>
      <c r="E53" s="68"/>
      <c r="F53" s="95"/>
      <c r="G53" s="94"/>
    </row>
    <row customHeight="1" ht="19.5">
      <c r="A54" s="76"/>
      <c r="B54" s="59"/>
      <c r="D54" s="77"/>
      <c r="E54" s="68"/>
      <c r="F54" s="95"/>
      <c r="G54" s="94"/>
    </row>
    <row customHeight="1" ht="20.25">
      <c r="A55" s="76"/>
      <c r="B55" s="59"/>
      <c r="D55" s="77"/>
      <c r="E55" s="68"/>
      <c r="F55" s="95"/>
      <c r="G55" s="94"/>
    </row>
    <row customHeight="1" ht="20.25">
      <c r="A56" s="76"/>
      <c r="B56" s="59"/>
      <c r="D56" s="77"/>
      <c r="E56" s="68"/>
      <c r="G56" s="94"/>
    </row>
  </sheetData>
  <sheetProtection formatColumns="0" formatRows="0" autoFilter="0" sort="0" insertRows="0" insertColumns="1" deleteRows="0" deleteColumns="0"/>
  <mergeCells count="2">
    <mergeCell ref="E5:F5"/>
    <mergeCell ref="G20:J20"/>
  </mergeCells>
  <dataValidations count="6">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12">
      <formula1>year_first_list</formula1>
    </dataValidation>
    <dataValidation type="list" allowBlank="1" showInputMessage="1" showErrorMessage="1" errorTitle="Ошибка" error="Выберите значение из списка" prompt="Выберите значение из списка" sqref="F11">
      <formula1>year_list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46:F47 F34:F42 F25:F26 F19 F22 F49:F55 F44 F28:F30">
      <formula1>900</formula1>
    </dataValidation>
  </dataValidation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122BF3F-B899-C8AE-E39A-AA7BF923108E}" mc:Ignorable="x14ac xr xr2 xr3">
  <dimension ref="A1:AD55"/>
  <sheetViews>
    <sheetView topLeftCell="A5" showGridLines="0" zoomScale="90" workbookViewId="0">
      <selection activeCell="W16" sqref="W16"/>
    </sheetView>
  </sheetViews>
  <sheetFormatPr customHeight="1" defaultRowHeight="11.25"/>
  <cols>
    <col min="1" max="4" width="9.140625" hidden="1"/>
    <col min="5" max="5" width="5.7109375" customWidth="1"/>
    <col min="6" max="6" width="9.28125" customWidth="1"/>
    <col min="7" max="7" width="17.140625" customWidth="1"/>
    <col min="8" max="8" width="13.28125" customWidth="1"/>
    <col min="9" max="9" width="18.8515625" customWidth="1"/>
    <col min="10" max="10" width="16.28125" customWidth="1"/>
    <col min="11" max="11" width="22.8515625" customWidth="1"/>
    <col min="12" max="12" width="11.57421875" customWidth="1"/>
    <col min="13" max="13" width="9.28125" customWidth="1"/>
    <col min="14" max="14" width="23.421875" customWidth="1"/>
    <col min="15" max="15" width="18.8515625" customWidth="1"/>
    <col min="16" max="16" width="26.00390625" customWidth="1"/>
    <col min="17" max="17" width="14.421875" customWidth="1"/>
    <col min="18" max="18" width="24.28125" customWidth="1"/>
    <col min="19" max="19" width="17.8515625" customWidth="1"/>
    <col min="20" max="20" width="20.7109375" customWidth="1"/>
    <col min="21" max="21" width="19.421875" customWidth="1"/>
    <col min="22" max="27" width="15.00390625" customWidth="1"/>
    <col min="28" max="28" width="16.7109375" customWidth="1"/>
    <col min="29" max="30" width="9.140625" hidden="1"/>
  </cols>
  <sheetData>
    <row customHeight="1" ht="11.25" hidden="1">
      <c r="G1" s="96" t="s">
        <v>382</v>
      </c>
      <c r="I1" s="96" t="s">
        <v>383</v>
      </c>
      <c r="L1" s="96" t="s">
        <v>382</v>
      </c>
      <c r="N1" s="96" t="s">
        <v>383</v>
      </c>
      <c r="R1" s="96" t="s">
        <v>384</v>
      </c>
      <c r="S1" s="96" t="s">
        <v>28</v>
      </c>
      <c r="Y1" s="96" t="s">
        <v>382</v>
      </c>
      <c r="AA1" s="96" t="s">
        <v>383</v>
      </c>
    </row>
    <row customHeight="1" ht="11.25" hidden="1"/>
    <row customHeight="1" ht="11.25" hidden="1"/>
    <row customHeight="1" ht="11.25" hidden="1"/>
    <row customHeight="1" ht="11.25">
      <c r="F5" s="96"/>
      <c r="G5" s="96"/>
      <c r="H5" s="96"/>
      <c r="I5" s="96"/>
      <c r="J5" s="96"/>
      <c r="K5" s="96"/>
      <c r="L5" s="96"/>
      <c r="M5" s="96"/>
      <c r="N5" s="96"/>
      <c r="O5" s="96"/>
      <c r="P5" s="96"/>
      <c r="Q5" s="96"/>
      <c r="R5" s="96"/>
      <c r="S5" s="96"/>
      <c r="T5" s="96"/>
      <c r="U5" s="96"/>
      <c r="V5" s="96"/>
      <c r="W5" s="96"/>
      <c r="X5" s="96"/>
      <c r="Y5" s="96"/>
      <c r="Z5" s="96"/>
      <c r="AA5" s="96"/>
      <c r="AB5" s="97" t="s">
        <v>385</v>
      </c>
    </row>
    <row customHeight="1" ht="33.75">
      <c r="F6" s="98" t="str">
        <f>IF(god_first="план","Данные за плановый год в рамках договоров об осуществлении технологических присоединений энергопринимающих устройств потребителей","Данные за "&amp;god_first&amp;" год в рамках договоров об осуществлении технологических присоединений энергопринимающих устройств потребителей")</f>
        <v>Данные за 2019 год в рамках договоров об осуществлении технологических присоединений энергопринимающих устройств потребителей</v>
      </c>
      <c r="G6" s="98"/>
      <c r="H6" s="98"/>
      <c r="I6" s="98"/>
      <c r="J6" s="98"/>
      <c r="K6" s="99"/>
      <c r="L6" s="99"/>
      <c r="M6" s="99"/>
      <c r="N6" s="99"/>
      <c r="O6" s="99"/>
      <c r="P6" s="99"/>
      <c r="Q6" s="99"/>
      <c r="R6" s="99"/>
      <c r="S6" s="99"/>
      <c r="T6" s="99"/>
      <c r="U6" s="99"/>
      <c r="V6" s="99"/>
      <c r="W6" s="99"/>
      <c r="X6" s="99"/>
      <c r="Y6" s="99"/>
      <c r="Z6" s="99"/>
      <c r="AA6" s="99"/>
      <c r="AB6" s="99"/>
    </row>
    <row customHeight="1" ht="11.25">
      <c r="F7" s="100"/>
      <c r="G7" s="100"/>
      <c r="H7" s="100"/>
      <c r="I7" s="100"/>
      <c r="J7" s="100"/>
      <c r="K7" s="100"/>
      <c r="L7" s="100"/>
      <c r="M7" s="100"/>
      <c r="N7" s="100"/>
      <c r="O7" s="100"/>
      <c r="P7" s="100"/>
      <c r="Q7" s="100"/>
      <c r="R7" s="100"/>
      <c r="S7" s="100"/>
      <c r="T7" s="100"/>
      <c r="U7" s="100"/>
      <c r="V7" s="100"/>
      <c r="W7" s="100"/>
      <c r="X7" s="100"/>
      <c r="Y7" s="100"/>
      <c r="Z7" s="100"/>
      <c r="AA7" s="100"/>
      <c r="AB7" s="100"/>
    </row>
    <row customHeight="1" ht="11.25">
      <c r="F8" s="87" t="s">
        <v>386</v>
      </c>
      <c r="G8" s="87" t="s">
        <v>387</v>
      </c>
      <c r="H8" s="87"/>
      <c r="I8" s="87"/>
      <c r="J8" s="87" t="s">
        <v>388</v>
      </c>
      <c r="K8" s="87" t="s">
        <v>389</v>
      </c>
      <c r="L8" s="101" t="s">
        <v>390</v>
      </c>
      <c r="M8" s="101"/>
      <c r="N8" s="101"/>
      <c r="O8" s="102" t="s">
        <v>391</v>
      </c>
      <c r="P8" s="103"/>
      <c r="Q8" s="87" t="s">
        <v>392</v>
      </c>
      <c r="R8" s="87" t="s">
        <v>393</v>
      </c>
      <c r="S8" s="104" t="s">
        <v>394</v>
      </c>
      <c r="T8" s="105" t="s">
        <v>395</v>
      </c>
      <c r="U8" s="104" t="s">
        <v>396</v>
      </c>
      <c r="V8" s="106" t="s">
        <v>397</v>
      </c>
      <c r="W8" s="105" t="s">
        <v>398</v>
      </c>
      <c r="X8" s="107" t="s">
        <v>399</v>
      </c>
      <c r="Y8" s="87" t="s">
        <v>400</v>
      </c>
      <c r="Z8" s="87"/>
      <c r="AA8" s="87"/>
      <c r="AB8" s="87"/>
    </row>
    <row customHeight="1" ht="11.25">
      <c r="F9" s="87"/>
      <c r="G9" s="87"/>
      <c r="H9" s="87"/>
      <c r="I9" s="87"/>
      <c r="J9" s="87"/>
      <c r="K9" s="87"/>
      <c r="L9" s="101"/>
      <c r="M9" s="101"/>
      <c r="N9" s="101"/>
      <c r="O9" s="108"/>
      <c r="P9" s="109"/>
      <c r="Q9" s="87"/>
      <c r="R9" s="87"/>
      <c r="S9" s="110"/>
      <c r="T9" s="105" t="s">
        <v>401</v>
      </c>
      <c r="U9" s="110"/>
      <c r="V9" s="111"/>
      <c r="W9" s="105"/>
      <c r="X9" s="112"/>
      <c r="Y9" s="87"/>
      <c r="Z9" s="87"/>
      <c r="AA9" s="87"/>
      <c r="AB9" s="87"/>
    </row>
    <row customHeight="1" ht="56.25">
      <c r="A10" s="96" t="s">
        <v>402</v>
      </c>
      <c r="D10" s="113" t="s">
        <v>403</v>
      </c>
      <c r="F10" s="87"/>
      <c r="G10" s="87" t="s">
        <v>404</v>
      </c>
      <c r="H10" s="87" t="s">
        <v>405</v>
      </c>
      <c r="I10" s="87" t="s">
        <v>406</v>
      </c>
      <c r="J10" s="87"/>
      <c r="K10" s="87"/>
      <c r="L10" s="101" t="s">
        <v>404</v>
      </c>
      <c r="M10" s="101" t="s">
        <v>405</v>
      </c>
      <c r="N10" s="101" t="s">
        <v>406</v>
      </c>
      <c r="O10" s="114" t="s">
        <v>407</v>
      </c>
      <c r="P10" s="87" t="s">
        <v>408</v>
      </c>
      <c r="Q10" s="87"/>
      <c r="R10" s="87"/>
      <c r="S10" s="115"/>
      <c r="T10" s="105"/>
      <c r="U10" s="115"/>
      <c r="V10" s="111"/>
      <c r="W10" s="105"/>
      <c r="X10" s="116"/>
      <c r="Y10" s="87" t="s">
        <v>404</v>
      </c>
      <c r="Z10" s="87" t="s">
        <v>405</v>
      </c>
      <c r="AA10" s="87" t="s">
        <v>406</v>
      </c>
      <c r="AB10" s="87" t="s">
        <v>409</v>
      </c>
      <c r="AC10" s="117" t="s">
        <v>410</v>
      </c>
      <c r="AD10" s="118"/>
    </row>
    <row customHeight="1" ht="11.25">
      <c r="D11" s="119"/>
      <c r="F11" s="120" t="s">
        <v>411</v>
      </c>
      <c r="G11" s="121"/>
      <c r="H11" s="121"/>
      <c r="I11" s="121"/>
      <c r="J11" s="121"/>
      <c r="K11" s="121"/>
      <c r="L11" s="121"/>
      <c r="M11" s="121"/>
      <c r="N11" s="121"/>
      <c r="O11" s="121"/>
      <c r="P11" s="121"/>
      <c r="Q11" s="121"/>
      <c r="R11" s="121"/>
      <c r="S11" s="121"/>
      <c r="T11" s="121"/>
      <c r="U11" s="121"/>
      <c r="V11" s="121"/>
      <c r="W11" s="121"/>
      <c r="X11" s="121"/>
      <c r="Y11" s="121"/>
      <c r="Z11" s="121"/>
      <c r="AA11" s="121"/>
      <c r="AB11" s="121"/>
      <c r="AC11" s="118"/>
      <c r="AD11" s="118"/>
    </row>
    <row s="401" customFormat="1" customHeight="1" ht="12">
      <c r="A12" s="402"/>
      <c r="B12" s="402"/>
      <c r="C12" s="402"/>
      <c r="D12" s="403"/>
      <c r="E12" s="404" t="s">
        <v>412</v>
      </c>
      <c r="F12" s="405">
        <f>ROW()-11</f>
        <v>1</v>
      </c>
      <c r="G12" s="406">
        <v>43423</v>
      </c>
      <c r="H12" s="407" t="s">
        <v>413</v>
      </c>
      <c r="I12" s="408" t="s">
        <v>414</v>
      </c>
      <c r="J12" s="409" t="s">
        <v>415</v>
      </c>
      <c r="K12" s="409" t="s">
        <v>416</v>
      </c>
      <c r="L12" s="406">
        <v>43392</v>
      </c>
      <c r="M12" s="407" t="s">
        <v>417</v>
      </c>
      <c r="N12" s="408" t="s">
        <v>418</v>
      </c>
      <c r="O12" s="410">
        <v>0</v>
      </c>
      <c r="P12" s="410">
        <v>10</v>
      </c>
      <c r="Q12" s="411" t="s">
        <v>419</v>
      </c>
      <c r="R12" s="412" t="s">
        <v>420</v>
      </c>
      <c r="S12" s="413" t="s">
        <v>421</v>
      </c>
      <c r="T12" s="410">
        <v>0</v>
      </c>
      <c r="U12" s="410">
        <v>458.33</v>
      </c>
      <c r="V12" s="414">
        <f>U12+T12</f>
        <v>458.33</v>
      </c>
      <c r="W12" s="410">
        <v>0</v>
      </c>
      <c r="X12" s="410" t="s">
        <v>422</v>
      </c>
      <c r="Y12" s="406">
        <v>43486</v>
      </c>
      <c r="Z12" s="407" t="s">
        <v>423</v>
      </c>
      <c r="AA12" s="408" t="s">
        <v>424</v>
      </c>
      <c r="AB12" s="410">
        <v>458.33</v>
      </c>
      <c r="AC12" s="415">
        <f>IF(P12&lt;=15,1,IF(AND(P12&gt;15,P12&lt;=150),2,0))</f>
        <v>1</v>
      </c>
      <c r="AD12" s="415">
        <f>IF(Q12&lt;=15,1,IF(AND(Q12&gt;15,Q12&lt;=150),2,0))</f>
        <v>0</v>
      </c>
    </row>
    <row s="402" customFormat="1" customHeight="1" ht="12">
      <c r="A13" s="402"/>
      <c r="B13" s="402"/>
      <c r="C13" s="402"/>
      <c r="D13" s="403"/>
      <c r="E13" s="404" t="s">
        <v>412</v>
      </c>
      <c r="F13" s="405">
        <f>ROW()-11</f>
        <v>2</v>
      </c>
      <c r="G13" s="406">
        <v>43423</v>
      </c>
      <c r="H13" s="407" t="s">
        <v>425</v>
      </c>
      <c r="I13" s="408" t="s">
        <v>426</v>
      </c>
      <c r="J13" s="409" t="s">
        <v>415</v>
      </c>
      <c r="K13" s="409" t="s">
        <v>427</v>
      </c>
      <c r="L13" s="406">
        <v>43392</v>
      </c>
      <c r="M13" s="407" t="s">
        <v>428</v>
      </c>
      <c r="N13" s="408" t="s">
        <v>429</v>
      </c>
      <c r="O13" s="410">
        <v>0</v>
      </c>
      <c r="P13" s="410">
        <v>10</v>
      </c>
      <c r="Q13" s="411" t="s">
        <v>419</v>
      </c>
      <c r="R13" s="412" t="s">
        <v>420</v>
      </c>
      <c r="S13" s="413" t="s">
        <v>430</v>
      </c>
      <c r="T13" s="410">
        <v>0</v>
      </c>
      <c r="U13" s="410">
        <v>458.33</v>
      </c>
      <c r="V13" s="414">
        <f>U13+T13</f>
        <v>458.33</v>
      </c>
      <c r="W13" s="410">
        <v>0</v>
      </c>
      <c r="X13" s="410" t="s">
        <v>422</v>
      </c>
      <c r="Y13" s="406">
        <v>43486</v>
      </c>
      <c r="Z13" s="407" t="s">
        <v>431</v>
      </c>
      <c r="AA13" s="408" t="s">
        <v>432</v>
      </c>
      <c r="AB13" s="410">
        <v>458.33</v>
      </c>
      <c r="AC13" s="415">
        <f>IF(P13&lt;=15,1,IF(AND(P13&gt;15,P13&lt;=150),2,0))</f>
        <v>1</v>
      </c>
      <c r="AD13" s="415">
        <f>IF(Q13&lt;=15,1,IF(AND(Q13&gt;15,Q13&lt;=150),2,0))</f>
        <v>0</v>
      </c>
    </row>
    <row s="402" customFormat="1" customHeight="1" ht="12">
      <c r="A14" s="402"/>
      <c r="B14" s="402"/>
      <c r="C14" s="402"/>
      <c r="D14" s="403"/>
      <c r="E14" s="404" t="s">
        <v>412</v>
      </c>
      <c r="F14" s="405">
        <f>ROW()-11</f>
        <v>3</v>
      </c>
      <c r="G14" s="406">
        <v>43339</v>
      </c>
      <c r="H14" s="407" t="s">
        <v>433</v>
      </c>
      <c r="I14" s="408" t="s">
        <v>434</v>
      </c>
      <c r="J14" s="409" t="s">
        <v>435</v>
      </c>
      <c r="K14" s="409" t="s">
        <v>436</v>
      </c>
      <c r="L14" s="406">
        <v>42996</v>
      </c>
      <c r="M14" s="407" t="s">
        <v>437</v>
      </c>
      <c r="N14" s="408" t="s">
        <v>438</v>
      </c>
      <c r="O14" s="410">
        <v>0</v>
      </c>
      <c r="P14" s="410">
        <v>130</v>
      </c>
      <c r="Q14" s="411" t="s">
        <v>419</v>
      </c>
      <c r="R14" s="412" t="s">
        <v>439</v>
      </c>
      <c r="S14" s="413" t="s">
        <v>440</v>
      </c>
      <c r="T14" s="410">
        <v>38995.35</v>
      </c>
      <c r="U14" s="410">
        <v>15536.82</v>
      </c>
      <c r="V14" s="414">
        <f>U14+T14</f>
        <v>54532.17</v>
      </c>
      <c r="W14" s="410">
        <v>1050000</v>
      </c>
      <c r="X14" s="410" t="s">
        <v>422</v>
      </c>
      <c r="Y14" s="406">
        <v>43500</v>
      </c>
      <c r="Z14" s="407" t="s">
        <v>441</v>
      </c>
      <c r="AA14" s="408" t="s">
        <v>442</v>
      </c>
      <c r="AB14" s="410">
        <v>54532.17</v>
      </c>
      <c r="AC14" s="415">
        <f>IF(P14&lt;=15,1,IF(AND(P14&gt;15,P14&lt;=150),2,0))</f>
        <v>2</v>
      </c>
      <c r="AD14" s="415">
        <f>IF(Q14&lt;=15,1,IF(AND(Q14&gt;15,Q14&lt;=150),2,0))</f>
        <v>0</v>
      </c>
    </row>
    <row s="402" customFormat="1" customHeight="1" ht="12">
      <c r="A15" s="402"/>
      <c r="B15" s="402"/>
      <c r="C15" s="402"/>
      <c r="D15" s="403"/>
      <c r="E15" s="404" t="s">
        <v>412</v>
      </c>
      <c r="F15" s="405">
        <f>ROW()-11</f>
        <v>4</v>
      </c>
      <c r="G15" s="406">
        <v>42615</v>
      </c>
      <c r="H15" s="407" t="s">
        <v>443</v>
      </c>
      <c r="I15" s="408" t="s">
        <v>444</v>
      </c>
      <c r="J15" s="409" t="s">
        <v>445</v>
      </c>
      <c r="K15" s="409" t="s">
        <v>446</v>
      </c>
      <c r="L15" s="406">
        <v>42591</v>
      </c>
      <c r="M15" s="407" t="s">
        <v>447</v>
      </c>
      <c r="N15" s="408" t="s">
        <v>448</v>
      </c>
      <c r="O15" s="410">
        <v>0</v>
      </c>
      <c r="P15" s="410">
        <v>15</v>
      </c>
      <c r="Q15" s="411" t="s">
        <v>419</v>
      </c>
      <c r="R15" s="412" t="s">
        <v>420</v>
      </c>
      <c r="S15" s="413" t="s">
        <v>449</v>
      </c>
      <c r="T15" s="410">
        <v>0</v>
      </c>
      <c r="U15" s="410">
        <v>458.33</v>
      </c>
      <c r="V15" s="414">
        <f>U15+T15</f>
        <v>458.33</v>
      </c>
      <c r="W15" s="410">
        <v>237876.31</v>
      </c>
      <c r="X15" s="410" t="s">
        <v>422</v>
      </c>
      <c r="Y15" s="406">
        <v>43501</v>
      </c>
      <c r="Z15" s="407" t="s">
        <v>450</v>
      </c>
      <c r="AA15" s="408" t="s">
        <v>451</v>
      </c>
      <c r="AB15" s="410">
        <v>458.33</v>
      </c>
      <c r="AC15" s="415">
        <f>IF(P15&lt;=15,1,IF(AND(P15&gt;15,P15&lt;=150),2,0))</f>
        <v>1</v>
      </c>
      <c r="AD15" s="415">
        <f>IF(Q15&lt;=15,1,IF(AND(Q15&gt;15,Q15&lt;=150),2,0))</f>
        <v>0</v>
      </c>
    </row>
    <row s="402" customFormat="1" customHeight="1" ht="12">
      <c r="A16" s="402"/>
      <c r="B16" s="402"/>
      <c r="C16" s="402"/>
      <c r="D16" s="403"/>
      <c r="E16" s="404" t="s">
        <v>412</v>
      </c>
      <c r="F16" s="405">
        <f>ROW()-11</f>
        <v>5</v>
      </c>
      <c r="G16" s="406">
        <v>43425</v>
      </c>
      <c r="H16" s="407" t="s">
        <v>452</v>
      </c>
      <c r="I16" s="408" t="s">
        <v>453</v>
      </c>
      <c r="J16" s="409" t="s">
        <v>454</v>
      </c>
      <c r="K16" s="409" t="s">
        <v>455</v>
      </c>
      <c r="L16" s="406">
        <v>43418</v>
      </c>
      <c r="M16" s="407" t="s">
        <v>456</v>
      </c>
      <c r="N16" s="408" t="s">
        <v>457</v>
      </c>
      <c r="O16" s="410">
        <v>0</v>
      </c>
      <c r="P16" s="410">
        <v>165.4</v>
      </c>
      <c r="Q16" s="411" t="s">
        <v>419</v>
      </c>
      <c r="R16" s="412" t="s">
        <v>458</v>
      </c>
      <c r="S16" s="413" t="s">
        <v>421</v>
      </c>
      <c r="T16" s="410">
        <v>1043126.49</v>
      </c>
      <c r="U16" s="410">
        <v>15536.82</v>
      </c>
      <c r="V16" s="414">
        <f>U16+T16</f>
        <v>1058663.31</v>
      </c>
      <c r="W16" s="410">
        <v>0</v>
      </c>
      <c r="X16" s="410" t="s">
        <v>422</v>
      </c>
      <c r="Y16" s="406">
        <v>43552</v>
      </c>
      <c r="Z16" s="407" t="s">
        <v>459</v>
      </c>
      <c r="AA16" s="408" t="s">
        <v>460</v>
      </c>
      <c r="AB16" s="410">
        <v>1058663.67</v>
      </c>
      <c r="AC16" s="415">
        <f>IF(P16&lt;=15,1,IF(AND(P16&gt;15,P16&lt;=150),2,0))</f>
        <v>0</v>
      </c>
      <c r="AD16" s="415">
        <f>IF(Q16&lt;=15,1,IF(AND(Q16&gt;15,Q16&lt;=150),2,0))</f>
        <v>0</v>
      </c>
    </row>
    <row s="402" customFormat="1" customHeight="1" ht="12">
      <c r="A17" s="402"/>
      <c r="B17" s="402"/>
      <c r="C17" s="402"/>
      <c r="D17" s="403"/>
      <c r="E17" s="404" t="s">
        <v>412</v>
      </c>
      <c r="F17" s="405">
        <f>ROW()-11</f>
        <v>6</v>
      </c>
      <c r="G17" s="406">
        <v>43545</v>
      </c>
      <c r="H17" s="407" t="s">
        <v>461</v>
      </c>
      <c r="I17" s="408" t="s">
        <v>462</v>
      </c>
      <c r="J17" s="409" t="s">
        <v>463</v>
      </c>
      <c r="K17" s="409" t="s">
        <v>464</v>
      </c>
      <c r="L17" s="406">
        <v>43523</v>
      </c>
      <c r="M17" s="407" t="s">
        <v>465</v>
      </c>
      <c r="N17" s="408" t="s">
        <v>466</v>
      </c>
      <c r="O17" s="410">
        <v>0</v>
      </c>
      <c r="P17" s="410">
        <v>15</v>
      </c>
      <c r="Q17" s="411" t="s">
        <v>419</v>
      </c>
      <c r="R17" s="412" t="s">
        <v>420</v>
      </c>
      <c r="S17" s="413" t="s">
        <v>421</v>
      </c>
      <c r="T17" s="410">
        <v>0</v>
      </c>
      <c r="U17" s="410">
        <v>458.33</v>
      </c>
      <c r="V17" s="414">
        <f>U17+T17</f>
        <v>458.33</v>
      </c>
      <c r="W17" s="410">
        <v>0</v>
      </c>
      <c r="X17" s="410" t="s">
        <v>422</v>
      </c>
      <c r="Y17" s="406">
        <v>43619</v>
      </c>
      <c r="Z17" s="407" t="s">
        <v>467</v>
      </c>
      <c r="AA17" s="408" t="s">
        <v>468</v>
      </c>
      <c r="AB17" s="410">
        <v>458.33</v>
      </c>
      <c r="AC17" s="415">
        <f>IF(P17&lt;=15,1,IF(AND(P17&gt;15,P17&lt;=150),2,0))</f>
        <v>1</v>
      </c>
      <c r="AD17" s="415">
        <f>IF(Q17&lt;=15,1,IF(AND(Q17&gt;15,Q17&lt;=150),2,0))</f>
        <v>0</v>
      </c>
    </row>
    <row s="402" customFormat="1" customHeight="1" ht="12">
      <c r="A18" s="402"/>
      <c r="B18" s="402"/>
      <c r="C18" s="402"/>
      <c r="D18" s="403"/>
      <c r="E18" s="404" t="s">
        <v>412</v>
      </c>
      <c r="F18" s="405">
        <f>ROW()-11</f>
        <v>7</v>
      </c>
      <c r="G18" s="406">
        <v>43550</v>
      </c>
      <c r="H18" s="407" t="s">
        <v>469</v>
      </c>
      <c r="I18" s="408" t="s">
        <v>470</v>
      </c>
      <c r="J18" s="409" t="s">
        <v>471</v>
      </c>
      <c r="K18" s="409" t="s">
        <v>472</v>
      </c>
      <c r="L18" s="406">
        <v>43509</v>
      </c>
      <c r="M18" s="407" t="s">
        <v>473</v>
      </c>
      <c r="N18" s="408" t="s">
        <v>474</v>
      </c>
      <c r="O18" s="410">
        <v>0</v>
      </c>
      <c r="P18" s="410">
        <v>10</v>
      </c>
      <c r="Q18" s="411" t="s">
        <v>419</v>
      </c>
      <c r="R18" s="412" t="s">
        <v>420</v>
      </c>
      <c r="S18" s="413" t="s">
        <v>430</v>
      </c>
      <c r="T18" s="410">
        <v>0</v>
      </c>
      <c r="U18" s="410">
        <v>458.33</v>
      </c>
      <c r="V18" s="414">
        <f>U18+T18</f>
        <v>458.33</v>
      </c>
      <c r="W18" s="410">
        <v>0</v>
      </c>
      <c r="X18" s="410" t="s">
        <v>422</v>
      </c>
      <c r="Y18" s="406">
        <v>43592</v>
      </c>
      <c r="Z18" s="407" t="s">
        <v>475</v>
      </c>
      <c r="AA18" s="408" t="s">
        <v>476</v>
      </c>
      <c r="AB18" s="410">
        <v>458.33</v>
      </c>
      <c r="AC18" s="415">
        <f>IF(P18&lt;=15,1,IF(AND(P18&gt;15,P18&lt;=150),2,0))</f>
        <v>1</v>
      </c>
      <c r="AD18" s="415">
        <f>IF(Q18&lt;=15,1,IF(AND(Q18&gt;15,Q18&lt;=150),2,0))</f>
        <v>0</v>
      </c>
    </row>
    <row s="402" customFormat="1" customHeight="1" ht="12">
      <c r="A19" s="402"/>
      <c r="B19" s="402"/>
      <c r="C19" s="402"/>
      <c r="D19" s="403"/>
      <c r="E19" s="404" t="s">
        <v>412</v>
      </c>
      <c r="F19" s="405">
        <f>ROW()-11</f>
        <v>8</v>
      </c>
      <c r="G19" s="406">
        <v>43600</v>
      </c>
      <c r="H19" s="407" t="s">
        <v>477</v>
      </c>
      <c r="I19" s="408" t="s">
        <v>478</v>
      </c>
      <c r="J19" s="409" t="s">
        <v>479</v>
      </c>
      <c r="K19" s="409" t="s">
        <v>480</v>
      </c>
      <c r="L19" s="406">
        <v>43578</v>
      </c>
      <c r="M19" s="407" t="s">
        <v>481</v>
      </c>
      <c r="N19" s="408" t="s">
        <v>482</v>
      </c>
      <c r="O19" s="410">
        <v>0</v>
      </c>
      <c r="P19" s="410">
        <v>10</v>
      </c>
      <c r="Q19" s="411" t="s">
        <v>419</v>
      </c>
      <c r="R19" s="412" t="s">
        <v>420</v>
      </c>
      <c r="S19" s="413" t="s">
        <v>440</v>
      </c>
      <c r="T19" s="410">
        <v>0</v>
      </c>
      <c r="U19" s="410">
        <v>458.33</v>
      </c>
      <c r="V19" s="414">
        <f>U19+T19</f>
        <v>458.33</v>
      </c>
      <c r="W19" s="410">
        <v>0</v>
      </c>
      <c r="X19" s="410" t="s">
        <v>422</v>
      </c>
      <c r="Y19" s="406">
        <v>43637</v>
      </c>
      <c r="Z19" s="407" t="s">
        <v>483</v>
      </c>
      <c r="AA19" s="408" t="s">
        <v>484</v>
      </c>
      <c r="AB19" s="410">
        <v>458.33</v>
      </c>
      <c r="AC19" s="415">
        <f>IF(P19&lt;=15,1,IF(AND(P19&gt;15,P19&lt;=150),2,0))</f>
        <v>1</v>
      </c>
      <c r="AD19" s="415">
        <f>IF(Q19&lt;=15,1,IF(AND(Q19&gt;15,Q19&lt;=150),2,0))</f>
        <v>0</v>
      </c>
    </row>
    <row s="402" customFormat="1" customHeight="1" ht="12">
      <c r="A20" s="402"/>
      <c r="B20" s="402"/>
      <c r="C20" s="402"/>
      <c r="D20" s="403"/>
      <c r="E20" s="404" t="s">
        <v>412</v>
      </c>
      <c r="F20" s="405">
        <f>ROW()-11</f>
        <v>9</v>
      </c>
      <c r="G20" s="406">
        <v>43600</v>
      </c>
      <c r="H20" s="407" t="s">
        <v>485</v>
      </c>
      <c r="I20" s="408" t="s">
        <v>486</v>
      </c>
      <c r="J20" s="409" t="s">
        <v>487</v>
      </c>
      <c r="K20" s="409" t="s">
        <v>488</v>
      </c>
      <c r="L20" s="406">
        <v>43578</v>
      </c>
      <c r="M20" s="407" t="s">
        <v>489</v>
      </c>
      <c r="N20" s="408" t="s">
        <v>490</v>
      </c>
      <c r="O20" s="410">
        <v>0</v>
      </c>
      <c r="P20" s="410">
        <v>10</v>
      </c>
      <c r="Q20" s="411" t="s">
        <v>419</v>
      </c>
      <c r="R20" s="412" t="s">
        <v>420</v>
      </c>
      <c r="S20" s="413" t="s">
        <v>449</v>
      </c>
      <c r="T20" s="410">
        <v>0</v>
      </c>
      <c r="U20" s="410">
        <v>458.33</v>
      </c>
      <c r="V20" s="414">
        <f>U20+T20</f>
        <v>458.33</v>
      </c>
      <c r="W20" s="410">
        <v>0</v>
      </c>
      <c r="X20" s="410" t="s">
        <v>422</v>
      </c>
      <c r="Y20" s="406">
        <v>43637</v>
      </c>
      <c r="Z20" s="407" t="s">
        <v>491</v>
      </c>
      <c r="AA20" s="408" t="s">
        <v>492</v>
      </c>
      <c r="AB20" s="410">
        <v>458.33</v>
      </c>
      <c r="AC20" s="415">
        <f>IF(P20&lt;=15,1,IF(AND(P20&gt;15,P20&lt;=150),2,0))</f>
        <v>1</v>
      </c>
      <c r="AD20" s="415">
        <f>IF(Q20&lt;=15,1,IF(AND(Q20&gt;15,Q20&lt;=150),2,0))</f>
        <v>0</v>
      </c>
    </row>
    <row s="402" customFormat="1" customHeight="1" ht="12">
      <c r="A21" s="402"/>
      <c r="B21" s="402"/>
      <c r="C21" s="402"/>
      <c r="D21" s="403"/>
      <c r="E21" s="404" t="s">
        <v>412</v>
      </c>
      <c r="F21" s="405">
        <f>ROW()-11</f>
        <v>10</v>
      </c>
      <c r="G21" s="406">
        <v>43600</v>
      </c>
      <c r="H21" s="407" t="s">
        <v>493</v>
      </c>
      <c r="I21" s="408" t="s">
        <v>494</v>
      </c>
      <c r="J21" s="409" t="s">
        <v>495</v>
      </c>
      <c r="K21" s="409" t="s">
        <v>496</v>
      </c>
      <c r="L21" s="406">
        <v>44309</v>
      </c>
      <c r="M21" s="407" t="s">
        <v>497</v>
      </c>
      <c r="N21" s="408" t="s">
        <v>498</v>
      </c>
      <c r="O21" s="410">
        <v>0</v>
      </c>
      <c r="P21" s="410">
        <v>10</v>
      </c>
      <c r="Q21" s="411" t="s">
        <v>419</v>
      </c>
      <c r="R21" s="412" t="s">
        <v>420</v>
      </c>
      <c r="S21" s="413" t="s">
        <v>499</v>
      </c>
      <c r="T21" s="410">
        <v>0</v>
      </c>
      <c r="U21" s="410">
        <v>458.33</v>
      </c>
      <c r="V21" s="414">
        <f>U21+T21</f>
        <v>458.33</v>
      </c>
      <c r="W21" s="410">
        <v>0</v>
      </c>
      <c r="X21" s="410" t="s">
        <v>422</v>
      </c>
      <c r="Y21" s="406">
        <v>43637</v>
      </c>
      <c r="Z21" s="407" t="s">
        <v>500</v>
      </c>
      <c r="AA21" s="408" t="s">
        <v>501</v>
      </c>
      <c r="AB21" s="410">
        <v>458.33</v>
      </c>
      <c r="AC21" s="415">
        <f>IF(P21&lt;=15,1,IF(AND(P21&gt;15,P21&lt;=150),2,0))</f>
        <v>1</v>
      </c>
      <c r="AD21" s="415">
        <f>IF(Q21&lt;=15,1,IF(AND(Q21&gt;15,Q21&lt;=150),2,0))</f>
        <v>0</v>
      </c>
    </row>
    <row s="402" customFormat="1" customHeight="1" ht="12">
      <c r="A22" s="402"/>
      <c r="B22" s="402"/>
      <c r="C22" s="402"/>
      <c r="D22" s="403"/>
      <c r="E22" s="404" t="s">
        <v>412</v>
      </c>
      <c r="F22" s="405">
        <f>ROW()-11</f>
        <v>11</v>
      </c>
      <c r="G22" s="406">
        <v>43600</v>
      </c>
      <c r="H22" s="407" t="s">
        <v>502</v>
      </c>
      <c r="I22" s="408" t="s">
        <v>503</v>
      </c>
      <c r="J22" s="409" t="s">
        <v>495</v>
      </c>
      <c r="K22" s="409" t="s">
        <v>504</v>
      </c>
      <c r="L22" s="406">
        <v>44309</v>
      </c>
      <c r="M22" s="407" t="s">
        <v>505</v>
      </c>
      <c r="N22" s="408" t="s">
        <v>506</v>
      </c>
      <c r="O22" s="410">
        <v>0</v>
      </c>
      <c r="P22" s="410">
        <v>10</v>
      </c>
      <c r="Q22" s="411" t="s">
        <v>419</v>
      </c>
      <c r="R22" s="412" t="s">
        <v>420</v>
      </c>
      <c r="S22" s="413" t="s">
        <v>507</v>
      </c>
      <c r="T22" s="410">
        <v>0</v>
      </c>
      <c r="U22" s="410">
        <v>458.33</v>
      </c>
      <c r="V22" s="414">
        <f>U22+T22</f>
        <v>458.33</v>
      </c>
      <c r="W22" s="410">
        <v>0</v>
      </c>
      <c r="X22" s="410" t="s">
        <v>422</v>
      </c>
      <c r="Y22" s="406">
        <v>43637</v>
      </c>
      <c r="Z22" s="407" t="s">
        <v>508</v>
      </c>
      <c r="AA22" s="408" t="s">
        <v>509</v>
      </c>
      <c r="AB22" s="410">
        <v>458.33</v>
      </c>
      <c r="AC22" s="415">
        <f>IF(P22&lt;=15,1,IF(AND(P22&gt;15,P22&lt;=150),2,0))</f>
        <v>1</v>
      </c>
      <c r="AD22" s="415">
        <f>IF(Q22&lt;=15,1,IF(AND(Q22&gt;15,Q22&lt;=150),2,0))</f>
        <v>0</v>
      </c>
    </row>
    <row s="402" customFormat="1" customHeight="1" ht="12">
      <c r="A23" s="402"/>
      <c r="B23" s="402"/>
      <c r="C23" s="402"/>
      <c r="D23" s="403"/>
      <c r="E23" s="404" t="s">
        <v>412</v>
      </c>
      <c r="F23" s="405">
        <f>ROW()-11</f>
        <v>12</v>
      </c>
      <c r="G23" s="406">
        <v>43462</v>
      </c>
      <c r="H23" s="407" t="s">
        <v>510</v>
      </c>
      <c r="I23" s="408" t="s">
        <v>511</v>
      </c>
      <c r="J23" s="409" t="s">
        <v>512</v>
      </c>
      <c r="K23" s="409" t="s">
        <v>513</v>
      </c>
      <c r="L23" s="406">
        <v>43413</v>
      </c>
      <c r="M23" s="407" t="s">
        <v>514</v>
      </c>
      <c r="N23" s="408" t="s">
        <v>515</v>
      </c>
      <c r="O23" s="410">
        <v>0</v>
      </c>
      <c r="P23" s="410">
        <v>15</v>
      </c>
      <c r="Q23" s="411" t="s">
        <v>419</v>
      </c>
      <c r="R23" s="412" t="s">
        <v>420</v>
      </c>
      <c r="S23" s="413" t="s">
        <v>516</v>
      </c>
      <c r="T23" s="410">
        <v>0</v>
      </c>
      <c r="U23" s="410">
        <v>458.33</v>
      </c>
      <c r="V23" s="414">
        <f>U23+T23</f>
        <v>458.33</v>
      </c>
      <c r="W23" s="410">
        <v>0</v>
      </c>
      <c r="X23" s="410" t="s">
        <v>422</v>
      </c>
      <c r="Y23" s="406">
        <v>43676</v>
      </c>
      <c r="Z23" s="407" t="s">
        <v>517</v>
      </c>
      <c r="AA23" s="408" t="s">
        <v>518</v>
      </c>
      <c r="AB23" s="410">
        <v>458.33</v>
      </c>
      <c r="AC23" s="415">
        <f>IF(P23&lt;=15,1,IF(AND(P23&gt;15,P23&lt;=150),2,0))</f>
        <v>1</v>
      </c>
      <c r="AD23" s="415">
        <f>IF(Q23&lt;=15,1,IF(AND(Q23&gt;15,Q23&lt;=150),2,0))</f>
        <v>0</v>
      </c>
    </row>
    <row s="402" customFormat="1" customHeight="1" ht="12">
      <c r="A24" s="402"/>
      <c r="B24" s="402"/>
      <c r="C24" s="402"/>
      <c r="D24" s="403"/>
      <c r="E24" s="404" t="s">
        <v>412</v>
      </c>
      <c r="F24" s="405">
        <f>ROW()-11</f>
        <v>13</v>
      </c>
      <c r="G24" s="406">
        <v>43109</v>
      </c>
      <c r="H24" s="407" t="s">
        <v>519</v>
      </c>
      <c r="I24" s="408" t="s">
        <v>520</v>
      </c>
      <c r="J24" s="409" t="s">
        <v>521</v>
      </c>
      <c r="K24" s="409" t="s">
        <v>522</v>
      </c>
      <c r="L24" s="406">
        <v>43087</v>
      </c>
      <c r="M24" s="407" t="s">
        <v>523</v>
      </c>
      <c r="N24" s="408" t="s">
        <v>524</v>
      </c>
      <c r="O24" s="410">
        <v>0</v>
      </c>
      <c r="P24" s="410">
        <v>10</v>
      </c>
      <c r="Q24" s="411" t="s">
        <v>419</v>
      </c>
      <c r="R24" s="412" t="s">
        <v>420</v>
      </c>
      <c r="S24" s="413" t="s">
        <v>525</v>
      </c>
      <c r="T24" s="410">
        <v>0</v>
      </c>
      <c r="U24" s="410">
        <v>458.33</v>
      </c>
      <c r="V24" s="414">
        <f>U24+T24</f>
        <v>458.33</v>
      </c>
      <c r="W24" s="410">
        <v>482388</v>
      </c>
      <c r="X24" s="410" t="s">
        <v>422</v>
      </c>
      <c r="Y24" s="406">
        <v>43684</v>
      </c>
      <c r="Z24" s="407" t="s">
        <v>526</v>
      </c>
      <c r="AA24" s="408" t="s">
        <v>527</v>
      </c>
      <c r="AB24" s="410">
        <v>458.33</v>
      </c>
      <c r="AC24" s="415">
        <f>IF(P24&lt;=15,1,IF(AND(P24&gt;15,P24&lt;=150),2,0))</f>
        <v>1</v>
      </c>
      <c r="AD24" s="415">
        <f>IF(Q24&lt;=15,1,IF(AND(Q24&gt;15,Q24&lt;=150),2,0))</f>
        <v>0</v>
      </c>
    </row>
    <row s="402" customFormat="1" customHeight="1" ht="12">
      <c r="A25" s="402"/>
      <c r="B25" s="402"/>
      <c r="C25" s="402"/>
      <c r="D25" s="403"/>
      <c r="E25" s="404" t="s">
        <v>412</v>
      </c>
      <c r="F25" s="405">
        <f>ROW()-11</f>
        <v>14</v>
      </c>
      <c r="G25" s="406">
        <v>43112</v>
      </c>
      <c r="H25" s="407" t="s">
        <v>528</v>
      </c>
      <c r="I25" s="408" t="s">
        <v>529</v>
      </c>
      <c r="J25" s="409" t="s">
        <v>530</v>
      </c>
      <c r="K25" s="409" t="s">
        <v>522</v>
      </c>
      <c r="L25" s="406">
        <v>43084</v>
      </c>
      <c r="M25" s="407" t="s">
        <v>531</v>
      </c>
      <c r="N25" s="408" t="s">
        <v>532</v>
      </c>
      <c r="O25" s="410">
        <v>0</v>
      </c>
      <c r="P25" s="410">
        <v>10</v>
      </c>
      <c r="Q25" s="411" t="s">
        <v>419</v>
      </c>
      <c r="R25" s="412" t="s">
        <v>420</v>
      </c>
      <c r="S25" s="413" t="s">
        <v>533</v>
      </c>
      <c r="T25" s="410">
        <v>0</v>
      </c>
      <c r="U25" s="410">
        <v>458.33</v>
      </c>
      <c r="V25" s="414">
        <f>U25+T25</f>
        <v>458.33</v>
      </c>
      <c r="W25" s="410">
        <v>0</v>
      </c>
      <c r="X25" s="410" t="s">
        <v>422</v>
      </c>
      <c r="Y25" s="406">
        <v>43684</v>
      </c>
      <c r="Z25" s="407" t="s">
        <v>534</v>
      </c>
      <c r="AA25" s="408" t="s">
        <v>535</v>
      </c>
      <c r="AB25" s="410">
        <v>458.33</v>
      </c>
      <c r="AC25" s="415">
        <f>IF(P25&lt;=15,1,IF(AND(P25&gt;15,P25&lt;=150),2,0))</f>
        <v>1</v>
      </c>
      <c r="AD25" s="415">
        <f>IF(Q25&lt;=15,1,IF(AND(Q25&gt;15,Q25&lt;=150),2,0))</f>
        <v>0</v>
      </c>
    </row>
    <row s="402" customFormat="1" customHeight="1" ht="12">
      <c r="A26" s="402"/>
      <c r="B26" s="402"/>
      <c r="C26" s="402"/>
      <c r="D26" s="403"/>
      <c r="E26" s="404" t="s">
        <v>412</v>
      </c>
      <c r="F26" s="405">
        <f>ROW()-11</f>
        <v>15</v>
      </c>
      <c r="G26" s="406">
        <v>43230</v>
      </c>
      <c r="H26" s="407" t="s">
        <v>536</v>
      </c>
      <c r="I26" s="408" t="s">
        <v>537</v>
      </c>
      <c r="J26" s="409" t="s">
        <v>538</v>
      </c>
      <c r="K26" s="409" t="s">
        <v>539</v>
      </c>
      <c r="L26" s="406">
        <v>43195</v>
      </c>
      <c r="M26" s="407" t="s">
        <v>540</v>
      </c>
      <c r="N26" s="408" t="s">
        <v>541</v>
      </c>
      <c r="O26" s="410">
        <v>0</v>
      </c>
      <c r="P26" s="410">
        <v>15</v>
      </c>
      <c r="Q26" s="411" t="s">
        <v>419</v>
      </c>
      <c r="R26" s="412" t="s">
        <v>420</v>
      </c>
      <c r="S26" s="413" t="s">
        <v>542</v>
      </c>
      <c r="T26" s="410">
        <v>0</v>
      </c>
      <c r="U26" s="410">
        <v>458.33</v>
      </c>
      <c r="V26" s="414">
        <f>U26+T26</f>
        <v>458.33</v>
      </c>
      <c r="W26" s="410">
        <v>0</v>
      </c>
      <c r="X26" s="410" t="s">
        <v>422</v>
      </c>
      <c r="Y26" s="406">
        <v>43658</v>
      </c>
      <c r="Z26" s="407" t="s">
        <v>543</v>
      </c>
      <c r="AA26" s="408" t="s">
        <v>544</v>
      </c>
      <c r="AB26" s="410">
        <v>458.33</v>
      </c>
      <c r="AC26" s="415">
        <f>IF(P26&lt;=15,1,IF(AND(P26&gt;15,P26&lt;=150),2,0))</f>
        <v>1</v>
      </c>
      <c r="AD26" s="415">
        <f>IF(Q26&lt;=15,1,IF(AND(Q26&gt;15,Q26&lt;=150),2,0))</f>
        <v>0</v>
      </c>
    </row>
    <row s="402" customFormat="1" customHeight="1" ht="12">
      <c r="A27" s="402"/>
      <c r="B27" s="402"/>
      <c r="C27" s="402"/>
      <c r="D27" s="403"/>
      <c r="E27" s="404" t="s">
        <v>412</v>
      </c>
      <c r="F27" s="405">
        <f>ROW()-11</f>
        <v>16</v>
      </c>
      <c r="G27" s="406">
        <v>43109</v>
      </c>
      <c r="H27" s="407" t="s">
        <v>545</v>
      </c>
      <c r="I27" s="408" t="s">
        <v>546</v>
      </c>
      <c r="J27" s="409" t="s">
        <v>547</v>
      </c>
      <c r="K27" s="409" t="s">
        <v>548</v>
      </c>
      <c r="L27" s="406">
        <v>43089</v>
      </c>
      <c r="M27" s="407" t="s">
        <v>549</v>
      </c>
      <c r="N27" s="408" t="s">
        <v>550</v>
      </c>
      <c r="O27" s="410">
        <v>0</v>
      </c>
      <c r="P27" s="410">
        <v>15</v>
      </c>
      <c r="Q27" s="411" t="s">
        <v>419</v>
      </c>
      <c r="R27" s="412" t="s">
        <v>420</v>
      </c>
      <c r="S27" s="413" t="s">
        <v>551</v>
      </c>
      <c r="T27" s="410">
        <v>0</v>
      </c>
      <c r="U27" s="410">
        <v>458.33</v>
      </c>
      <c r="V27" s="414">
        <f>U27+T27</f>
        <v>458.33</v>
      </c>
      <c r="W27" s="410">
        <v>0</v>
      </c>
      <c r="X27" s="410" t="s">
        <v>422</v>
      </c>
      <c r="Y27" s="406">
        <v>43481</v>
      </c>
      <c r="Z27" s="407" t="s">
        <v>552</v>
      </c>
      <c r="AA27" s="408" t="s">
        <v>553</v>
      </c>
      <c r="AB27" s="410">
        <v>458.33</v>
      </c>
      <c r="AC27" s="415">
        <f>IF(P27&lt;=15,1,IF(AND(P27&gt;15,P27&lt;=150),2,0))</f>
        <v>1</v>
      </c>
      <c r="AD27" s="415">
        <f>IF(Q27&lt;=15,1,IF(AND(Q27&gt;15,Q27&lt;=150),2,0))</f>
        <v>0</v>
      </c>
    </row>
    <row s="402" customFormat="1" customHeight="1" ht="12">
      <c r="A28" s="402"/>
      <c r="B28" s="402"/>
      <c r="C28" s="402"/>
      <c r="D28" s="403"/>
      <c r="E28" s="404" t="s">
        <v>412</v>
      </c>
      <c r="F28" s="405">
        <f>ROW()-11</f>
        <v>17</v>
      </c>
      <c r="G28" s="406">
        <v>43238</v>
      </c>
      <c r="H28" s="407" t="s">
        <v>554</v>
      </c>
      <c r="I28" s="408" t="s">
        <v>555</v>
      </c>
      <c r="J28" s="409" t="s">
        <v>556</v>
      </c>
      <c r="K28" s="409" t="s">
        <v>557</v>
      </c>
      <c r="L28" s="406">
        <v>43228</v>
      </c>
      <c r="M28" s="407" t="s">
        <v>558</v>
      </c>
      <c r="N28" s="408" t="s">
        <v>559</v>
      </c>
      <c r="O28" s="410">
        <v>0</v>
      </c>
      <c r="P28" s="410">
        <v>15</v>
      </c>
      <c r="Q28" s="411" t="s">
        <v>419</v>
      </c>
      <c r="R28" s="412" t="s">
        <v>420</v>
      </c>
      <c r="S28" s="413" t="s">
        <v>560</v>
      </c>
      <c r="T28" s="410">
        <v>0</v>
      </c>
      <c r="U28" s="410">
        <v>458.33</v>
      </c>
      <c r="V28" s="414">
        <f>U28+T28</f>
        <v>458.33</v>
      </c>
      <c r="W28" s="410">
        <v>0</v>
      </c>
      <c r="X28" s="410" t="s">
        <v>422</v>
      </c>
      <c r="Y28" s="406">
        <v>43678</v>
      </c>
      <c r="Z28" s="407" t="s">
        <v>561</v>
      </c>
      <c r="AA28" s="408" t="s">
        <v>562</v>
      </c>
      <c r="AB28" s="410">
        <v>458.33</v>
      </c>
      <c r="AC28" s="415">
        <f>IF(P28&lt;=15,1,IF(AND(P28&gt;15,P28&lt;=150),2,0))</f>
        <v>1</v>
      </c>
      <c r="AD28" s="415">
        <f>IF(Q28&lt;=15,1,IF(AND(Q28&gt;15,Q28&lt;=150),2,0))</f>
        <v>0</v>
      </c>
    </row>
    <row s="402" customFormat="1" customHeight="1" ht="12">
      <c r="A29" s="402"/>
      <c r="B29" s="402"/>
      <c r="C29" s="402"/>
      <c r="D29" s="403"/>
      <c r="E29" s="404" t="s">
        <v>412</v>
      </c>
      <c r="F29" s="405">
        <f>ROW()-11</f>
        <v>18</v>
      </c>
      <c r="G29" s="406">
        <v>43616</v>
      </c>
      <c r="H29" s="407" t="s">
        <v>563</v>
      </c>
      <c r="I29" s="408" t="s">
        <v>564</v>
      </c>
      <c r="J29" s="409" t="s">
        <v>565</v>
      </c>
      <c r="K29" s="409" t="s">
        <v>566</v>
      </c>
      <c r="L29" s="406">
        <v>43571</v>
      </c>
      <c r="M29" s="407" t="s">
        <v>567</v>
      </c>
      <c r="N29" s="408" t="s">
        <v>568</v>
      </c>
      <c r="O29" s="410">
        <v>0</v>
      </c>
      <c r="P29" s="410">
        <v>15</v>
      </c>
      <c r="Q29" s="411" t="s">
        <v>419</v>
      </c>
      <c r="R29" s="412" t="s">
        <v>420</v>
      </c>
      <c r="S29" s="413" t="s">
        <v>569</v>
      </c>
      <c r="T29" s="410">
        <v>0</v>
      </c>
      <c r="U29" s="410">
        <v>458.33</v>
      </c>
      <c r="V29" s="414">
        <f>U29+T29</f>
        <v>458.33</v>
      </c>
      <c r="W29" s="410">
        <v>0</v>
      </c>
      <c r="X29" s="410" t="s">
        <v>422</v>
      </c>
      <c r="Y29" s="406">
        <v>43684</v>
      </c>
      <c r="Z29" s="407" t="s">
        <v>570</v>
      </c>
      <c r="AA29" s="408" t="s">
        <v>571</v>
      </c>
      <c r="AB29" s="410">
        <v>458.33</v>
      </c>
      <c r="AC29" s="415">
        <f>IF(P29&lt;=15,1,IF(AND(P29&gt;15,P29&lt;=150),2,0))</f>
        <v>1</v>
      </c>
      <c r="AD29" s="415">
        <f>IF(Q29&lt;=15,1,IF(AND(Q29&gt;15,Q29&lt;=150),2,0))</f>
        <v>0</v>
      </c>
    </row>
    <row s="402" customFormat="1" customHeight="1" ht="12">
      <c r="A30" s="402"/>
      <c r="B30" s="402"/>
      <c r="C30" s="402"/>
      <c r="D30" s="403"/>
      <c r="E30" s="404" t="s">
        <v>412</v>
      </c>
      <c r="F30" s="405">
        <f>ROW()-11</f>
        <v>19</v>
      </c>
      <c r="G30" s="406">
        <v>43572</v>
      </c>
      <c r="H30" s="407" t="s">
        <v>572</v>
      </c>
      <c r="I30" s="408" t="s">
        <v>573</v>
      </c>
      <c r="J30" s="409" t="s">
        <v>574</v>
      </c>
      <c r="K30" s="409" t="s">
        <v>566</v>
      </c>
      <c r="L30" s="406">
        <v>43565</v>
      </c>
      <c r="M30" s="407" t="s">
        <v>575</v>
      </c>
      <c r="N30" s="408" t="s">
        <v>576</v>
      </c>
      <c r="O30" s="410">
        <v>0</v>
      </c>
      <c r="P30" s="410">
        <v>10</v>
      </c>
      <c r="Q30" s="411" t="s">
        <v>419</v>
      </c>
      <c r="R30" s="412" t="s">
        <v>420</v>
      </c>
      <c r="S30" s="413" t="s">
        <v>577</v>
      </c>
      <c r="T30" s="410">
        <v>0</v>
      </c>
      <c r="U30" s="410">
        <v>458.33</v>
      </c>
      <c r="V30" s="414">
        <f>U30+T30</f>
        <v>458.33</v>
      </c>
      <c r="W30" s="410">
        <v>0</v>
      </c>
      <c r="X30" s="410" t="s">
        <v>422</v>
      </c>
      <c r="Y30" s="406">
        <v>43684</v>
      </c>
      <c r="Z30" s="407" t="s">
        <v>578</v>
      </c>
      <c r="AA30" s="408" t="s">
        <v>579</v>
      </c>
      <c r="AB30" s="410">
        <v>458.33</v>
      </c>
      <c r="AC30" s="415">
        <f>IF(P30&lt;=15,1,IF(AND(P30&gt;15,P30&lt;=150),2,0))</f>
        <v>1</v>
      </c>
      <c r="AD30" s="415">
        <f>IF(Q30&lt;=15,1,IF(AND(Q30&gt;15,Q30&lt;=150),2,0))</f>
        <v>0</v>
      </c>
    </row>
    <row s="402" customFormat="1" customHeight="1" ht="12">
      <c r="A31" s="402"/>
      <c r="B31" s="402"/>
      <c r="C31" s="402"/>
      <c r="D31" s="403"/>
      <c r="E31" s="404" t="s">
        <v>412</v>
      </c>
      <c r="F31" s="405">
        <f>ROW()-11</f>
        <v>20</v>
      </c>
      <c r="G31" s="406">
        <v>43647</v>
      </c>
      <c r="H31" s="407" t="s">
        <v>580</v>
      </c>
      <c r="I31" s="408" t="s">
        <v>581</v>
      </c>
      <c r="J31" s="409" t="s">
        <v>582</v>
      </c>
      <c r="K31" s="409" t="s">
        <v>583</v>
      </c>
      <c r="L31" s="406">
        <v>43633</v>
      </c>
      <c r="M31" s="407" t="s">
        <v>584</v>
      </c>
      <c r="N31" s="408" t="s">
        <v>585</v>
      </c>
      <c r="O31" s="410">
        <v>0</v>
      </c>
      <c r="P31" s="410">
        <v>15</v>
      </c>
      <c r="Q31" s="411" t="s">
        <v>419</v>
      </c>
      <c r="R31" s="412" t="s">
        <v>420</v>
      </c>
      <c r="S31" s="413" t="s">
        <v>586</v>
      </c>
      <c r="T31" s="410">
        <v>0</v>
      </c>
      <c r="U31" s="410">
        <v>458.33</v>
      </c>
      <c r="V31" s="414">
        <f>U31+T31</f>
        <v>458.33</v>
      </c>
      <c r="W31" s="410">
        <v>0</v>
      </c>
      <c r="X31" s="410" t="s">
        <v>422</v>
      </c>
      <c r="Y31" s="406">
        <v>43676</v>
      </c>
      <c r="Z31" s="407" t="s">
        <v>587</v>
      </c>
      <c r="AA31" s="408" t="s">
        <v>588</v>
      </c>
      <c r="AB31" s="410">
        <v>458.33</v>
      </c>
      <c r="AC31" s="415">
        <f>IF(P31&lt;=15,1,IF(AND(P31&gt;15,P31&lt;=150),2,0))</f>
        <v>1</v>
      </c>
      <c r="AD31" s="415">
        <f>IF(Q31&lt;=15,1,IF(AND(Q31&gt;15,Q31&lt;=150),2,0))</f>
        <v>0</v>
      </c>
    </row>
    <row s="402" customFormat="1" customHeight="1" ht="12">
      <c r="A32" s="402"/>
      <c r="B32" s="402"/>
      <c r="C32" s="402"/>
      <c r="D32" s="403"/>
      <c r="E32" s="404" t="s">
        <v>412</v>
      </c>
      <c r="F32" s="405">
        <f>ROW()-11</f>
        <v>21</v>
      </c>
      <c r="G32" s="406">
        <v>43644</v>
      </c>
      <c r="H32" s="407" t="s">
        <v>589</v>
      </c>
      <c r="I32" s="408" t="s">
        <v>590</v>
      </c>
      <c r="J32" s="409" t="s">
        <v>591</v>
      </c>
      <c r="K32" s="409" t="s">
        <v>583</v>
      </c>
      <c r="L32" s="406">
        <v>43633</v>
      </c>
      <c r="M32" s="407" t="s">
        <v>592</v>
      </c>
      <c r="N32" s="408" t="s">
        <v>593</v>
      </c>
      <c r="O32" s="410">
        <v>0</v>
      </c>
      <c r="P32" s="410">
        <v>15</v>
      </c>
      <c r="Q32" s="411" t="s">
        <v>419</v>
      </c>
      <c r="R32" s="412" t="s">
        <v>420</v>
      </c>
      <c r="S32" s="413" t="s">
        <v>594</v>
      </c>
      <c r="T32" s="410">
        <v>0</v>
      </c>
      <c r="U32" s="410">
        <v>458.33</v>
      </c>
      <c r="V32" s="414">
        <f>U32+T32</f>
        <v>458.33</v>
      </c>
      <c r="W32" s="410">
        <v>0</v>
      </c>
      <c r="X32" s="410" t="s">
        <v>422</v>
      </c>
      <c r="Y32" s="406">
        <v>43684</v>
      </c>
      <c r="Z32" s="407" t="s">
        <v>595</v>
      </c>
      <c r="AA32" s="408" t="s">
        <v>596</v>
      </c>
      <c r="AB32" s="410">
        <v>458.33</v>
      </c>
      <c r="AC32" s="415">
        <f>IF(P32&lt;=15,1,IF(AND(P32&gt;15,P32&lt;=150),2,0))</f>
        <v>1</v>
      </c>
      <c r="AD32" s="415">
        <f>IF(Q32&lt;=15,1,IF(AND(Q32&gt;15,Q32&lt;=150),2,0))</f>
        <v>0</v>
      </c>
    </row>
    <row s="402" customFormat="1" customHeight="1" ht="12">
      <c r="A33" s="402"/>
      <c r="B33" s="402"/>
      <c r="C33" s="402"/>
      <c r="D33" s="403"/>
      <c r="E33" s="404" t="s">
        <v>412</v>
      </c>
      <c r="F33" s="405">
        <f>ROW()-11</f>
        <v>22</v>
      </c>
      <c r="G33" s="406">
        <v>43662</v>
      </c>
      <c r="H33" s="407" t="s">
        <v>597</v>
      </c>
      <c r="I33" s="408" t="s">
        <v>598</v>
      </c>
      <c r="J33" s="409" t="s">
        <v>599</v>
      </c>
      <c r="K33" s="409" t="s">
        <v>600</v>
      </c>
      <c r="L33" s="406">
        <v>43650</v>
      </c>
      <c r="M33" s="407" t="s">
        <v>601</v>
      </c>
      <c r="N33" s="408" t="s">
        <v>602</v>
      </c>
      <c r="O33" s="410">
        <v>0</v>
      </c>
      <c r="P33" s="410">
        <v>10</v>
      </c>
      <c r="Q33" s="411" t="s">
        <v>419</v>
      </c>
      <c r="R33" s="412" t="s">
        <v>420</v>
      </c>
      <c r="S33" s="413" t="s">
        <v>603</v>
      </c>
      <c r="T33" s="410">
        <v>0</v>
      </c>
      <c r="U33" s="410">
        <v>458.33</v>
      </c>
      <c r="V33" s="414">
        <f>U33+T33</f>
        <v>458.33</v>
      </c>
      <c r="W33" s="410">
        <v>0</v>
      </c>
      <c r="X33" s="410" t="s">
        <v>422</v>
      </c>
      <c r="Y33" s="406">
        <v>43684</v>
      </c>
      <c r="Z33" s="407" t="s">
        <v>604</v>
      </c>
      <c r="AA33" s="408" t="s">
        <v>605</v>
      </c>
      <c r="AB33" s="410">
        <v>458.33</v>
      </c>
      <c r="AC33" s="415">
        <f>IF(P33&lt;=15,1,IF(AND(P33&gt;15,P33&lt;=150),2,0))</f>
        <v>1</v>
      </c>
      <c r="AD33" s="415">
        <f>IF(Q33&lt;=15,1,IF(AND(Q33&gt;15,Q33&lt;=150),2,0))</f>
        <v>0</v>
      </c>
    </row>
    <row s="402" customFormat="1" customHeight="1" ht="12">
      <c r="A34" s="402"/>
      <c r="B34" s="402"/>
      <c r="C34" s="402"/>
      <c r="D34" s="403"/>
      <c r="E34" s="404" t="s">
        <v>412</v>
      </c>
      <c r="F34" s="405">
        <f>ROW()-11</f>
        <v>23</v>
      </c>
      <c r="G34" s="406">
        <v>43076</v>
      </c>
      <c r="H34" s="407" t="s">
        <v>606</v>
      </c>
      <c r="I34" s="408" t="s">
        <v>607</v>
      </c>
      <c r="J34" s="409" t="s">
        <v>608</v>
      </c>
      <c r="K34" s="409" t="s">
        <v>566</v>
      </c>
      <c r="L34" s="406" t="s">
        <v>422</v>
      </c>
      <c r="M34" s="407" t="s">
        <v>422</v>
      </c>
      <c r="N34" s="408" t="s">
        <v>609</v>
      </c>
      <c r="O34" s="410">
        <v>0</v>
      </c>
      <c r="P34" s="410">
        <v>10</v>
      </c>
      <c r="Q34" s="411" t="s">
        <v>419</v>
      </c>
      <c r="R34" s="412" t="s">
        <v>420</v>
      </c>
      <c r="S34" s="413" t="s">
        <v>610</v>
      </c>
      <c r="T34" s="410">
        <v>0</v>
      </c>
      <c r="U34" s="410">
        <v>458.33</v>
      </c>
      <c r="V34" s="414">
        <f>U34+T34</f>
        <v>458.33</v>
      </c>
      <c r="W34" s="410">
        <v>0</v>
      </c>
      <c r="X34" s="410" t="s">
        <v>422</v>
      </c>
      <c r="Y34" s="406">
        <v>43676</v>
      </c>
      <c r="Z34" s="407" t="s">
        <v>611</v>
      </c>
      <c r="AA34" s="408" t="s">
        <v>612</v>
      </c>
      <c r="AB34" s="410">
        <v>458.33</v>
      </c>
      <c r="AC34" s="415">
        <f>IF(P34&lt;=15,1,IF(AND(P34&gt;15,P34&lt;=150),2,0))</f>
        <v>1</v>
      </c>
      <c r="AD34" s="415">
        <f>IF(Q34&lt;=15,1,IF(AND(Q34&gt;15,Q34&lt;=150),2,0))</f>
        <v>0</v>
      </c>
    </row>
    <row s="402" customFormat="1" customHeight="1" ht="12">
      <c r="A35" s="402"/>
      <c r="B35" s="402"/>
      <c r="C35" s="402"/>
      <c r="D35" s="403"/>
      <c r="E35" s="404" t="s">
        <v>412</v>
      </c>
      <c r="F35" s="405">
        <f>ROW()-11</f>
        <v>24</v>
      </c>
      <c r="G35" s="406">
        <v>43662</v>
      </c>
      <c r="H35" s="407" t="s">
        <v>613</v>
      </c>
      <c r="I35" s="408" t="s">
        <v>614</v>
      </c>
      <c r="J35" s="409" t="s">
        <v>615</v>
      </c>
      <c r="K35" s="409" t="s">
        <v>616</v>
      </c>
      <c r="L35" s="406">
        <v>43648</v>
      </c>
      <c r="M35" s="407" t="s">
        <v>617</v>
      </c>
      <c r="N35" s="408" t="s">
        <v>618</v>
      </c>
      <c r="O35" s="410">
        <v>0</v>
      </c>
      <c r="P35" s="410">
        <v>10</v>
      </c>
      <c r="Q35" s="411" t="s">
        <v>419</v>
      </c>
      <c r="R35" s="412" t="s">
        <v>420</v>
      </c>
      <c r="S35" s="413" t="s">
        <v>619</v>
      </c>
      <c r="T35" s="410">
        <v>0</v>
      </c>
      <c r="U35" s="410">
        <v>458.33</v>
      </c>
      <c r="V35" s="414">
        <f>U35+T35</f>
        <v>458.33</v>
      </c>
      <c r="W35" s="410">
        <v>0</v>
      </c>
      <c r="X35" s="410" t="s">
        <v>422</v>
      </c>
      <c r="Y35" s="406">
        <v>43698</v>
      </c>
      <c r="Z35" s="407" t="s">
        <v>620</v>
      </c>
      <c r="AA35" s="408" t="s">
        <v>621</v>
      </c>
      <c r="AB35" s="410">
        <v>458.33</v>
      </c>
      <c r="AC35" s="415">
        <f>IF(P35&lt;=15,1,IF(AND(P35&gt;15,P35&lt;=150),2,0))</f>
        <v>1</v>
      </c>
      <c r="AD35" s="415">
        <f>IF(Q35&lt;=15,1,IF(AND(Q35&gt;15,Q35&lt;=150),2,0))</f>
        <v>0</v>
      </c>
    </row>
    <row s="402" customFormat="1" customHeight="1" ht="12">
      <c r="A36" s="402"/>
      <c r="B36" s="402"/>
      <c r="C36" s="402"/>
      <c r="D36" s="403"/>
      <c r="E36" s="404" t="s">
        <v>412</v>
      </c>
      <c r="F36" s="405">
        <f>ROW()-11</f>
        <v>25</v>
      </c>
      <c r="G36" s="406">
        <v>43514</v>
      </c>
      <c r="H36" s="407" t="s">
        <v>622</v>
      </c>
      <c r="I36" s="408" t="s">
        <v>623</v>
      </c>
      <c r="J36" s="409" t="s">
        <v>624</v>
      </c>
      <c r="K36" s="409" t="s">
        <v>625</v>
      </c>
      <c r="L36" s="406">
        <v>43500</v>
      </c>
      <c r="M36" s="407" t="s">
        <v>626</v>
      </c>
      <c r="N36" s="408" t="s">
        <v>627</v>
      </c>
      <c r="O36" s="410">
        <v>0</v>
      </c>
      <c r="P36" s="410">
        <v>50</v>
      </c>
      <c r="Q36" s="411" t="s">
        <v>419</v>
      </c>
      <c r="R36" s="412" t="s">
        <v>439</v>
      </c>
      <c r="S36" s="413" t="s">
        <v>628</v>
      </c>
      <c r="T36" s="410">
        <v>33621</v>
      </c>
      <c r="U36" s="410">
        <v>18356.93</v>
      </c>
      <c r="V36" s="414">
        <f>U36+T36</f>
        <v>51977.93</v>
      </c>
      <c r="W36" s="410">
        <v>510051.05</v>
      </c>
      <c r="X36" s="410" t="s">
        <v>422</v>
      </c>
      <c r="Y36" s="406">
        <v>43711</v>
      </c>
      <c r="Z36" s="407" t="s">
        <v>629</v>
      </c>
      <c r="AA36" s="408" t="s">
        <v>630</v>
      </c>
      <c r="AB36" s="410">
        <v>33621</v>
      </c>
      <c r="AC36" s="415">
        <f>IF(P36&lt;=15,1,IF(AND(P36&gt;15,P36&lt;=150),2,0))</f>
        <v>2</v>
      </c>
      <c r="AD36" s="415">
        <f>IF(Q36&lt;=15,1,IF(AND(Q36&gt;15,Q36&lt;=150),2,0))</f>
        <v>0</v>
      </c>
    </row>
    <row s="402" customFormat="1" customHeight="1" ht="12">
      <c r="A37" s="402"/>
      <c r="B37" s="402"/>
      <c r="C37" s="402"/>
      <c r="D37" s="403"/>
      <c r="E37" s="404" t="s">
        <v>412</v>
      </c>
      <c r="F37" s="405">
        <f>ROW()-11</f>
        <v>26</v>
      </c>
      <c r="G37" s="406">
        <v>43697</v>
      </c>
      <c r="H37" s="407" t="s">
        <v>631</v>
      </c>
      <c r="I37" s="408" t="s">
        <v>632</v>
      </c>
      <c r="J37" s="409" t="s">
        <v>633</v>
      </c>
      <c r="K37" s="409" t="s">
        <v>634</v>
      </c>
      <c r="L37" s="406">
        <v>43678</v>
      </c>
      <c r="M37" s="407" t="s">
        <v>635</v>
      </c>
      <c r="N37" s="408" t="s">
        <v>636</v>
      </c>
      <c r="O37" s="410">
        <v>0</v>
      </c>
      <c r="P37" s="410">
        <v>13</v>
      </c>
      <c r="Q37" s="411" t="s">
        <v>419</v>
      </c>
      <c r="R37" s="412" t="s">
        <v>420</v>
      </c>
      <c r="S37" s="413" t="s">
        <v>637</v>
      </c>
      <c r="T37" s="410">
        <v>0</v>
      </c>
      <c r="U37" s="410">
        <v>458.33</v>
      </c>
      <c r="V37" s="414">
        <f>U37+T37</f>
        <v>458.33</v>
      </c>
      <c r="W37" s="410">
        <v>0</v>
      </c>
      <c r="X37" s="410" t="s">
        <v>422</v>
      </c>
      <c r="Y37" s="406">
        <v>43713</v>
      </c>
      <c r="Z37" s="407" t="s">
        <v>638</v>
      </c>
      <c r="AA37" s="408" t="s">
        <v>639</v>
      </c>
      <c r="AB37" s="410">
        <v>458.33</v>
      </c>
      <c r="AC37" s="415">
        <f>IF(P37&lt;=15,1,IF(AND(P37&gt;15,P37&lt;=150),2,0))</f>
        <v>1</v>
      </c>
      <c r="AD37" s="415">
        <f>IF(Q37&lt;=15,1,IF(AND(Q37&gt;15,Q37&lt;=150),2,0))</f>
        <v>0</v>
      </c>
    </row>
    <row s="402" customFormat="1" customHeight="1" ht="12">
      <c r="A38" s="402"/>
      <c r="B38" s="402"/>
      <c r="C38" s="402"/>
      <c r="D38" s="403"/>
      <c r="E38" s="404" t="s">
        <v>412</v>
      </c>
      <c r="F38" s="405">
        <f>ROW()-11</f>
        <v>27</v>
      </c>
      <c r="G38" s="406">
        <v>43487</v>
      </c>
      <c r="H38" s="407" t="s">
        <v>640</v>
      </c>
      <c r="I38" s="408" t="s">
        <v>641</v>
      </c>
      <c r="J38" s="409" t="s">
        <v>642</v>
      </c>
      <c r="K38" s="409" t="s">
        <v>643</v>
      </c>
      <c r="L38" s="406">
        <v>43419</v>
      </c>
      <c r="M38" s="407" t="s">
        <v>644</v>
      </c>
      <c r="N38" s="408" t="s">
        <v>645</v>
      </c>
      <c r="O38" s="410">
        <v>0</v>
      </c>
      <c r="P38" s="410">
        <v>5</v>
      </c>
      <c r="Q38" s="411" t="s">
        <v>419</v>
      </c>
      <c r="R38" s="412" t="s">
        <v>420</v>
      </c>
      <c r="S38" s="413" t="s">
        <v>646</v>
      </c>
      <c r="T38" s="410">
        <v>0</v>
      </c>
      <c r="U38" s="410">
        <v>458.33</v>
      </c>
      <c r="V38" s="414">
        <f>U38+T38</f>
        <v>458.33</v>
      </c>
      <c r="W38" s="410">
        <v>0</v>
      </c>
      <c r="X38" s="410" t="s">
        <v>422</v>
      </c>
      <c r="Y38" s="406">
        <v>43748</v>
      </c>
      <c r="Z38" s="407" t="s">
        <v>647</v>
      </c>
      <c r="AA38" s="408" t="s">
        <v>648</v>
      </c>
      <c r="AB38" s="410">
        <v>458.33</v>
      </c>
      <c r="AC38" s="415">
        <f>IF(P38&lt;=15,1,IF(AND(P38&gt;15,P38&lt;=150),2,0))</f>
        <v>1</v>
      </c>
      <c r="AD38" s="415">
        <f>IF(Q38&lt;=15,1,IF(AND(Q38&gt;15,Q38&lt;=150),2,0))</f>
        <v>0</v>
      </c>
    </row>
    <row s="402" customFormat="1" customHeight="1" ht="12">
      <c r="A39" s="402"/>
      <c r="B39" s="402"/>
      <c r="C39" s="402"/>
      <c r="D39" s="403"/>
      <c r="E39" s="404" t="s">
        <v>412</v>
      </c>
      <c r="F39" s="405">
        <f>ROW()-11</f>
        <v>28</v>
      </c>
      <c r="G39" s="406">
        <v>43530</v>
      </c>
      <c r="H39" s="407" t="s">
        <v>649</v>
      </c>
      <c r="I39" s="408" t="s">
        <v>650</v>
      </c>
      <c r="J39" s="409" t="s">
        <v>651</v>
      </c>
      <c r="K39" s="409" t="s">
        <v>652</v>
      </c>
      <c r="L39" s="406">
        <v>43521</v>
      </c>
      <c r="M39" s="407" t="s">
        <v>653</v>
      </c>
      <c r="N39" s="408" t="s">
        <v>654</v>
      </c>
      <c r="O39" s="410">
        <v>0</v>
      </c>
      <c r="P39" s="410">
        <v>25</v>
      </c>
      <c r="Q39" s="411" t="s">
        <v>419</v>
      </c>
      <c r="R39" s="412" t="s">
        <v>439</v>
      </c>
      <c r="S39" s="413" t="s">
        <v>655</v>
      </c>
      <c r="T39" s="410">
        <v>0</v>
      </c>
      <c r="U39" s="410">
        <v>15536.82</v>
      </c>
      <c r="V39" s="414">
        <f>U39+T39</f>
        <v>15536.82</v>
      </c>
      <c r="W39" s="410">
        <v>0</v>
      </c>
      <c r="X39" s="410" t="s">
        <v>422</v>
      </c>
      <c r="Y39" s="406">
        <v>43747</v>
      </c>
      <c r="Z39" s="407" t="s">
        <v>656</v>
      </c>
      <c r="AA39" s="408" t="s">
        <v>657</v>
      </c>
      <c r="AB39" s="410">
        <v>15536.82</v>
      </c>
      <c r="AC39" s="415">
        <f>IF(P39&lt;=15,1,IF(AND(P39&gt;15,P39&lt;=150),2,0))</f>
        <v>2</v>
      </c>
      <c r="AD39" s="415">
        <f>IF(Q39&lt;=15,1,IF(AND(Q39&gt;15,Q39&lt;=150),2,0))</f>
        <v>0</v>
      </c>
    </row>
    <row s="402" customFormat="1" customHeight="1" ht="12">
      <c r="A40" s="402"/>
      <c r="B40" s="402"/>
      <c r="C40" s="402"/>
      <c r="D40" s="403"/>
      <c r="E40" s="404" t="s">
        <v>412</v>
      </c>
      <c r="F40" s="405">
        <f>ROW()-11</f>
        <v>29</v>
      </c>
      <c r="G40" s="406">
        <v>43720</v>
      </c>
      <c r="H40" s="407" t="s">
        <v>658</v>
      </c>
      <c r="I40" s="408" t="s">
        <v>659</v>
      </c>
      <c r="J40" s="409" t="s">
        <v>660</v>
      </c>
      <c r="K40" s="409" t="s">
        <v>661</v>
      </c>
      <c r="L40" s="406">
        <v>43700</v>
      </c>
      <c r="M40" s="407" t="s">
        <v>662</v>
      </c>
      <c r="N40" s="408" t="s">
        <v>663</v>
      </c>
      <c r="O40" s="410">
        <v>0</v>
      </c>
      <c r="P40" s="410">
        <v>15</v>
      </c>
      <c r="Q40" s="411" t="s">
        <v>419</v>
      </c>
      <c r="R40" s="412" t="s">
        <v>420</v>
      </c>
      <c r="S40" s="413" t="s">
        <v>664</v>
      </c>
      <c r="T40" s="410">
        <v>0</v>
      </c>
      <c r="U40" s="410">
        <v>458.33</v>
      </c>
      <c r="V40" s="414">
        <f>U40+T40</f>
        <v>458.33</v>
      </c>
      <c r="W40" s="410">
        <v>0</v>
      </c>
      <c r="X40" s="410" t="s">
        <v>422</v>
      </c>
      <c r="Y40" s="406">
        <v>43766</v>
      </c>
      <c r="Z40" s="407" t="s">
        <v>665</v>
      </c>
      <c r="AA40" s="408" t="s">
        <v>666</v>
      </c>
      <c r="AB40" s="410">
        <v>458.33</v>
      </c>
      <c r="AC40" s="415">
        <f>IF(P40&lt;=15,1,IF(AND(P40&gt;15,P40&lt;=150),2,0))</f>
        <v>1</v>
      </c>
      <c r="AD40" s="415">
        <f>IF(Q40&lt;=15,1,IF(AND(Q40&gt;15,Q40&lt;=150),2,0))</f>
        <v>0</v>
      </c>
    </row>
    <row s="402" customFormat="1" customHeight="1" ht="12">
      <c r="A41" s="402"/>
      <c r="B41" s="402"/>
      <c r="C41" s="402"/>
      <c r="D41" s="403"/>
      <c r="E41" s="404" t="s">
        <v>412</v>
      </c>
      <c r="F41" s="405">
        <f>ROW()-11</f>
        <v>30</v>
      </c>
      <c r="G41" s="406">
        <v>43699</v>
      </c>
      <c r="H41" s="407" t="s">
        <v>667</v>
      </c>
      <c r="I41" s="408" t="s">
        <v>668</v>
      </c>
      <c r="J41" s="409" t="s">
        <v>669</v>
      </c>
      <c r="K41" s="409" t="s">
        <v>670</v>
      </c>
      <c r="L41" s="406">
        <v>43683</v>
      </c>
      <c r="M41" s="407" t="s">
        <v>671</v>
      </c>
      <c r="N41" s="408" t="s">
        <v>672</v>
      </c>
      <c r="O41" s="410">
        <v>0</v>
      </c>
      <c r="P41" s="410">
        <v>10</v>
      </c>
      <c r="Q41" s="411" t="s">
        <v>419</v>
      </c>
      <c r="R41" s="412" t="s">
        <v>420</v>
      </c>
      <c r="S41" s="413" t="s">
        <v>673</v>
      </c>
      <c r="T41" s="410">
        <v>0</v>
      </c>
      <c r="U41" s="410">
        <v>458.33</v>
      </c>
      <c r="V41" s="414">
        <f>U41+T41</f>
        <v>458.33</v>
      </c>
      <c r="W41" s="410">
        <v>0</v>
      </c>
      <c r="X41" s="410" t="s">
        <v>422</v>
      </c>
      <c r="Y41" s="406">
        <v>43747</v>
      </c>
      <c r="Z41" s="407" t="s">
        <v>674</v>
      </c>
      <c r="AA41" s="408" t="s">
        <v>675</v>
      </c>
      <c r="AB41" s="410">
        <v>458.33</v>
      </c>
      <c r="AC41" s="415">
        <f>IF(P41&lt;=15,1,IF(AND(P41&gt;15,P41&lt;=150),2,0))</f>
        <v>1</v>
      </c>
      <c r="AD41" s="415">
        <f>IF(Q41&lt;=15,1,IF(AND(Q41&gt;15,Q41&lt;=150),2,0))</f>
        <v>0</v>
      </c>
    </row>
    <row s="402" customFormat="1" customHeight="1" ht="12">
      <c r="A42" s="402"/>
      <c r="B42" s="402"/>
      <c r="C42" s="402"/>
      <c r="D42" s="403"/>
      <c r="E42" s="404" t="s">
        <v>412</v>
      </c>
      <c r="F42" s="405">
        <f>ROW()-11</f>
        <v>31</v>
      </c>
      <c r="G42" s="406">
        <v>43676</v>
      </c>
      <c r="H42" s="407" t="s">
        <v>676</v>
      </c>
      <c r="I42" s="408" t="s">
        <v>677</v>
      </c>
      <c r="J42" s="409" t="s">
        <v>678</v>
      </c>
      <c r="K42" s="409" t="s">
        <v>679</v>
      </c>
      <c r="L42" s="406">
        <v>43600</v>
      </c>
      <c r="M42" s="407" t="s">
        <v>680</v>
      </c>
      <c r="N42" s="408" t="s">
        <v>681</v>
      </c>
      <c r="O42" s="410">
        <v>0</v>
      </c>
      <c r="P42" s="410">
        <v>100</v>
      </c>
      <c r="Q42" s="411" t="s">
        <v>419</v>
      </c>
      <c r="R42" s="412" t="s">
        <v>439</v>
      </c>
      <c r="S42" s="413" t="s">
        <v>682</v>
      </c>
      <c r="T42" s="410">
        <v>67242</v>
      </c>
      <c r="U42" s="410">
        <v>18356.93</v>
      </c>
      <c r="V42" s="414">
        <f>U42+T42</f>
        <v>85598.93</v>
      </c>
      <c r="W42" s="410">
        <v>0</v>
      </c>
      <c r="X42" s="410" t="s">
        <v>422</v>
      </c>
      <c r="Y42" s="406">
        <v>43760</v>
      </c>
      <c r="Z42" s="407" t="s">
        <v>683</v>
      </c>
      <c r="AA42" s="408" t="s">
        <v>684</v>
      </c>
      <c r="AB42" s="410">
        <v>67242</v>
      </c>
      <c r="AC42" s="415">
        <f>IF(P42&lt;=15,1,IF(AND(P42&gt;15,P42&lt;=150),2,0))</f>
        <v>2</v>
      </c>
      <c r="AD42" s="415">
        <f>IF(Q42&lt;=15,1,IF(AND(Q42&gt;15,Q42&lt;=150),2,0))</f>
        <v>0</v>
      </c>
    </row>
    <row s="402" customFormat="1" customHeight="1" ht="12">
      <c r="A43" s="402"/>
      <c r="B43" s="402"/>
      <c r="C43" s="402"/>
      <c r="D43" s="403"/>
      <c r="E43" s="404" t="s">
        <v>412</v>
      </c>
      <c r="F43" s="405">
        <f>ROW()-11</f>
        <v>32</v>
      </c>
      <c r="G43" s="406">
        <v>43692</v>
      </c>
      <c r="H43" s="407" t="s">
        <v>685</v>
      </c>
      <c r="I43" s="408" t="s">
        <v>686</v>
      </c>
      <c r="J43" s="409" t="s">
        <v>687</v>
      </c>
      <c r="K43" s="409" t="s">
        <v>688</v>
      </c>
      <c r="L43" s="406">
        <v>43682</v>
      </c>
      <c r="M43" s="407" t="s">
        <v>689</v>
      </c>
      <c r="N43" s="408" t="s">
        <v>690</v>
      </c>
      <c r="O43" s="410">
        <v>0</v>
      </c>
      <c r="P43" s="410">
        <v>5</v>
      </c>
      <c r="Q43" s="411" t="s">
        <v>419</v>
      </c>
      <c r="R43" s="412" t="s">
        <v>420</v>
      </c>
      <c r="S43" s="413" t="s">
        <v>691</v>
      </c>
      <c r="T43" s="410">
        <v>0</v>
      </c>
      <c r="U43" s="410">
        <v>458.33</v>
      </c>
      <c r="V43" s="414">
        <f>U43+T43</f>
        <v>458.33</v>
      </c>
      <c r="W43" s="410">
        <v>0</v>
      </c>
      <c r="X43" s="410" t="s">
        <v>422</v>
      </c>
      <c r="Y43" s="406">
        <v>43766</v>
      </c>
      <c r="Z43" s="407" t="s">
        <v>692</v>
      </c>
      <c r="AA43" s="408" t="s">
        <v>693</v>
      </c>
      <c r="AB43" s="410">
        <v>458.33</v>
      </c>
      <c r="AC43" s="415">
        <f>IF(P43&lt;=15,1,IF(AND(P43&gt;15,P43&lt;=150),2,0))</f>
        <v>1</v>
      </c>
      <c r="AD43" s="415">
        <f>IF(Q43&lt;=15,1,IF(AND(Q43&gt;15,Q43&lt;=150),2,0))</f>
        <v>0</v>
      </c>
    </row>
    <row s="402" customFormat="1" customHeight="1" ht="12">
      <c r="A44" s="402"/>
      <c r="B44" s="402"/>
      <c r="C44" s="402"/>
      <c r="D44" s="403"/>
      <c r="E44" s="404" t="s">
        <v>412</v>
      </c>
      <c r="F44" s="405">
        <f>ROW()-11</f>
        <v>33</v>
      </c>
      <c r="G44" s="406">
        <v>43738</v>
      </c>
      <c r="H44" s="407" t="s">
        <v>694</v>
      </c>
      <c r="I44" s="408" t="s">
        <v>695</v>
      </c>
      <c r="J44" s="409" t="s">
        <v>696</v>
      </c>
      <c r="K44" s="409" t="s">
        <v>697</v>
      </c>
      <c r="L44" s="406">
        <v>44050</v>
      </c>
      <c r="M44" s="407" t="s">
        <v>698</v>
      </c>
      <c r="N44" s="408" t="s">
        <v>699</v>
      </c>
      <c r="O44" s="410">
        <v>0</v>
      </c>
      <c r="P44" s="410">
        <v>1.5</v>
      </c>
      <c r="Q44" s="411" t="s">
        <v>419</v>
      </c>
      <c r="R44" s="412" t="s">
        <v>420</v>
      </c>
      <c r="S44" s="413" t="s">
        <v>700</v>
      </c>
      <c r="T44" s="410">
        <v>0</v>
      </c>
      <c r="U44" s="410">
        <v>458.33</v>
      </c>
      <c r="V44" s="414">
        <f>U44+T44</f>
        <v>458.33</v>
      </c>
      <c r="W44" s="410">
        <v>0</v>
      </c>
      <c r="X44" s="410" t="s">
        <v>422</v>
      </c>
      <c r="Y44" s="406">
        <v>43796</v>
      </c>
      <c r="Z44" s="407" t="s">
        <v>701</v>
      </c>
      <c r="AA44" s="408" t="s">
        <v>702</v>
      </c>
      <c r="AB44" s="410">
        <v>458.33</v>
      </c>
      <c r="AC44" s="415">
        <f>IF(P44&lt;=15,1,IF(AND(P44&gt;15,P44&lt;=150),2,0))</f>
        <v>1</v>
      </c>
      <c r="AD44" s="415">
        <f>IF(Q44&lt;=15,1,IF(AND(Q44&gt;15,Q44&lt;=150),2,0))</f>
        <v>0</v>
      </c>
    </row>
    <row s="402" customFormat="1" customHeight="1" ht="12">
      <c r="A45" s="402"/>
      <c r="B45" s="402"/>
      <c r="C45" s="402"/>
      <c r="D45" s="403"/>
      <c r="E45" s="404" t="s">
        <v>412</v>
      </c>
      <c r="F45" s="405">
        <f>ROW()-11</f>
        <v>34</v>
      </c>
      <c r="G45" s="406">
        <v>43747</v>
      </c>
      <c r="H45" s="407" t="s">
        <v>703</v>
      </c>
      <c r="I45" s="408" t="s">
        <v>704</v>
      </c>
      <c r="J45" s="409" t="s">
        <v>705</v>
      </c>
      <c r="K45" s="409" t="s">
        <v>706</v>
      </c>
      <c r="L45" s="406">
        <v>43732</v>
      </c>
      <c r="M45" s="407" t="s">
        <v>707</v>
      </c>
      <c r="N45" s="408" t="s">
        <v>708</v>
      </c>
      <c r="O45" s="410">
        <v>0</v>
      </c>
      <c r="P45" s="410">
        <v>320</v>
      </c>
      <c r="Q45" s="411" t="s">
        <v>419</v>
      </c>
      <c r="R45" s="412" t="s">
        <v>458</v>
      </c>
      <c r="S45" s="413" t="s">
        <v>709</v>
      </c>
      <c r="T45" s="410">
        <v>2413275.64</v>
      </c>
      <c r="U45" s="410">
        <v>18356.93</v>
      </c>
      <c r="V45" s="414">
        <f>U45+T45</f>
        <v>2431632.57</v>
      </c>
      <c r="W45" s="410">
        <v>1191101</v>
      </c>
      <c r="X45" s="410" t="s">
        <v>422</v>
      </c>
      <c r="Y45" s="406">
        <v>43790</v>
      </c>
      <c r="Z45" s="407" t="s">
        <v>710</v>
      </c>
      <c r="AA45" s="408" t="s">
        <v>711</v>
      </c>
      <c r="AB45" s="410">
        <v>1206637.82</v>
      </c>
      <c r="AC45" s="415">
        <f>IF(P45&lt;=15,1,IF(AND(P45&gt;15,P45&lt;=150),2,0))</f>
        <v>0</v>
      </c>
      <c r="AD45" s="415">
        <f>IF(Q45&lt;=15,1,IF(AND(Q45&gt;15,Q45&lt;=150),2,0))</f>
        <v>0</v>
      </c>
    </row>
    <row s="402" customFormat="1" customHeight="1" ht="12">
      <c r="A46" s="402"/>
      <c r="B46" s="402"/>
      <c r="C46" s="402"/>
      <c r="D46" s="403"/>
      <c r="E46" s="404" t="s">
        <v>412</v>
      </c>
      <c r="F46" s="405">
        <f>ROW()-11</f>
        <v>35</v>
      </c>
      <c r="G46" s="406">
        <v>43776</v>
      </c>
      <c r="H46" s="407" t="s">
        <v>712</v>
      </c>
      <c r="I46" s="408" t="s">
        <v>713</v>
      </c>
      <c r="J46" s="409" t="s">
        <v>714</v>
      </c>
      <c r="K46" s="409" t="s">
        <v>715</v>
      </c>
      <c r="L46" s="406">
        <v>43754</v>
      </c>
      <c r="M46" s="407" t="s">
        <v>716</v>
      </c>
      <c r="N46" s="408" t="s">
        <v>717</v>
      </c>
      <c r="O46" s="410">
        <v>0</v>
      </c>
      <c r="P46" s="410">
        <v>255</v>
      </c>
      <c r="Q46" s="411" t="s">
        <v>419</v>
      </c>
      <c r="R46" s="412" t="s">
        <v>458</v>
      </c>
      <c r="S46" s="413" t="s">
        <v>718</v>
      </c>
      <c r="T46" s="410">
        <v>0</v>
      </c>
      <c r="U46" s="410">
        <v>18356.93</v>
      </c>
      <c r="V46" s="414">
        <f>U46+T46</f>
        <v>18356.93</v>
      </c>
      <c r="W46" s="410">
        <v>0</v>
      </c>
      <c r="X46" s="410" t="s">
        <v>422</v>
      </c>
      <c r="Y46" s="406">
        <v>43797</v>
      </c>
      <c r="Z46" s="407" t="s">
        <v>719</v>
      </c>
      <c r="AA46" s="408" t="s">
        <v>720</v>
      </c>
      <c r="AB46" s="410">
        <v>15536.82</v>
      </c>
      <c r="AC46" s="415">
        <f>IF(P46&lt;=15,1,IF(AND(P46&gt;15,P46&lt;=150),2,0))</f>
        <v>0</v>
      </c>
      <c r="AD46" s="415">
        <f>IF(Q46&lt;=15,1,IF(AND(Q46&gt;15,Q46&lt;=150),2,0))</f>
        <v>0</v>
      </c>
    </row>
    <row s="402" customFormat="1" customHeight="1" ht="12">
      <c r="A47" s="402"/>
      <c r="B47" s="402"/>
      <c r="C47" s="402"/>
      <c r="D47" s="403"/>
      <c r="E47" s="404" t="s">
        <v>412</v>
      </c>
      <c r="F47" s="405">
        <f>ROW()-11</f>
        <v>36</v>
      </c>
      <c r="G47" s="406">
        <v>43789</v>
      </c>
      <c r="H47" s="407" t="s">
        <v>721</v>
      </c>
      <c r="I47" s="408" t="s">
        <v>722</v>
      </c>
      <c r="J47" s="409" t="s">
        <v>723</v>
      </c>
      <c r="K47" s="409" t="s">
        <v>724</v>
      </c>
      <c r="L47" s="406">
        <v>43766</v>
      </c>
      <c r="M47" s="407" t="s">
        <v>725</v>
      </c>
      <c r="N47" s="408" t="s">
        <v>726</v>
      </c>
      <c r="O47" s="410">
        <v>0</v>
      </c>
      <c r="P47" s="410">
        <v>15</v>
      </c>
      <c r="Q47" s="411" t="s">
        <v>419</v>
      </c>
      <c r="R47" s="412" t="s">
        <v>420</v>
      </c>
      <c r="S47" s="413" t="s">
        <v>421</v>
      </c>
      <c r="T47" s="410">
        <v>0</v>
      </c>
      <c r="U47" s="410">
        <v>458.33</v>
      </c>
      <c r="V47" s="414">
        <f>U47+T47</f>
        <v>458.33</v>
      </c>
      <c r="W47" s="410">
        <v>0</v>
      </c>
      <c r="X47" s="410" t="s">
        <v>422</v>
      </c>
      <c r="Y47" s="406">
        <v>43804</v>
      </c>
      <c r="Z47" s="407" t="s">
        <v>727</v>
      </c>
      <c r="AA47" s="408" t="s">
        <v>728</v>
      </c>
      <c r="AB47" s="410">
        <v>458.33</v>
      </c>
      <c r="AC47" s="415">
        <f>IF(P47&lt;=15,1,IF(AND(P47&gt;15,P47&lt;=150),2,0))</f>
        <v>1</v>
      </c>
      <c r="AD47" s="415">
        <f>IF(Q47&lt;=15,1,IF(AND(Q47&gt;15,Q47&lt;=150),2,0))</f>
        <v>0</v>
      </c>
    </row>
    <row s="402" customFormat="1" customHeight="1" ht="12">
      <c r="A48" s="402"/>
      <c r="B48" s="402"/>
      <c r="C48" s="402"/>
      <c r="D48" s="403"/>
      <c r="E48" s="404" t="s">
        <v>412</v>
      </c>
      <c r="F48" s="405">
        <f>ROW()-11</f>
        <v>37</v>
      </c>
      <c r="G48" s="406">
        <v>43783</v>
      </c>
      <c r="H48" s="407" t="s">
        <v>729</v>
      </c>
      <c r="I48" s="408" t="s">
        <v>730</v>
      </c>
      <c r="J48" s="409" t="s">
        <v>731</v>
      </c>
      <c r="K48" s="409" t="s">
        <v>732</v>
      </c>
      <c r="L48" s="406">
        <v>43759</v>
      </c>
      <c r="M48" s="407" t="s">
        <v>733</v>
      </c>
      <c r="N48" s="408" t="s">
        <v>734</v>
      </c>
      <c r="O48" s="410">
        <v>0</v>
      </c>
      <c r="P48" s="410">
        <v>10</v>
      </c>
      <c r="Q48" s="411" t="s">
        <v>419</v>
      </c>
      <c r="R48" s="412" t="s">
        <v>420</v>
      </c>
      <c r="S48" s="413" t="s">
        <v>430</v>
      </c>
      <c r="T48" s="410">
        <v>0</v>
      </c>
      <c r="U48" s="410">
        <v>458.33</v>
      </c>
      <c r="V48" s="414">
        <f>U48+T48</f>
        <v>458.33</v>
      </c>
      <c r="W48" s="410">
        <v>0</v>
      </c>
      <c r="X48" s="410" t="s">
        <v>422</v>
      </c>
      <c r="Y48" s="406">
        <v>43811</v>
      </c>
      <c r="Z48" s="407" t="s">
        <v>735</v>
      </c>
      <c r="AA48" s="408" t="s">
        <v>736</v>
      </c>
      <c r="AB48" s="410">
        <v>458.33</v>
      </c>
      <c r="AC48" s="415">
        <f>IF(P48&lt;=15,1,IF(AND(P48&gt;15,P48&lt;=150),2,0))</f>
        <v>1</v>
      </c>
      <c r="AD48" s="415">
        <f>IF(Q48&lt;=15,1,IF(AND(Q48&gt;15,Q48&lt;=150),2,0))</f>
        <v>0</v>
      </c>
    </row>
    <row s="402" customFormat="1" customHeight="1" ht="12">
      <c r="A49" s="402"/>
      <c r="B49" s="402"/>
      <c r="C49" s="402"/>
      <c r="D49" s="403"/>
      <c r="E49" s="404" t="s">
        <v>412</v>
      </c>
      <c r="F49" s="405">
        <f>ROW()-11</f>
        <v>38</v>
      </c>
      <c r="G49" s="406">
        <v>42800</v>
      </c>
      <c r="H49" s="407" t="s">
        <v>737</v>
      </c>
      <c r="I49" s="408" t="s">
        <v>738</v>
      </c>
      <c r="J49" s="409" t="s">
        <v>739</v>
      </c>
      <c r="K49" s="409" t="s">
        <v>740</v>
      </c>
      <c r="L49" s="406">
        <v>42570</v>
      </c>
      <c r="M49" s="407" t="s">
        <v>741</v>
      </c>
      <c r="N49" s="408" t="s">
        <v>742</v>
      </c>
      <c r="O49" s="410">
        <v>0</v>
      </c>
      <c r="P49" s="410">
        <v>1880</v>
      </c>
      <c r="Q49" s="411" t="s">
        <v>743</v>
      </c>
      <c r="R49" s="412" t="s">
        <v>458</v>
      </c>
      <c r="S49" s="413" t="s">
        <v>709</v>
      </c>
      <c r="T49" s="410">
        <v>0</v>
      </c>
      <c r="U49" s="410">
        <v>18356.93</v>
      </c>
      <c r="V49" s="414">
        <f>U49+T49</f>
        <v>18356.93</v>
      </c>
      <c r="W49" s="410">
        <v>0</v>
      </c>
      <c r="X49" s="410" t="s">
        <v>422</v>
      </c>
      <c r="Y49" s="406">
        <v>43822</v>
      </c>
      <c r="Z49" s="407" t="s">
        <v>744</v>
      </c>
      <c r="AA49" s="408" t="s">
        <v>745</v>
      </c>
      <c r="AB49" s="410">
        <v>4886947.64</v>
      </c>
      <c r="AC49" s="415">
        <f>IF(P49&lt;=15,1,IF(AND(P49&gt;15,P49&lt;=150),2,0))</f>
        <v>0</v>
      </c>
      <c r="AD49" s="415">
        <f>IF(Q49&lt;=15,1,IF(AND(Q49&gt;15,Q49&lt;=150),2,0))</f>
        <v>0</v>
      </c>
    </row>
    <row s="402" customFormat="1" customHeight="1" ht="12">
      <c r="A50" s="402"/>
      <c r="B50" s="402"/>
      <c r="C50" s="402"/>
      <c r="D50" s="403"/>
      <c r="E50" s="404" t="s">
        <v>412</v>
      </c>
      <c r="F50" s="405">
        <f>ROW()-11</f>
        <v>39</v>
      </c>
      <c r="G50" s="406">
        <v>42964</v>
      </c>
      <c r="H50" s="407" t="s">
        <v>746</v>
      </c>
      <c r="I50" s="408" t="s">
        <v>747</v>
      </c>
      <c r="J50" s="409" t="s">
        <v>748</v>
      </c>
      <c r="K50" s="409" t="s">
        <v>749</v>
      </c>
      <c r="L50" s="406">
        <v>42907</v>
      </c>
      <c r="M50" s="407" t="s">
        <v>750</v>
      </c>
      <c r="N50" s="408" t="s">
        <v>751</v>
      </c>
      <c r="O50" s="410">
        <v>0</v>
      </c>
      <c r="P50" s="410">
        <v>243</v>
      </c>
      <c r="Q50" s="411" t="s">
        <v>419</v>
      </c>
      <c r="R50" s="412" t="s">
        <v>458</v>
      </c>
      <c r="S50" s="413" t="s">
        <v>709</v>
      </c>
      <c r="T50" s="410">
        <v>6549311.7</v>
      </c>
      <c r="U50" s="410">
        <v>18356.93</v>
      </c>
      <c r="V50" s="414">
        <f>U50+T50</f>
        <v>6567668.63</v>
      </c>
      <c r="W50" s="410">
        <v>2595328</v>
      </c>
      <c r="X50" s="410" t="s">
        <v>422</v>
      </c>
      <c r="Y50" s="406">
        <v>43825</v>
      </c>
      <c r="Z50" s="407" t="s">
        <v>752</v>
      </c>
      <c r="AA50" s="408" t="s">
        <v>753</v>
      </c>
      <c r="AB50" s="410">
        <v>3274601.85</v>
      </c>
      <c r="AC50" s="415">
        <f>IF(P50&lt;=15,1,IF(AND(P50&gt;15,P50&lt;=150),2,0))</f>
        <v>0</v>
      </c>
      <c r="AD50" s="415">
        <f>IF(Q50&lt;=15,1,IF(AND(Q50&gt;15,Q50&lt;=150),2,0))</f>
        <v>0</v>
      </c>
    </row>
    <row s="402" customFormat="1" customHeight="1" ht="12">
      <c r="A51" s="402"/>
      <c r="B51" s="402"/>
      <c r="C51" s="402"/>
      <c r="D51" s="403"/>
      <c r="E51" s="404" t="s">
        <v>412</v>
      </c>
      <c r="F51" s="405">
        <f>ROW()-11</f>
        <v>40</v>
      </c>
      <c r="G51" s="406">
        <v>43717</v>
      </c>
      <c r="H51" s="407" t="s">
        <v>754</v>
      </c>
      <c r="I51" s="408" t="s">
        <v>755</v>
      </c>
      <c r="J51" s="409" t="s">
        <v>756</v>
      </c>
      <c r="K51" s="409" t="s">
        <v>757</v>
      </c>
      <c r="L51" s="406">
        <v>43677</v>
      </c>
      <c r="M51" s="407" t="s">
        <v>758</v>
      </c>
      <c r="N51" s="408" t="s">
        <v>759</v>
      </c>
      <c r="O51" s="410">
        <v>0</v>
      </c>
      <c r="P51" s="410">
        <v>1</v>
      </c>
      <c r="Q51" s="411" t="s">
        <v>419</v>
      </c>
      <c r="R51" s="412" t="s">
        <v>420</v>
      </c>
      <c r="S51" s="413" t="s">
        <v>421</v>
      </c>
      <c r="T51" s="410">
        <v>0</v>
      </c>
      <c r="U51" s="410">
        <v>458.33</v>
      </c>
      <c r="V51" s="414">
        <f>U51+T51</f>
        <v>458.33</v>
      </c>
      <c r="W51" s="410">
        <v>0</v>
      </c>
      <c r="X51" s="410" t="s">
        <v>422</v>
      </c>
      <c r="Y51" s="406">
        <v>43823</v>
      </c>
      <c r="Z51" s="407" t="s">
        <v>760</v>
      </c>
      <c r="AA51" s="408" t="s">
        <v>761</v>
      </c>
      <c r="AB51" s="410">
        <v>458.33</v>
      </c>
      <c r="AC51" s="415">
        <f>IF(P51&lt;=15,1,IF(AND(P51&gt;15,P51&lt;=150),2,0))</f>
        <v>1</v>
      </c>
      <c r="AD51" s="415">
        <f>IF(Q51&lt;=15,1,IF(AND(Q51&gt;15,Q51&lt;=150),2,0))</f>
        <v>0</v>
      </c>
    </row>
    <row s="402" customFormat="1" customHeight="1" ht="12">
      <c r="A52" s="402"/>
      <c r="B52" s="402"/>
      <c r="C52" s="402"/>
      <c r="D52" s="403"/>
      <c r="E52" s="404" t="s">
        <v>412</v>
      </c>
      <c r="F52" s="405">
        <f>ROW()-11</f>
        <v>41</v>
      </c>
      <c r="G52" s="406">
        <v>43349</v>
      </c>
      <c r="H52" s="407" t="s">
        <v>762</v>
      </c>
      <c r="I52" s="408" t="s">
        <v>763</v>
      </c>
      <c r="J52" s="409" t="s">
        <v>764</v>
      </c>
      <c r="K52" s="409" t="s">
        <v>765</v>
      </c>
      <c r="L52" s="406">
        <v>43342</v>
      </c>
      <c r="M52" s="407" t="s">
        <v>766</v>
      </c>
      <c r="N52" s="408" t="s">
        <v>767</v>
      </c>
      <c r="O52" s="410">
        <v>0</v>
      </c>
      <c r="P52" s="410">
        <v>58</v>
      </c>
      <c r="Q52" s="411" t="s">
        <v>419</v>
      </c>
      <c r="R52" s="412" t="s">
        <v>439</v>
      </c>
      <c r="S52" s="413" t="s">
        <v>430</v>
      </c>
      <c r="T52" s="410">
        <v>0</v>
      </c>
      <c r="U52" s="410">
        <v>36002.1</v>
      </c>
      <c r="V52" s="414">
        <f>U52+T52</f>
        <v>36002.1</v>
      </c>
      <c r="W52" s="410">
        <v>0</v>
      </c>
      <c r="X52" s="410" t="s">
        <v>422</v>
      </c>
      <c r="Y52" s="406">
        <v>43516</v>
      </c>
      <c r="Z52" s="407" t="s">
        <v>768</v>
      </c>
      <c r="AA52" s="408" t="s">
        <v>769</v>
      </c>
      <c r="AB52" s="410">
        <v>36002.1</v>
      </c>
      <c r="AC52" s="415">
        <f>IF(P52&lt;=15,1,IF(AND(P52&gt;15,P52&lt;=150),2,0))</f>
        <v>2</v>
      </c>
      <c r="AD52" s="415">
        <f>IF(Q52&lt;=15,1,IF(AND(Q52&gt;15,Q52&lt;=150),2,0))</f>
        <v>0</v>
      </c>
    </row>
    <row customHeight="1" ht="11.25" hidden="1">
      <c r="F53" s="120" t="s">
        <v>411</v>
      </c>
      <c r="G53" s="121"/>
      <c r="H53" s="121"/>
      <c r="I53" s="121"/>
      <c r="J53" s="121"/>
      <c r="K53" s="121"/>
      <c r="L53" s="121"/>
      <c r="M53" s="121"/>
      <c r="N53" s="121"/>
      <c r="O53" s="121"/>
      <c r="P53" s="121"/>
      <c r="Q53" s="121"/>
      <c r="R53" s="121"/>
      <c r="S53" s="121"/>
      <c r="T53" s="121"/>
      <c r="U53" s="121"/>
      <c r="V53" s="121"/>
      <c r="W53" s="121"/>
      <c r="X53" s="121"/>
      <c r="Y53" s="121"/>
      <c r="Z53" s="121"/>
      <c r="AA53" s="121"/>
      <c r="AB53" s="121"/>
    </row>
    <row customHeight="1" ht="11.25">
      <c r="F54" s="122"/>
      <c r="G54" s="123" t="s">
        <v>770</v>
      </c>
      <c r="H54" s="123"/>
      <c r="I54" s="123"/>
      <c r="J54" s="123"/>
      <c r="K54" s="123"/>
      <c r="L54" s="123"/>
      <c r="M54" s="123"/>
      <c r="N54" s="123"/>
      <c r="O54" s="123"/>
      <c r="P54" s="123"/>
      <c r="Q54" s="123"/>
      <c r="R54" s="123"/>
      <c r="S54" s="123"/>
      <c r="T54" s="123"/>
      <c r="U54" s="123"/>
      <c r="V54" s="123"/>
      <c r="W54" s="123"/>
      <c r="X54" s="123"/>
      <c r="Y54" s="123"/>
      <c r="Z54" s="123"/>
      <c r="AA54" s="123"/>
      <c r="AB54" s="124"/>
    </row>
    <row customHeight="1" ht="1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sheetData>
  <sheetProtection formatColumns="0" formatRows="0" sort="0" autoFilter="0" insertRows="0" insertColumns="1" deleteRows="0" deleteColumns="0"/>
  <mergeCells count="18">
    <mergeCell ref="S8:S10"/>
    <mergeCell ref="O8:P9"/>
    <mergeCell ref="V8:V10"/>
    <mergeCell ref="W8:W10"/>
    <mergeCell ref="AC10:AD10"/>
    <mergeCell ref="F6:J6"/>
    <mergeCell ref="R8:R10"/>
    <mergeCell ref="F7:AB7"/>
    <mergeCell ref="Q8:Q10"/>
    <mergeCell ref="F8:F10"/>
    <mergeCell ref="G8:I9"/>
    <mergeCell ref="J8:J10"/>
    <mergeCell ref="K8:K10"/>
    <mergeCell ref="L8:N9"/>
    <mergeCell ref="Y8:AB9"/>
    <mergeCell ref="X8:X10"/>
    <mergeCell ref="T8:T10"/>
    <mergeCell ref="U8:U10"/>
  </mergeCells>
  <dataValidations count="42">
    <dataValidation type="date" allowBlank="1" showInputMessage="1" showErrorMessage="1" errorTitle="Ошибка" error="Дата указана не верно!" prompt="Формат ДД.ММ.ГГГГ" sqref="G12">
      <formula1>18264</formula1>
      <formula2>73051</formula2>
    </dataValidation>
    <dataValidation type="textLength" operator="lessThanOrEqual" allowBlank="1" showInputMessage="1" showErrorMessage="1" errorTitle="Ошибка" error="Допускается ввод не более 900 символов!" sqref="H12">
      <formula1>900</formula1>
    </dataValidation>
    <dataValidation type="list" allowBlank="1" showInputMessage="1" showErrorMessage="1" errorTitle="Ошибка" error="Выберите значение из списка!" sqref="I12">
      <formula1>doc_list</formula1>
    </dataValidation>
    <dataValidation type="textLength" operator="lessThanOrEqual" allowBlank="1" showInputMessage="1" showErrorMessage="1" errorTitle="Ошибка" error="Допускается ввод не более 900 символов!" sqref="J12">
      <formula1>900</formula1>
    </dataValidation>
    <dataValidation type="textLength" operator="lessThanOrEqual" allowBlank="1" showInputMessage="1" showErrorMessage="1" errorTitle="Ошибка" error="Допускается ввод не более 900 символов!" sqref="K12">
      <formula1>900</formula1>
    </dataValidation>
    <dataValidation type="date" allowBlank="1" showInputMessage="1" showErrorMessage="1" errorTitle="Ошибка" error="Дата указана не верно!" prompt="Формат ДД.ММ.ГГГГ" sqref="L12">
      <formula1>18264</formula1>
      <formula2>73051</formula2>
    </dataValidation>
    <dataValidation type="textLength" operator="lessThanOrEqual" allowBlank="1" showInputMessage="1" showErrorMessage="1" errorTitle="Ошибка" error="Допускается ввод не более 900 символов!" sqref="M12">
      <formula1>900</formula1>
    </dataValidation>
    <dataValidation type="list" allowBlank="1" showInputMessage="1" showErrorMessage="1" errorTitle="Ошибка" error="Выберите значение из списка!" sqref="N12">
      <formula1>doc_list</formula1>
    </dataValidation>
    <dataValidation type="decimal" allowBlank="1" showErrorMessage="1" errorTitle="Ошибка" error="Допускается ввод только неотрицательных чисел!" sqref="O12">
      <formula1>0</formula1>
      <formula2>9.99999999999999E+23</formula2>
    </dataValidation>
    <dataValidation type="decimal" allowBlank="1" showErrorMessage="1" errorTitle="Ошибка" error="Допускается ввод только неотрицательных чисел!" sqref="P12">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Q12">
      <formula1>napr_list</formula1>
    </dataValidation>
    <dataValidation type="list" allowBlank="1" showInputMessage="1" showErrorMessage="1" errorTitle="Ошибка" error="Выберите значение из списка" prompt="Выберите значение из списка" sqref="R12">
      <formula1>metod_list</formula1>
    </dataValidation>
    <dataValidation type="list" allowBlank="1" showInputMessage="1" showErrorMessage="1" errorTitle="Ошибка" error="Выберите значение из списка" prompt="Выберите значение из списка" sqref="S12">
      <formula1>bid_category_c1</formula1>
    </dataValidation>
    <dataValidation type="decimal" allowBlank="1" showErrorMessage="1" errorTitle="Ошибка" error="Допускается ввод только неотрицательных чисел!" sqref="T12">
      <formula1>0</formula1>
      <formula2>9.99999999999999E+23</formula2>
    </dataValidation>
    <dataValidation type="decimal" allowBlank="1" showErrorMessage="1" errorTitle="Ошибка" error="Допускается ввод только неотрицательных чисел!" sqref="U12">
      <formula1>0</formula1>
      <formula2>9.99999999999999E+23</formula2>
    </dataValidation>
    <dataValidation type="decimal" allowBlank="1" showErrorMessage="1" errorTitle="Ошибка" error="Допускается ввод только неотрицательных чисел!" sqref="W12">
      <formula1>0</formula1>
      <formula2>9.99999999999999E+23</formula2>
    </dataValidation>
    <dataValidation type="decimal" allowBlank="1" showErrorMessage="1" errorTitle="Ошибка" error="Допускается ввод только неотрицательных чисел!" sqref="X12">
      <formula1>0</formula1>
      <formula2>9.99999999999999E+23</formula2>
    </dataValidation>
    <dataValidation type="date" allowBlank="1" showInputMessage="1" showErrorMessage="1" errorTitle="Ошибка" error="Дата указана не верно!" prompt="Формат ДД.ММ.ГГГГ" sqref="Y12">
      <formula1>18264</formula1>
      <formula2>73051</formula2>
    </dataValidation>
    <dataValidation type="textLength" operator="lessThanOrEqual" allowBlank="1" showInputMessage="1" showErrorMessage="1" errorTitle="Ошибка" error="Допускается ввод не более 900 символов!" sqref="Z12">
      <formula1>900</formula1>
    </dataValidation>
    <dataValidation type="list" allowBlank="1" showInputMessage="1" showErrorMessage="1" errorTitle="Ошибка" error="Выберите значение из списка!" sqref="AA12">
      <formula1>doc_list</formula1>
    </dataValidation>
    <dataValidation type="decimal" allowBlank="1" showErrorMessage="1" errorTitle="Ошибка" error="Допускается ввод только неотрицательных чисел!" sqref="AB12">
      <formula1>0</formula1>
      <formula2>9.99999999999999E+23</formula2>
    </dataValidation>
    <dataValidation type="date" allowBlank="1" showInputMessage="1" showErrorMessage="1" errorTitle="Ошибка" error="Дата указана не верно!" prompt="Формат ДД.ММ.ГГГГ" sqref="G13 G14 G15 G16 G17 G18 G19 G20 G21 G22 G23 G24 G25 G26 G27 G28 G29 G30 G31 G32 G33 G34 G35 G36 G37 G38 G39 G40 G41 G42 G43 G44 G45 G46 G47 G48 G49 G50 G51 G52">
      <formula1>18264</formula1>
      <formula2>73051</formula2>
    </dataValidation>
    <dataValidation type="textLength" operator="lessThanOrEqual" allowBlank="1" showInputMessage="1" showErrorMessage="1" errorTitle="Ошибка" error="Допускается ввод не более 900 символов!" sqref="H13 H14 H15 H16 H17 H18 H19 H20 H21 H22 H23 H24 H25 H26 H27 H28 H29 H30 H31 H32 H33 H34 H35 H36 H37 H38 H39 H40 H41 H42 H43 H44 H45 H46 H47 H48 H49 H50 H51 H52">
      <formula1>900</formula1>
    </dataValidation>
    <dataValidation type="list" allowBlank="1" showInputMessage="1" showErrorMessage="1" errorTitle="Ошибка" error="Выберите значение из списка!" sqref="I13 I14 I15 I16 I17 I18 I19 I20 I21 I22 I23 I24 I25 I26 I27 I28 I29 I30 I31 I32 I33 I34 I35 I36 I37 I38 I39 I40 I41 I42 I43 I44 I45 I46 I47 I48 I49 I50 I51 I52">
      <formula1>doc_list</formula1>
    </dataValidation>
    <dataValidation type="textLength" operator="lessThanOrEqual" allowBlank="1" showInputMessage="1" showErrorMessage="1" errorTitle="Ошибка" error="Допускается ввод не более 900 символов!" sqref="J13 J14 J15 J16 J17 J18 J19 J20 J21 J22 J23 J24 J25 J26 J27 J28 J29 J30 J31 J32 J33 J34 J35 J36 J37 J38 J39 J40 J41 J42 J43 J44 J45 J46 J47 J48 J49 J50 J51 J52">
      <formula1>900</formula1>
    </dataValidation>
    <dataValidation type="textLength" operator="lessThanOrEqual" allowBlank="1" showInputMessage="1" showErrorMessage="1" errorTitle="Ошибка" error="Допускается ввод не более 900 символов!" sqref="K13 K14 K15 K16 K17 K18 K19 K20 K21 K22 K23 K24 K25 K26 K27 K28 K29 K30 K31 K32 K33 K34 K35 K36 K37 K38 K39 K40 K41 K42 K43 K44 K45 K46 K47 K48 K49 K50 K51 K52">
      <formula1>900</formula1>
    </dataValidation>
    <dataValidation type="date" allowBlank="1" showInputMessage="1" showErrorMessage="1" errorTitle="Ошибка" error="Дата указана не верно!" prompt="Формат ДД.ММ.ГГГГ" sqref="L13 L14 L15 L16 L17 L18 L19 L20 L21 L22 L23 L24 L25 L26 L27 L28 L29 L30 L31 L32 L33 L34 L35 L36 L37 L38 L39 L40 L41 L42 L43 L44 L45 L46 L47 L48 L49 L50 L51 L52">
      <formula1>18264</formula1>
      <formula2>73051</formula2>
    </dataValidation>
    <dataValidation type="textLength" operator="lessThanOrEqual" allowBlank="1" showInputMessage="1" showErrorMessage="1" errorTitle="Ошибка" error="Допускается ввод не более 900 символов!" sqref="M13 M14 M15 M16 M17 M18 M19 M20 M21 M22 M23 M24 M25 M26 M27 M28 M29 M30 M31 M32 M33 M34 M35 M36 M37 M38 M39 M40 M41 M42 M43 M44 M45 M46 M47 M48 M49 M50 M51 M52">
      <formula1>900</formula1>
    </dataValidation>
    <dataValidation type="list" allowBlank="1" showInputMessage="1" showErrorMessage="1" errorTitle="Ошибка" error="Выберите значение из списка!" sqref="N13 N14 N15 N16 N17 N18 N19 N20 N21 N22 N23 N24 N25 N26 N27 N28 N29 N30 N31 N32 N33 N34 N35 N36 N37 N38 N39 N40 N41 N42 N43 N44 N45 N46 N47 N48 N49 N50 N51 N52">
      <formula1>doc_list</formula1>
    </dataValidation>
    <dataValidation type="decimal" allowBlank="1" showErrorMessage="1" errorTitle="Ошибка" error="Допускается ввод только неотрицательных чисел!" sqref="O13 O14 O15 O16 O17 O18 O19 O20 O21 O22 O23 O24 O25 O26 O27 O28 O29 O30 O31 O32 O33 O34 O35 O36 O37 O38 O39 O40 O41 O42 O43 O44 O45 O46 O47 O48 O49 O50 O51 O52">
      <formula1>0</formula1>
      <formula2>9.99999999999999E+23</formula2>
    </dataValidation>
    <dataValidation type="decimal" allowBlank="1" showErrorMessage="1" errorTitle="Ошибка" error="Допускается ввод только неотрицательных чисел!" sqref="P13 P14 P15 P16 P17 P18 P19 P20 P21 P22 P23 P24 P25 P26 P27 P28 P29 P30 P31 P32 P33 P34 P35 P36 P37 P38 P39 P40 P41 P42 P43 P44 P45 P46 P47 P48 P49 P50 P51 P52">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Q13 Q14 Q15 Q16 Q17 Q18 Q19 Q20 Q21 Q22 Q23 Q24 Q25 Q26 Q27 Q28 Q29 Q30 Q31 Q32 Q33 Q34 Q35 Q36 Q37 Q38 Q39 Q40 Q41 Q42 Q43 Q44 Q45 Q46 Q47 Q48 Q49 Q50 Q51 Q52">
      <formula1>napr_list</formula1>
    </dataValidation>
    <dataValidation type="list" allowBlank="1" showInputMessage="1" showErrorMessage="1" errorTitle="Ошибка" error="Выберите значение из списка" prompt="Выберите значение из списка" sqref="R13 R14 R15 R16 R17 R18 R19 R20 R21 R22 R23 R24 R25 R26 R27 R28 R29 R30 R31 R32 R33 R34 R35 R36 R37 R38 R39 R40 R41 R42 R43 R44 R45 R46 R47 R48 R49 R50 R51 R52">
      <formula1>metod_list</formula1>
    </dataValidation>
    <dataValidation type="list" allowBlank="1" showInputMessage="1" showErrorMessage="1" errorTitle="Ошибка" error="Выберите значение из списка" prompt="Выберите значение из списка" sqref="S13 S14 S15 S16 S17 S18 S19 S20 S21 S22 S23 S24 S25 S26 S27 S28 S29 S30 S31 S32 S33 S34 S35 S36 S37 S38 S39 S40 S41 S42 S43 S44 S45 S46 S47 S48 S49 S50 S51 S52">
      <formula1>bid_category_c1</formula1>
    </dataValidation>
    <dataValidation type="decimal" allowBlank="1" showErrorMessage="1" errorTitle="Ошибка" error="Допускается ввод только неотрицательных чисел!" sqref="T13 T14 T15 T16 T17 T18 T19 T20 T21 T22 T23 T24 T25 T26 T27 T28 T29 T30 T31 T32 T33 T34 T35 T36 T37 T38 T39 T40 T41 T42 T43 T44 T45 T46 T47 T48 T49 T50 T51 T52">
      <formula1>0</formula1>
      <formula2>9.99999999999999E+23</formula2>
    </dataValidation>
    <dataValidation type="decimal" allowBlank="1" showErrorMessage="1" errorTitle="Ошибка" error="Допускается ввод только неотрицательных чисел!" sqref="U13 U14 U15 U16 U17 U18 U19 U20 U21 U22 U23 U24 U25 U26 U27 U28 U29 U30 U31 U32 U33 U34 U35 U36 U37 U38 U39 U40 U41 U42 U43 U44 U45 U46 U47 U48 U49 U50 U51 U52">
      <formula1>0</formula1>
      <formula2>9.99999999999999E+23</formula2>
    </dataValidation>
    <dataValidation type="decimal" allowBlank="1" showErrorMessage="1" errorTitle="Ошибка" error="Допускается ввод только неотрицательных чисел!" sqref="W13 W14 W15 W16 W17 W18 W19 W20 W21 W22 W23 W24 W25 W26 W27 W28 W29 W30 W31 W32 W33 W34 W35 W36 W37 W38 W39 W40 W41 W42 W43 W44 W45 W46 W47 W48 W49 W50 W51 W52">
      <formula1>0</formula1>
      <formula2>9.99999999999999E+23</formula2>
    </dataValidation>
    <dataValidation type="decimal" allowBlank="1" showErrorMessage="1" errorTitle="Ошибка" error="Допускается ввод только неотрицательных чисел!" sqref="X13 X14 X15 X16 X17 X18 X19 X20 X21 X22 X23 X24 X25 X26 X27 X28 X29 X30 X31 X32 X33 X34 X35 X36 X37 X38 X39 X40 X41 X42 X43 X44 X45 X46 X47 X48 X49 X50 X51 X52">
      <formula1>0</formula1>
      <formula2>9.99999999999999E+23</formula2>
    </dataValidation>
    <dataValidation type="date" allowBlank="1" showInputMessage="1" showErrorMessage="1" errorTitle="Ошибка" error="Дата указана не верно!" prompt="Формат ДД.ММ.ГГГГ" sqref="Y13 Y14 Y15 Y16 Y17 Y18 Y19 Y20 Y21 Y22 Y23 Y24 Y25 Y26 Y27 Y28 Y29 Y30 Y31 Y32 Y33 Y34 Y35 Y36 Y37 Y38 Y39 Y40 Y41 Y42 Y43 Y44 Y45 Y46 Y47 Y48 Y49 Y50 Y51 Y52">
      <formula1>18264</formula1>
      <formula2>73051</formula2>
    </dataValidation>
    <dataValidation type="textLength" operator="lessThanOrEqual" allowBlank="1" showInputMessage="1" showErrorMessage="1" errorTitle="Ошибка" error="Допускается ввод не более 900 символов!" sqref="Z13 Z14 Z15 Z16 Z17 Z18 Z19 Z20 Z21 Z22 Z23 Z24 Z25 Z26 Z27 Z28 Z29 Z30 Z31 Z32 Z33 Z34 Z35 Z36 Z37 Z38 Z39 Z40 Z41 Z42 Z43 Z44 Z45 Z46 Z47 Z48 Z49 Z50 Z51 Z52">
      <formula1>900</formula1>
    </dataValidation>
    <dataValidation type="list" allowBlank="1" showInputMessage="1" showErrorMessage="1" errorTitle="Ошибка" error="Выберите значение из списка!" sqref="AA13 AA14 AA15 AA16 AA17 AA18 AA19 AA20 AA21 AA22 AA23 AA24 AA25 AA26 AA27 AA28 AA29 AA30 AA31 AA32 AA33 AA34 AA35 AA36 AA37 AA38 AA39 AA40 AA41 AA42 AA43 AA44 AA45 AA46 AA47 AA48 AA49 AA50 AA51 AA52">
      <formula1>doc_list</formula1>
    </dataValidation>
    <dataValidation type="decimal" allowBlank="1" showErrorMessage="1" errorTitle="Ошибка" error="Допускается ввод только неотрицательных чисел!" sqref="AB13 AB14 AB15 AB16 AB17 AB18 AB19 AB20 AB21 AB22 AB23 AB24 AB25 AB26 AB27 AB28 AB29 AB30 AB31 AB32 AB33 AB34 AB35 AB36 AB37 AB38 AB39 AB40 AB41 AB42 AB43 AB44 AB45 AB46 AB47 AB48 AB49 AB50 AB51 AB52">
      <formula1>0</formula1>
      <formula2>9.99999999999999E+23</formula2>
    </dataValidation>
  </dataValidation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FC474B42-CF12-43B8-DEFA-D3748A5E55D1}" mc:Ignorable="x14ac xr xr2 xr3">
  <dimension ref="A1:L17"/>
  <sheetViews>
    <sheetView topLeftCell="E4" showGridLines="0" workbookViewId="0" tabSelected="1">
      <selection activeCell="A1" sqref="A1"/>
    </sheetView>
  </sheetViews>
  <sheetFormatPr customHeight="1" defaultRowHeight="11.25"/>
  <cols>
    <col min="1" max="4" width="9.140625" hidden="1"/>
    <col min="5" max="5" width="4.7109375" customWidth="1"/>
    <col min="7" max="7" width="50.421875" customWidth="1"/>
    <col min="8" max="8" width="13.140625" customWidth="1"/>
    <col min="9" max="9" width="15.7109375" customWidth="1"/>
    <col min="10" max="10" width="16.421875" customWidth="1"/>
    <col min="11" max="11" width="18.57421875" customWidth="1"/>
    <col min="12" max="12" width="18.421875" customWidth="1"/>
  </cols>
  <sheetData>
    <row customHeight="1" ht="21" hidden="1">
      <c r="L1" s="126">
        <f>"план"=god</f>
        <v>0</v>
      </c>
    </row>
    <row customHeight="1" ht="21" hidden="1"/>
    <row customHeight="1" ht="21" hidden="1"/>
    <row customHeight="1" ht="16.5"/>
    <row customHeight="1" ht="21.75">
      <c r="K5" s="97"/>
      <c r="L5" s="97" t="s">
        <v>771</v>
      </c>
    </row>
    <row customHeight="1" ht="30.75">
      <c r="F6" s="127" t="s">
        <v>325</v>
      </c>
      <c r="G6" s="127"/>
      <c r="H6" s="127"/>
      <c r="I6" s="127"/>
      <c r="J6" s="127"/>
      <c r="K6" s="127"/>
      <c r="L6" s="127"/>
    </row>
    <row customHeight="1" ht="11.25">
      <c r="F7" s="128"/>
      <c r="G7" s="128"/>
      <c r="H7" s="128"/>
      <c r="I7" s="128"/>
      <c r="J7" s="128"/>
      <c r="K7" s="128"/>
    </row>
    <row customHeight="1" ht="11.25">
      <c r="F8" s="129" t="str">
        <f>IF(god_first="план","На плановый год","За "&amp;god_first&amp;" год")</f>
        <v>За 2019 год</v>
      </c>
      <c r="G8" s="129"/>
      <c r="H8" s="129"/>
      <c r="I8" s="129"/>
      <c r="J8" s="129"/>
      <c r="K8" s="130"/>
      <c r="L8" s="131" t="str">
        <f>"ПЛАН количество технологических присоединений (шт.) "&amp;Титульный!F11</f>
        <v>ПЛАН количество технологических присоединений (шт.) 2023</v>
      </c>
    </row>
    <row customHeight="1" ht="27">
      <c r="F9" s="114" t="s">
        <v>386</v>
      </c>
      <c r="G9" s="114" t="s">
        <v>772</v>
      </c>
      <c r="H9" s="114" t="s">
        <v>773</v>
      </c>
      <c r="I9" s="114"/>
      <c r="J9" s="114"/>
      <c r="K9" s="114" t="s">
        <v>774</v>
      </c>
      <c r="L9" s="132"/>
    </row>
    <row customHeight="1" ht="45">
      <c r="F10" s="114"/>
      <c r="G10" s="114"/>
      <c r="H10" s="114" t="s">
        <v>775</v>
      </c>
      <c r="I10" s="114" t="s">
        <v>776</v>
      </c>
      <c r="J10" s="114" t="s">
        <v>777</v>
      </c>
      <c r="K10" s="114"/>
      <c r="L10" s="133"/>
    </row>
    <row customHeight="1" ht="3.75" hidden="1">
      <c r="F11" s="134" t="s">
        <v>411</v>
      </c>
      <c r="G11" s="135"/>
      <c r="H11" s="135"/>
      <c r="I11" s="135"/>
      <c r="J11" s="135"/>
      <c r="K11" s="135"/>
      <c r="L11" s="135"/>
    </row>
    <row customHeight="1" ht="33.75">
      <c r="F12" s="114" t="s">
        <v>778</v>
      </c>
      <c r="G12" s="136" t="s">
        <v>779</v>
      </c>
      <c r="H12" s="137">
        <f>'С1 расходы'!H13</f>
        <v>1447525.73</v>
      </c>
      <c r="I12" s="138">
        <f>COUNT('Прил 1_дог'!P11:P54)</f>
        <v>41</v>
      </c>
      <c r="J12" s="137">
        <f>SUM('Прил 1_дог'!$P$11:$P$54)</f>
        <v>3566.9</v>
      </c>
      <c r="K12" s="139">
        <f>IF(I12=0,0,H12/I12)</f>
        <v>35305.5056097561</v>
      </c>
      <c r="L12" s="140"/>
    </row>
    <row customHeight="1" ht="33.75">
      <c r="F13" s="141" t="s">
        <v>780</v>
      </c>
      <c r="G13" s="142" t="s">
        <v>781</v>
      </c>
      <c r="H13" s="143"/>
      <c r="I13" s="138">
        <f>COUNTIF('Прил 1_дог'!AC11:AC54,1)</f>
        <v>31</v>
      </c>
      <c r="J13" s="137">
        <f>SUMIF('Прил 1_дог'!AC11:AC54,1,'Прил 1_дог'!$P$11:$P$54)</f>
        <v>340.5</v>
      </c>
      <c r="K13" s="139">
        <f>IF(I13=0,0,H13/I13)</f>
        <v>0</v>
      </c>
      <c r="L13" s="140"/>
    </row>
    <row customHeight="1" ht="33.75">
      <c r="F14" s="141" t="s">
        <v>782</v>
      </c>
      <c r="G14" s="142" t="s">
        <v>783</v>
      </c>
      <c r="H14" s="143"/>
      <c r="I14" s="138">
        <f>COUNTIF('Прил 1_дог'!AC11:AC54,2)</f>
        <v>5</v>
      </c>
      <c r="J14" s="137">
        <f>SUMIF('Прил 1_дог'!AC11:AC54,2,'Прил 1_дог'!$P$11:$P$54)</f>
        <v>363</v>
      </c>
      <c r="K14" s="139">
        <f>IF(I14=0,0,H14/I14)</f>
        <v>0</v>
      </c>
      <c r="L14" s="140"/>
    </row>
    <row customHeight="1" ht="33.75">
      <c r="F15" s="114" t="s">
        <v>784</v>
      </c>
      <c r="G15" s="144" t="s">
        <v>785</v>
      </c>
      <c r="H15" s="121"/>
      <c r="I15" s="121"/>
      <c r="J15" s="145"/>
      <c r="K15" s="145"/>
      <c r="L15" s="145"/>
    </row>
    <row customHeight="1" ht="33.75">
      <c r="F16" s="146" t="s">
        <v>786</v>
      </c>
      <c r="G16" s="147" t="s">
        <v>787</v>
      </c>
      <c r="H16" s="148">
        <f>'С1 расходы'!H51</f>
        <v>1260748.21</v>
      </c>
      <c r="I16" s="138">
        <f>COUNTIF('Прил 1_дог'!S11:S54,"п. 12(1) и 14")</f>
        <v>5</v>
      </c>
      <c r="J16" s="137">
        <f>SUMIF('Прил 1_дог'!S11:S54,"п. 12(1) и 14",'Прил 1_дог'!$P$11:$P$54)</f>
        <v>206.4</v>
      </c>
      <c r="K16" s="139">
        <f>IF(I16=0,0,H16/I16)</f>
        <v>252149.642</v>
      </c>
      <c r="L16" s="140"/>
    </row>
    <row customHeight="1" ht="33.75">
      <c r="F17" s="146" t="s">
        <v>788</v>
      </c>
      <c r="G17" s="147" t="s">
        <v>789</v>
      </c>
      <c r="H17" s="137">
        <f>'С1 расходы'!H89</f>
        <v>186777.3</v>
      </c>
      <c r="I17" s="138">
        <f>COUNTIF('Прил 1_дог'!S11:S54,"НЕ п. 12(1) и 14")</f>
        <v>3</v>
      </c>
      <c r="J17" s="137">
        <f>SUMIF('Прил 1_дог'!S11:S54,"НЕ п. 12(1) и 14",'Прил 1_дог'!$P$11:$P$54)</f>
        <v>2443</v>
      </c>
      <c r="K17" s="139">
        <f>IF(I17=0,0,H17/I17)</f>
        <v>62259.1</v>
      </c>
      <c r="L17" s="140"/>
    </row>
  </sheetData>
  <sheetProtection formatColumns="0" formatRows="0" sort="0" autoFilter="0" insertRows="0" insertColumns="1" deleteRows="0" deleteColumns="0"/>
  <mergeCells count="7">
    <mergeCell ref="F6:L6"/>
    <mergeCell ref="L8:L10"/>
    <mergeCell ref="F8:K8"/>
    <mergeCell ref="F9:F10"/>
    <mergeCell ref="G9:G10"/>
    <mergeCell ref="H9:J9"/>
    <mergeCell ref="K9:K10"/>
  </mergeCells>
  <dataValidations count="2">
    <dataValidation type="decimal" allowBlank="1" showErrorMessage="1" errorTitle="Ошибка" error="Допускается ввод только неотрицательных чисел!" sqref="H16:H17 H13:H14">
      <formula1>0</formula1>
      <formula2>9.99999999999999E+23</formula2>
    </dataValidation>
    <dataValidation type="whole" allowBlank="1" showErrorMessage="1" errorTitle="Ошибка" error="Допускается ввод только неотрицательных целых чисел!" sqref="I12 L16:L17 L12:L14">
      <formula1>0</formula1>
      <formula2>9.99999999999999E+23</formula2>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D80D907-95D4-86BD-7177-9FDB2A5D5642}" mc:Ignorable="x14ac xr xr2 xr3">
  <dimension ref="A1:S125"/>
  <sheetViews>
    <sheetView topLeftCell="A1" showGridLines="0" workbookViewId="0">
      <selection activeCell="H22" sqref="H22:H23"/>
    </sheetView>
  </sheetViews>
  <sheetFormatPr customHeight="1" defaultRowHeight="11.25"/>
  <cols>
    <col min="1" max="4" width="9.140625" hidden="1"/>
    <col min="5" max="5" width="5.421875" customWidth="1"/>
    <col min="6" max="6" width="8.8515625" customWidth="1"/>
    <col min="7" max="7" width="54.7109375" customWidth="1"/>
    <col min="8" max="8" width="14.28125" customWidth="1"/>
    <col min="9" max="9" width="6.140625" customWidth="1"/>
    <col min="10" max="10" width="10.8515625" customWidth="1"/>
    <col min="11" max="11" width="17.28125" customWidth="1"/>
    <col min="12" max="12" width="10.7109375" customWidth="1"/>
    <col min="13" max="13" width="12.421875" customWidth="1"/>
    <col min="14" max="14" width="18.421875" customWidth="1"/>
    <col min="15" max="15" width="24.421875" customWidth="1"/>
    <col min="17" max="17" width="10.140625" customWidth="1"/>
    <col min="19" max="19" width="18.421875" customWidth="1"/>
  </cols>
  <sheetData>
    <row customHeight="1" ht="11.25" hidden="1">
      <c r="L1" s="96" t="s">
        <v>382</v>
      </c>
      <c r="N1" s="96" t="s">
        <v>383</v>
      </c>
    </row>
    <row customHeight="1" ht="11.25" hidden="1"/>
    <row customHeight="1" ht="11.25" hidden="1"/>
    <row customHeight="1" ht="11.25" hidden="1"/>
    <row customHeight="1" ht="11.25">
      <c r="F5" s="149"/>
      <c r="G5" s="149"/>
      <c r="H5" s="149"/>
      <c r="I5" s="149"/>
      <c r="J5" s="149"/>
      <c r="K5" s="149"/>
      <c r="L5" s="149"/>
      <c r="M5" s="149"/>
      <c r="O5" s="149" t="s">
        <v>790</v>
      </c>
      <c r="P5" s="149"/>
      <c r="Q5" s="149"/>
      <c r="R5" s="149"/>
    </row>
    <row customHeight="1" ht="29.25">
      <c r="F6" s="150" t="s">
        <v>327</v>
      </c>
      <c r="G6" s="151"/>
      <c r="H6" s="151"/>
      <c r="I6" s="151"/>
      <c r="J6" s="151"/>
      <c r="K6" s="151"/>
      <c r="L6" s="151"/>
      <c r="M6" s="151"/>
      <c r="N6" s="151"/>
      <c r="O6" s="152"/>
      <c r="P6" s="62"/>
      <c r="Q6" s="62"/>
      <c r="R6" s="62"/>
      <c r="S6" s="62"/>
    </row>
    <row customHeight="1" ht="11.25">
      <c r="F7" s="95"/>
      <c r="G7" s="95"/>
      <c r="H7" s="95"/>
      <c r="I7" s="95"/>
      <c r="J7" s="95"/>
      <c r="K7" s="95"/>
      <c r="L7" s="95"/>
      <c r="M7" s="95"/>
      <c r="N7" s="95"/>
      <c r="O7" s="95"/>
      <c r="P7" s="95"/>
      <c r="Q7" s="95"/>
      <c r="R7" s="95"/>
      <c r="S7" s="95"/>
    </row>
    <row customHeight="1" ht="11.25">
      <c r="F8" s="153" t="str">
        <f>IF(god_first="план","За плановый год","За "&amp;god_first&amp;" год")</f>
        <v>За 2019 год</v>
      </c>
      <c r="G8" s="154"/>
      <c r="H8" s="154"/>
      <c r="I8" s="154"/>
      <c r="J8" s="154"/>
      <c r="K8" s="154"/>
      <c r="L8" s="154"/>
      <c r="M8" s="154"/>
      <c r="N8" s="154"/>
      <c r="O8" s="155"/>
      <c r="P8" s="95"/>
      <c r="Q8" s="95"/>
      <c r="R8" s="95"/>
      <c r="S8" s="95"/>
    </row>
    <row customHeight="1" ht="11.25">
      <c r="F9" s="156" t="s">
        <v>386</v>
      </c>
      <c r="G9" s="156" t="s">
        <v>791</v>
      </c>
      <c r="H9" s="157" t="s">
        <v>792</v>
      </c>
      <c r="I9" s="158" t="s">
        <v>793</v>
      </c>
      <c r="J9" s="159"/>
      <c r="K9" s="159"/>
      <c r="L9" s="159"/>
      <c r="M9" s="159"/>
      <c r="N9" s="159"/>
      <c r="O9" s="160" t="s">
        <v>794</v>
      </c>
      <c r="P9" s="95"/>
      <c r="Q9" s="95"/>
      <c r="R9" s="95"/>
      <c r="S9" s="95"/>
    </row>
    <row customHeight="1" ht="22.5">
      <c r="F10" s="161"/>
      <c r="G10" s="161"/>
      <c r="H10" s="105"/>
      <c r="I10" s="153" t="s">
        <v>386</v>
      </c>
      <c r="J10" s="162"/>
      <c r="K10" s="114" t="s">
        <v>795</v>
      </c>
      <c r="L10" s="114" t="s">
        <v>796</v>
      </c>
      <c r="M10" s="114" t="s">
        <v>797</v>
      </c>
      <c r="N10" s="163" t="s">
        <v>406</v>
      </c>
      <c r="O10" s="114"/>
      <c r="P10" s="95"/>
      <c r="Q10" s="95"/>
      <c r="R10" s="95"/>
      <c r="S10" s="95"/>
    </row>
    <row customHeight="1" ht="6.75">
      <c r="F11" s="164" t="s">
        <v>411</v>
      </c>
    </row>
    <row customHeight="1" ht="15.75">
      <c r="F12" s="165" t="s">
        <v>798</v>
      </c>
      <c r="G12" s="165"/>
      <c r="H12" s="165"/>
      <c r="I12" s="165"/>
      <c r="J12" s="165"/>
      <c r="K12" s="165"/>
      <c r="L12" s="165"/>
      <c r="M12" s="165"/>
      <c r="N12" s="166"/>
      <c r="O12" s="167"/>
    </row>
    <row customHeight="1" ht="22.5">
      <c r="F13" s="161" t="s">
        <v>780</v>
      </c>
      <c r="G13" s="168" t="s">
        <v>799</v>
      </c>
      <c r="H13" s="169">
        <f>SUM(H14:H22,H40)</f>
        <v>1447525.73</v>
      </c>
      <c r="I13" s="170"/>
      <c r="J13" s="171"/>
      <c r="K13" s="171"/>
      <c r="L13" s="171"/>
      <c r="M13" s="171"/>
      <c r="N13" s="171"/>
      <c r="O13" s="172"/>
    </row>
    <row customHeight="1" ht="11.25" hidden="1">
      <c r="F14" s="146" t="s">
        <v>800</v>
      </c>
      <c r="G14" s="147" t="s">
        <v>801</v>
      </c>
      <c r="H14" s="173"/>
      <c r="I14" s="122"/>
      <c r="J14" s="174" t="s">
        <v>802</v>
      </c>
      <c r="K14" s="123"/>
      <c r="L14" s="123"/>
      <c r="M14" s="123"/>
      <c r="N14" s="123"/>
      <c r="O14" s="124"/>
    </row>
    <row customHeight="1" ht="11.25">
      <c r="F15" s="114"/>
      <c r="G15" s="147"/>
      <c r="H15" s="173">
        <v>132499.47</v>
      </c>
      <c r="I15" s="122"/>
      <c r="J15" s="123"/>
      <c r="K15" s="123" t="s">
        <v>803</v>
      </c>
      <c r="L15" s="123"/>
      <c r="M15" s="123"/>
      <c r="N15" s="123"/>
      <c r="O15" s="124"/>
    </row>
    <row customHeight="1" ht="11.25" hidden="1">
      <c r="F16" s="175" t="s">
        <v>804</v>
      </c>
      <c r="G16" s="176" t="s">
        <v>805</v>
      </c>
      <c r="H16" s="173"/>
      <c r="I16" s="122"/>
      <c r="J16" s="174" t="s">
        <v>806</v>
      </c>
      <c r="K16" s="123"/>
      <c r="L16" s="123"/>
      <c r="M16" s="123"/>
      <c r="N16" s="123"/>
      <c r="O16" s="124"/>
    </row>
    <row customHeight="1" ht="11.25">
      <c r="F17" s="161"/>
      <c r="G17" s="177"/>
      <c r="H17" s="173"/>
      <c r="I17" s="122"/>
      <c r="J17" s="123"/>
      <c r="K17" s="123" t="s">
        <v>803</v>
      </c>
      <c r="L17" s="123"/>
      <c r="M17" s="123"/>
      <c r="N17" s="123"/>
      <c r="O17" s="124"/>
    </row>
    <row customHeight="1" ht="11.25" hidden="1">
      <c r="F18" s="175" t="s">
        <v>807</v>
      </c>
      <c r="G18" s="176" t="s">
        <v>808</v>
      </c>
      <c r="H18" s="173">
        <v>982392.68</v>
      </c>
      <c r="I18" s="122"/>
      <c r="J18" s="174" t="s">
        <v>809</v>
      </c>
      <c r="K18" s="123"/>
      <c r="L18" s="123"/>
      <c r="M18" s="123"/>
      <c r="N18" s="123"/>
      <c r="O18" s="124"/>
    </row>
    <row customHeight="1" ht="11.25">
      <c r="F19" s="161"/>
      <c r="G19" s="177"/>
      <c r="H19" s="173"/>
      <c r="I19" s="122"/>
      <c r="J19" s="123"/>
      <c r="K19" s="123" t="s">
        <v>803</v>
      </c>
      <c r="L19" s="123"/>
      <c r="M19" s="123"/>
      <c r="N19" s="123"/>
      <c r="O19" s="124"/>
    </row>
    <row customHeight="1" ht="11.25" hidden="1">
      <c r="F20" s="175" t="s">
        <v>810</v>
      </c>
      <c r="G20" s="176" t="s">
        <v>811</v>
      </c>
      <c r="H20" s="173">
        <v>297431.36</v>
      </c>
      <c r="I20" s="122"/>
      <c r="J20" s="174" t="s">
        <v>812</v>
      </c>
      <c r="K20" s="123"/>
      <c r="L20" s="123"/>
      <c r="M20" s="123"/>
      <c r="N20" s="123"/>
      <c r="O20" s="124"/>
    </row>
    <row customHeight="1" ht="11.25">
      <c r="F21" s="161"/>
      <c r="G21" s="177"/>
      <c r="H21" s="173"/>
      <c r="I21" s="122"/>
      <c r="J21" s="123"/>
      <c r="K21" s="123" t="s">
        <v>803</v>
      </c>
      <c r="L21" s="123"/>
      <c r="M21" s="123"/>
      <c r="N21" s="123"/>
      <c r="O21" s="124"/>
    </row>
    <row customHeight="1" ht="11.25">
      <c r="F22" s="175" t="s">
        <v>813</v>
      </c>
      <c r="G22" s="176" t="s">
        <v>814</v>
      </c>
      <c r="H22" s="178">
        <f>SUM(H24:H28)</f>
        <v>35202.22</v>
      </c>
      <c r="I22" s="179"/>
      <c r="J22" s="180"/>
      <c r="K22" s="180"/>
      <c r="L22" s="180"/>
      <c r="M22" s="180"/>
      <c r="N22" s="180"/>
      <c r="O22" s="172"/>
    </row>
    <row customHeight="1" ht="11.25">
      <c r="F23" s="161"/>
      <c r="G23" s="177"/>
      <c r="H23" s="169"/>
      <c r="I23" s="181"/>
      <c r="J23" s="182"/>
      <c r="K23" s="182"/>
      <c r="L23" s="182"/>
      <c r="M23" s="182"/>
      <c r="N23" s="182"/>
      <c r="O23" s="172"/>
    </row>
    <row customHeight="1" ht="11.25" hidden="1">
      <c r="F24" s="183" t="s">
        <v>815</v>
      </c>
      <c r="G24" s="184" t="s">
        <v>816</v>
      </c>
      <c r="H24" s="173"/>
      <c r="I24" s="122"/>
      <c r="J24" s="174" t="s">
        <v>817</v>
      </c>
      <c r="K24" s="123"/>
      <c r="L24" s="123"/>
      <c r="M24" s="123"/>
      <c r="N24" s="123"/>
      <c r="O24" s="124"/>
    </row>
    <row customHeight="1" ht="11.25">
      <c r="F25" s="161"/>
      <c r="G25" s="185"/>
      <c r="H25" s="173"/>
      <c r="I25" s="122"/>
      <c r="J25" s="123"/>
      <c r="K25" s="123" t="s">
        <v>803</v>
      </c>
      <c r="L25" s="123"/>
      <c r="M25" s="123"/>
      <c r="N25" s="123"/>
      <c r="O25" s="124"/>
    </row>
    <row customHeight="1" ht="11.25" hidden="1">
      <c r="F26" s="183" t="s">
        <v>818</v>
      </c>
      <c r="G26" s="184" t="s">
        <v>819</v>
      </c>
      <c r="H26" s="173"/>
      <c r="I26" s="122"/>
      <c r="J26" s="174" t="s">
        <v>820</v>
      </c>
      <c r="K26" s="123"/>
      <c r="L26" s="123"/>
      <c r="M26" s="123"/>
      <c r="N26" s="123"/>
      <c r="O26" s="124"/>
    </row>
    <row customHeight="1" ht="24">
      <c r="F27" s="161"/>
      <c r="G27" s="185"/>
      <c r="H27" s="173"/>
      <c r="I27" s="122"/>
      <c r="J27" s="123"/>
      <c r="K27" s="123" t="s">
        <v>803</v>
      </c>
      <c r="L27" s="123"/>
      <c r="M27" s="123"/>
      <c r="N27" s="123"/>
      <c r="O27" s="124"/>
    </row>
    <row customHeight="1" ht="11.25">
      <c r="F28" s="183" t="s">
        <v>821</v>
      </c>
      <c r="G28" s="184" t="s">
        <v>822</v>
      </c>
      <c r="H28" s="178">
        <f>SUM(H30:H38)</f>
        <v>35202.22</v>
      </c>
      <c r="I28" s="179"/>
      <c r="J28" s="180"/>
      <c r="K28" s="180"/>
      <c r="L28" s="180"/>
      <c r="M28" s="180"/>
      <c r="N28" s="180"/>
      <c r="O28" s="172"/>
    </row>
    <row customHeight="1" ht="11.25">
      <c r="F29" s="161"/>
      <c r="G29" s="185"/>
      <c r="H29" s="169"/>
      <c r="I29" s="181"/>
      <c r="J29" s="182"/>
      <c r="K29" s="182"/>
      <c r="L29" s="182"/>
      <c r="M29" s="182"/>
      <c r="N29" s="182"/>
      <c r="O29" s="172"/>
    </row>
    <row customHeight="1" ht="11.25" hidden="1">
      <c r="F30" s="186" t="s">
        <v>823</v>
      </c>
      <c r="G30" s="187" t="s">
        <v>824</v>
      </c>
      <c r="H30" s="173"/>
      <c r="I30" s="122"/>
      <c r="J30" s="174" t="s">
        <v>825</v>
      </c>
      <c r="K30" s="123"/>
      <c r="L30" s="123"/>
      <c r="M30" s="123"/>
      <c r="N30" s="123"/>
      <c r="O30" s="124"/>
    </row>
    <row customHeight="1" ht="11.25">
      <c r="F31" s="161"/>
      <c r="G31" s="188"/>
      <c r="H31" s="173"/>
      <c r="I31" s="122"/>
      <c r="J31" s="123"/>
      <c r="K31" s="123" t="s">
        <v>803</v>
      </c>
      <c r="L31" s="123"/>
      <c r="M31" s="123"/>
      <c r="N31" s="123"/>
      <c r="O31" s="124"/>
    </row>
    <row customHeight="1" ht="11.25" hidden="1">
      <c r="F32" s="186" t="s">
        <v>826</v>
      </c>
      <c r="G32" s="187" t="s">
        <v>827</v>
      </c>
      <c r="H32" s="173"/>
      <c r="I32" s="122"/>
      <c r="J32" s="174" t="s">
        <v>828</v>
      </c>
      <c r="K32" s="123"/>
      <c r="L32" s="123"/>
      <c r="M32" s="123"/>
      <c r="N32" s="123"/>
      <c r="O32" s="124"/>
    </row>
    <row customHeight="1" ht="11.25">
      <c r="F33" s="161"/>
      <c r="G33" s="188"/>
      <c r="H33" s="173"/>
      <c r="I33" s="122"/>
      <c r="J33" s="123"/>
      <c r="K33" s="123" t="s">
        <v>803</v>
      </c>
      <c r="L33" s="123"/>
      <c r="M33" s="123"/>
      <c r="N33" s="123"/>
      <c r="O33" s="124"/>
    </row>
    <row customHeight="1" ht="11.25" hidden="1">
      <c r="F34" s="186" t="s">
        <v>829</v>
      </c>
      <c r="G34" s="187" t="s">
        <v>830</v>
      </c>
      <c r="H34" s="173">
        <v>35202.22</v>
      </c>
      <c r="I34" s="122"/>
      <c r="J34" s="174" t="s">
        <v>831</v>
      </c>
      <c r="K34" s="123"/>
      <c r="L34" s="123"/>
      <c r="M34" s="123"/>
      <c r="N34" s="123"/>
      <c r="O34" s="124"/>
    </row>
    <row customHeight="1" ht="36">
      <c r="F35" s="161"/>
      <c r="G35" s="188"/>
      <c r="H35" s="173"/>
      <c r="I35" s="122"/>
      <c r="J35" s="123"/>
      <c r="K35" s="123" t="s">
        <v>803</v>
      </c>
      <c r="L35" s="123"/>
      <c r="M35" s="123"/>
      <c r="N35" s="123"/>
      <c r="O35" s="124"/>
    </row>
    <row customHeight="1" ht="11.25" hidden="1">
      <c r="F36" s="186" t="s">
        <v>832</v>
      </c>
      <c r="G36" s="187" t="s">
        <v>833</v>
      </c>
      <c r="H36" s="173"/>
      <c r="I36" s="122"/>
      <c r="J36" s="174" t="s">
        <v>834</v>
      </c>
      <c r="K36" s="123"/>
      <c r="L36" s="123"/>
      <c r="M36" s="123"/>
      <c r="N36" s="123"/>
      <c r="O36" s="124"/>
    </row>
    <row customHeight="1" ht="11.25">
      <c r="F37" s="161"/>
      <c r="G37" s="188"/>
      <c r="H37" s="173"/>
      <c r="I37" s="122"/>
      <c r="J37" s="123"/>
      <c r="K37" s="123" t="s">
        <v>803</v>
      </c>
      <c r="L37" s="123"/>
      <c r="M37" s="123"/>
      <c r="N37" s="123"/>
      <c r="O37" s="124"/>
    </row>
    <row customHeight="1" ht="11.25" hidden="1">
      <c r="F38" s="186" t="s">
        <v>835</v>
      </c>
      <c r="G38" s="187" t="s">
        <v>836</v>
      </c>
      <c r="H38" s="173"/>
      <c r="I38" s="122"/>
      <c r="J38" s="174" t="s">
        <v>837</v>
      </c>
      <c r="K38" s="123"/>
      <c r="L38" s="123"/>
      <c r="M38" s="123"/>
      <c r="N38" s="123"/>
      <c r="O38" s="124"/>
    </row>
    <row customHeight="1" ht="24">
      <c r="F39" s="161"/>
      <c r="G39" s="188"/>
      <c r="H39" s="173"/>
      <c r="I39" s="122"/>
      <c r="J39" s="123"/>
      <c r="K39" s="123" t="s">
        <v>803</v>
      </c>
      <c r="L39" s="123"/>
      <c r="M39" s="123"/>
      <c r="N39" s="123"/>
      <c r="O39" s="124"/>
    </row>
    <row customHeight="1" ht="11.25">
      <c r="F40" s="189" t="s">
        <v>838</v>
      </c>
      <c r="G40" s="176" t="s">
        <v>839</v>
      </c>
      <c r="H40" s="178">
        <f>SUM(H42:H48)</f>
        <v>0</v>
      </c>
      <c r="I40" s="179"/>
      <c r="J40" s="180"/>
      <c r="K40" s="180"/>
      <c r="L40" s="180"/>
      <c r="M40" s="180"/>
      <c r="N40" s="180"/>
      <c r="O40" s="172"/>
    </row>
    <row customHeight="1" ht="11.25">
      <c r="F41" s="161"/>
      <c r="G41" s="177"/>
      <c r="H41" s="169"/>
      <c r="I41" s="181"/>
      <c r="J41" s="182"/>
      <c r="K41" s="182"/>
      <c r="L41" s="182"/>
      <c r="M41" s="182"/>
      <c r="N41" s="182"/>
      <c r="O41" s="172"/>
    </row>
    <row customHeight="1" ht="11.25" hidden="1">
      <c r="F42" s="175" t="s">
        <v>840</v>
      </c>
      <c r="G42" s="184" t="s">
        <v>841</v>
      </c>
      <c r="H42" s="173"/>
      <c r="I42" s="122"/>
      <c r="J42" s="190" t="s">
        <v>842</v>
      </c>
      <c r="K42" s="123"/>
      <c r="L42" s="123"/>
      <c r="M42" s="123"/>
      <c r="N42" s="123"/>
      <c r="O42" s="124"/>
    </row>
    <row customHeight="1" ht="11.25">
      <c r="F43" s="161"/>
      <c r="G43" s="185"/>
      <c r="H43" s="173"/>
      <c r="I43" s="122"/>
      <c r="J43" s="123"/>
      <c r="K43" s="123" t="s">
        <v>803</v>
      </c>
      <c r="L43" s="123"/>
      <c r="M43" s="123"/>
      <c r="N43" s="123"/>
      <c r="O43" s="124"/>
    </row>
    <row customHeight="1" ht="11.25" hidden="1">
      <c r="F44" s="175" t="s">
        <v>843</v>
      </c>
      <c r="G44" s="184" t="s">
        <v>844</v>
      </c>
      <c r="H44" s="173"/>
      <c r="I44" s="122"/>
      <c r="J44" s="190" t="s">
        <v>845</v>
      </c>
      <c r="K44" s="123"/>
      <c r="L44" s="123"/>
      <c r="M44" s="123"/>
      <c r="N44" s="123"/>
      <c r="O44" s="124"/>
    </row>
    <row customHeight="1" ht="11.25">
      <c r="F45" s="161"/>
      <c r="G45" s="185"/>
      <c r="H45" s="173"/>
      <c r="I45" s="122"/>
      <c r="J45" s="123"/>
      <c r="K45" s="123" t="s">
        <v>803</v>
      </c>
      <c r="L45" s="123"/>
      <c r="M45" s="123"/>
      <c r="N45" s="123"/>
      <c r="O45" s="124"/>
    </row>
    <row customHeight="1" ht="11.25" hidden="1">
      <c r="F46" s="175" t="s">
        <v>846</v>
      </c>
      <c r="G46" s="184" t="s">
        <v>847</v>
      </c>
      <c r="H46" s="173"/>
      <c r="I46" s="122"/>
      <c r="J46" s="190" t="s">
        <v>848</v>
      </c>
      <c r="K46" s="123"/>
      <c r="L46" s="123"/>
      <c r="M46" s="123"/>
      <c r="N46" s="123"/>
      <c r="O46" s="124"/>
    </row>
    <row customHeight="1" ht="11.25">
      <c r="F47" s="161"/>
      <c r="G47" s="185"/>
      <c r="H47" s="173"/>
      <c r="I47" s="122"/>
      <c r="J47" s="123"/>
      <c r="K47" s="123" t="s">
        <v>803</v>
      </c>
      <c r="L47" s="123"/>
      <c r="M47" s="123"/>
      <c r="N47" s="123"/>
      <c r="O47" s="124"/>
    </row>
    <row customHeight="1" ht="11.25" hidden="1">
      <c r="F48" s="175" t="s">
        <v>849</v>
      </c>
      <c r="G48" s="184" t="s">
        <v>850</v>
      </c>
      <c r="H48" s="173"/>
      <c r="I48" s="122"/>
      <c r="J48" s="190" t="s">
        <v>851</v>
      </c>
      <c r="K48" s="123"/>
      <c r="L48" s="123"/>
      <c r="M48" s="123"/>
      <c r="N48" s="123"/>
      <c r="O48" s="124"/>
    </row>
    <row customHeight="1" ht="24">
      <c r="F49" s="161"/>
      <c r="G49" s="185"/>
      <c r="H49" s="173"/>
      <c r="I49" s="122"/>
      <c r="J49" s="123"/>
      <c r="K49" s="123" t="s">
        <v>803</v>
      </c>
      <c r="L49" s="123"/>
      <c r="M49" s="123"/>
      <c r="N49" s="123"/>
      <c r="O49" s="124"/>
    </row>
    <row customHeight="1" ht="15.75">
      <c r="F50" s="191" t="s">
        <v>852</v>
      </c>
      <c r="G50" s="192"/>
      <c r="H50" s="192"/>
      <c r="I50" s="193"/>
      <c r="J50" s="193"/>
      <c r="K50" s="193"/>
      <c r="L50" s="193"/>
      <c r="M50" s="193"/>
      <c r="N50" s="193"/>
      <c r="O50" s="172"/>
    </row>
    <row customHeight="1" ht="22.5">
      <c r="F51" s="161" t="s">
        <v>853</v>
      </c>
      <c r="G51" s="136" t="s">
        <v>799</v>
      </c>
      <c r="H51" s="194">
        <f>SUM(H52:H60,H78)</f>
        <v>1260748.21</v>
      </c>
      <c r="I51" s="170"/>
      <c r="J51" s="171"/>
      <c r="K51" s="171"/>
      <c r="L51" s="171"/>
      <c r="M51" s="171"/>
      <c r="N51" s="171"/>
      <c r="O51" s="167"/>
    </row>
    <row customHeight="1" ht="11.25" hidden="1">
      <c r="F52" s="146" t="s">
        <v>854</v>
      </c>
      <c r="G52" s="147" t="s">
        <v>801</v>
      </c>
      <c r="H52" s="173">
        <v>115402.76</v>
      </c>
      <c r="I52" s="122"/>
      <c r="J52" s="190" t="s">
        <v>855</v>
      </c>
      <c r="K52" s="123"/>
      <c r="L52" s="123"/>
      <c r="M52" s="123"/>
      <c r="N52" s="123"/>
      <c r="O52" s="124"/>
    </row>
    <row customHeight="1" ht="11.25">
      <c r="F53" s="114"/>
      <c r="G53" s="147"/>
      <c r="H53" s="173"/>
      <c r="I53" s="122"/>
      <c r="J53" s="123"/>
      <c r="K53" s="123" t="s">
        <v>803</v>
      </c>
      <c r="L53" s="123"/>
      <c r="M53" s="123"/>
      <c r="N53" s="123"/>
      <c r="O53" s="124"/>
    </row>
    <row customHeight="1" ht="11.25" hidden="1">
      <c r="F54" s="175" t="s">
        <v>856</v>
      </c>
      <c r="G54" s="176" t="s">
        <v>805</v>
      </c>
      <c r="H54" s="173"/>
      <c r="I54" s="122"/>
      <c r="J54" s="190" t="s">
        <v>857</v>
      </c>
      <c r="K54" s="123"/>
      <c r="L54" s="123"/>
      <c r="M54" s="123"/>
      <c r="N54" s="123"/>
      <c r="O54" s="124"/>
    </row>
    <row customHeight="1" ht="11.25">
      <c r="F55" s="161"/>
      <c r="G55" s="177"/>
      <c r="H55" s="173"/>
      <c r="I55" s="122"/>
      <c r="J55" s="123"/>
      <c r="K55" s="123" t="s">
        <v>803</v>
      </c>
      <c r="L55" s="123"/>
      <c r="M55" s="123"/>
      <c r="N55" s="123"/>
      <c r="O55" s="124"/>
    </row>
    <row customHeight="1" ht="11.25" hidden="1">
      <c r="F56" s="175" t="s">
        <v>858</v>
      </c>
      <c r="G56" s="176" t="s">
        <v>808</v>
      </c>
      <c r="H56" s="173">
        <v>855632.33</v>
      </c>
      <c r="I56" s="122"/>
      <c r="J56" s="190" t="s">
        <v>859</v>
      </c>
      <c r="K56" s="123"/>
      <c r="L56" s="123"/>
      <c r="M56" s="123"/>
      <c r="N56" s="123"/>
      <c r="O56" s="124"/>
    </row>
    <row customHeight="1" ht="11.25">
      <c r="F57" s="161"/>
      <c r="G57" s="177"/>
      <c r="H57" s="173"/>
      <c r="I57" s="122"/>
      <c r="J57" s="123"/>
      <c r="K57" s="123" t="s">
        <v>803</v>
      </c>
      <c r="L57" s="123"/>
      <c r="M57" s="123"/>
      <c r="N57" s="123"/>
      <c r="O57" s="124"/>
    </row>
    <row customHeight="1" ht="11.25" hidden="1">
      <c r="F58" s="175" t="s">
        <v>860</v>
      </c>
      <c r="G58" s="176" t="s">
        <v>811</v>
      </c>
      <c r="H58" s="173">
        <v>259053.12</v>
      </c>
      <c r="I58" s="122"/>
      <c r="J58" s="190" t="s">
        <v>861</v>
      </c>
      <c r="K58" s="123"/>
      <c r="L58" s="123"/>
      <c r="M58" s="123"/>
      <c r="N58" s="123"/>
      <c r="O58" s="124"/>
    </row>
    <row customHeight="1" ht="11.25">
      <c r="F59" s="161"/>
      <c r="G59" s="177"/>
      <c r="H59" s="173"/>
      <c r="I59" s="122"/>
      <c r="J59" s="123"/>
      <c r="K59" s="123" t="s">
        <v>803</v>
      </c>
      <c r="L59" s="123"/>
      <c r="M59" s="123"/>
      <c r="N59" s="123"/>
      <c r="O59" s="124"/>
    </row>
    <row customHeight="1" ht="11.25">
      <c r="F60" s="175" t="s">
        <v>862</v>
      </c>
      <c r="G60" s="176" t="s">
        <v>814</v>
      </c>
      <c r="H60" s="178">
        <f>SUM(H62:H66)</f>
        <v>30660</v>
      </c>
      <c r="I60" s="179"/>
      <c r="J60" s="180"/>
      <c r="K60" s="180"/>
      <c r="L60" s="180"/>
      <c r="M60" s="180"/>
      <c r="N60" s="180"/>
      <c r="O60" s="172"/>
    </row>
    <row customHeight="1" ht="11.25">
      <c r="F61" s="161"/>
      <c r="G61" s="177"/>
      <c r="H61" s="169"/>
      <c r="I61" s="181"/>
      <c r="J61" s="182"/>
      <c r="K61" s="182"/>
      <c r="L61" s="182"/>
      <c r="M61" s="182"/>
      <c r="N61" s="182"/>
      <c r="O61" s="172"/>
    </row>
    <row customHeight="1" ht="11.25" hidden="1">
      <c r="F62" s="183" t="s">
        <v>863</v>
      </c>
      <c r="G62" s="184" t="s">
        <v>816</v>
      </c>
      <c r="H62" s="173"/>
      <c r="I62" s="122"/>
      <c r="J62" s="190" t="s">
        <v>864</v>
      </c>
      <c r="K62" s="123"/>
      <c r="L62" s="123"/>
      <c r="M62" s="123"/>
      <c r="N62" s="123"/>
      <c r="O62" s="124"/>
    </row>
    <row customHeight="1" ht="11.25">
      <c r="F63" s="161"/>
      <c r="G63" s="185"/>
      <c r="H63" s="173"/>
      <c r="I63" s="122"/>
      <c r="J63" s="123"/>
      <c r="K63" s="123" t="s">
        <v>803</v>
      </c>
      <c r="L63" s="123"/>
      <c r="M63" s="123"/>
      <c r="N63" s="123"/>
      <c r="O63" s="124"/>
    </row>
    <row customHeight="1" ht="11.25" hidden="1">
      <c r="F64" s="183" t="s">
        <v>865</v>
      </c>
      <c r="G64" s="184" t="s">
        <v>819</v>
      </c>
      <c r="H64" s="173"/>
      <c r="I64" s="122"/>
      <c r="J64" s="190" t="s">
        <v>866</v>
      </c>
      <c r="K64" s="123"/>
      <c r="L64" s="123"/>
      <c r="M64" s="123"/>
      <c r="N64" s="123"/>
      <c r="O64" s="124"/>
    </row>
    <row customHeight="1" ht="24">
      <c r="F65" s="161"/>
      <c r="G65" s="185"/>
      <c r="H65" s="173"/>
      <c r="I65" s="122"/>
      <c r="J65" s="123"/>
      <c r="K65" s="123" t="s">
        <v>803</v>
      </c>
      <c r="L65" s="123"/>
      <c r="M65" s="123"/>
      <c r="N65" s="123"/>
      <c r="O65" s="124"/>
    </row>
    <row customHeight="1" ht="11.25">
      <c r="F66" s="183" t="s">
        <v>867</v>
      </c>
      <c r="G66" s="184" t="s">
        <v>822</v>
      </c>
      <c r="H66" s="178">
        <f>SUM(H68:H76)</f>
        <v>30660</v>
      </c>
      <c r="I66" s="179"/>
      <c r="J66" s="180"/>
      <c r="K66" s="180"/>
      <c r="L66" s="180"/>
      <c r="M66" s="180"/>
      <c r="N66" s="180"/>
      <c r="O66" s="172"/>
    </row>
    <row customHeight="1" ht="11.25">
      <c r="F67" s="161"/>
      <c r="G67" s="185"/>
      <c r="H67" s="169"/>
      <c r="I67" s="181"/>
      <c r="J67" s="182"/>
      <c r="K67" s="182"/>
      <c r="L67" s="182"/>
      <c r="M67" s="182"/>
      <c r="N67" s="182"/>
      <c r="O67" s="172"/>
    </row>
    <row customHeight="1" ht="11.25" hidden="1">
      <c r="F68" s="186" t="s">
        <v>868</v>
      </c>
      <c r="G68" s="187" t="s">
        <v>824</v>
      </c>
      <c r="H68" s="173"/>
      <c r="I68" s="122"/>
      <c r="J68" s="190" t="s">
        <v>869</v>
      </c>
      <c r="K68" s="123"/>
      <c r="L68" s="123"/>
      <c r="M68" s="123"/>
      <c r="N68" s="123"/>
      <c r="O68" s="124"/>
    </row>
    <row customHeight="1" ht="11.25">
      <c r="F69" s="161"/>
      <c r="G69" s="188"/>
      <c r="H69" s="173"/>
      <c r="I69" s="122"/>
      <c r="J69" s="123"/>
      <c r="K69" s="123" t="s">
        <v>803</v>
      </c>
      <c r="L69" s="123"/>
      <c r="M69" s="123"/>
      <c r="N69" s="123"/>
      <c r="O69" s="124"/>
    </row>
    <row customHeight="1" ht="11.25" hidden="1">
      <c r="F70" s="186" t="s">
        <v>870</v>
      </c>
      <c r="G70" s="187" t="s">
        <v>827</v>
      </c>
      <c r="H70" s="173"/>
      <c r="I70" s="122"/>
      <c r="J70" s="190" t="s">
        <v>871</v>
      </c>
      <c r="K70" s="123"/>
      <c r="L70" s="123"/>
      <c r="M70" s="123"/>
      <c r="N70" s="123"/>
      <c r="O70" s="124"/>
    </row>
    <row customHeight="1" ht="11.25">
      <c r="F71" s="161"/>
      <c r="G71" s="188"/>
      <c r="H71" s="173"/>
      <c r="I71" s="122"/>
      <c r="J71" s="123"/>
      <c r="K71" s="123" t="s">
        <v>803</v>
      </c>
      <c r="L71" s="123"/>
      <c r="M71" s="123"/>
      <c r="N71" s="123"/>
      <c r="O71" s="124"/>
    </row>
    <row customHeight="1" ht="11.25" hidden="1">
      <c r="F72" s="186" t="s">
        <v>872</v>
      </c>
      <c r="G72" s="187" t="s">
        <v>830</v>
      </c>
      <c r="H72" s="173">
        <v>30660</v>
      </c>
      <c r="I72" s="122"/>
      <c r="J72" s="190" t="s">
        <v>873</v>
      </c>
      <c r="K72" s="123"/>
      <c r="L72" s="123"/>
      <c r="M72" s="123"/>
      <c r="N72" s="123"/>
      <c r="O72" s="124"/>
    </row>
    <row customHeight="1" ht="36.75">
      <c r="F73" s="161"/>
      <c r="G73" s="188"/>
      <c r="H73" s="173"/>
      <c r="I73" s="122"/>
      <c r="J73" s="123"/>
      <c r="K73" s="123" t="s">
        <v>803</v>
      </c>
      <c r="L73" s="123"/>
      <c r="M73" s="123"/>
      <c r="N73" s="123"/>
      <c r="O73" s="124"/>
    </row>
    <row customHeight="1" ht="11.25" hidden="1">
      <c r="F74" s="186" t="s">
        <v>874</v>
      </c>
      <c r="G74" s="187" t="s">
        <v>833</v>
      </c>
      <c r="H74" s="173"/>
      <c r="I74" s="122"/>
      <c r="J74" s="190" t="s">
        <v>875</v>
      </c>
      <c r="K74" s="123"/>
      <c r="L74" s="123"/>
      <c r="M74" s="123"/>
      <c r="N74" s="123"/>
      <c r="O74" s="124"/>
    </row>
    <row customHeight="1" ht="11.25">
      <c r="F75" s="161"/>
      <c r="G75" s="188"/>
      <c r="H75" s="173"/>
      <c r="I75" s="122"/>
      <c r="J75" s="123"/>
      <c r="K75" s="123" t="s">
        <v>803</v>
      </c>
      <c r="L75" s="123"/>
      <c r="M75" s="123"/>
      <c r="N75" s="123"/>
      <c r="O75" s="124"/>
    </row>
    <row customHeight="1" ht="11.25" hidden="1">
      <c r="F76" s="186" t="s">
        <v>876</v>
      </c>
      <c r="G76" s="187" t="s">
        <v>836</v>
      </c>
      <c r="H76" s="173"/>
      <c r="I76" s="122"/>
      <c r="J76" s="190" t="s">
        <v>877</v>
      </c>
      <c r="K76" s="123"/>
      <c r="L76" s="123"/>
      <c r="M76" s="123"/>
      <c r="N76" s="123"/>
      <c r="O76" s="124"/>
    </row>
    <row customHeight="1" ht="24">
      <c r="F77" s="161"/>
      <c r="G77" s="188"/>
      <c r="H77" s="173"/>
      <c r="I77" s="122"/>
      <c r="J77" s="123"/>
      <c r="K77" s="123" t="s">
        <v>803</v>
      </c>
      <c r="L77" s="123"/>
      <c r="M77" s="123"/>
      <c r="N77" s="123"/>
      <c r="O77" s="124"/>
    </row>
    <row customHeight="1" ht="11.25">
      <c r="F78" s="189" t="s">
        <v>878</v>
      </c>
      <c r="G78" s="176" t="s">
        <v>839</v>
      </c>
      <c r="H78" s="178">
        <f>SUM(H80:H86)</f>
        <v>0</v>
      </c>
      <c r="I78" s="179"/>
      <c r="J78" s="180"/>
      <c r="K78" s="180"/>
      <c r="L78" s="180"/>
      <c r="M78" s="180"/>
      <c r="N78" s="180"/>
      <c r="O78" s="172"/>
    </row>
    <row customHeight="1" ht="11.25">
      <c r="F79" s="161"/>
      <c r="G79" s="177"/>
      <c r="H79" s="169"/>
      <c r="I79" s="181"/>
      <c r="J79" s="182"/>
      <c r="K79" s="182"/>
      <c r="L79" s="182"/>
      <c r="M79" s="182"/>
      <c r="N79" s="182"/>
      <c r="O79" s="172"/>
    </row>
    <row customHeight="1" ht="11.25" hidden="1">
      <c r="F80" s="175" t="s">
        <v>879</v>
      </c>
      <c r="G80" s="184" t="s">
        <v>841</v>
      </c>
      <c r="H80" s="173"/>
      <c r="I80" s="122"/>
      <c r="J80" s="190" t="s">
        <v>880</v>
      </c>
      <c r="K80" s="123"/>
      <c r="L80" s="123"/>
      <c r="M80" s="123"/>
      <c r="N80" s="123"/>
      <c r="O80" s="124"/>
    </row>
    <row customHeight="1" ht="11.25">
      <c r="F81" s="161"/>
      <c r="G81" s="185"/>
      <c r="H81" s="173"/>
      <c r="I81" s="122"/>
      <c r="J81" s="123"/>
      <c r="K81" s="123" t="s">
        <v>803</v>
      </c>
      <c r="L81" s="123"/>
      <c r="M81" s="123"/>
      <c r="N81" s="123"/>
      <c r="O81" s="124"/>
    </row>
    <row customHeight="1" ht="11.25" hidden="1">
      <c r="F82" s="175" t="s">
        <v>881</v>
      </c>
      <c r="G82" s="184" t="s">
        <v>844</v>
      </c>
      <c r="H82" s="173"/>
      <c r="I82" s="122"/>
      <c r="J82" s="190" t="s">
        <v>882</v>
      </c>
      <c r="K82" s="123"/>
      <c r="L82" s="123"/>
      <c r="M82" s="123"/>
      <c r="N82" s="123"/>
      <c r="O82" s="124"/>
    </row>
    <row customHeight="1" ht="11.25">
      <c r="F83" s="161"/>
      <c r="G83" s="185"/>
      <c r="H83" s="173"/>
      <c r="I83" s="122"/>
      <c r="J83" s="123"/>
      <c r="K83" s="123" t="s">
        <v>803</v>
      </c>
      <c r="L83" s="123"/>
      <c r="M83" s="123"/>
      <c r="N83" s="123"/>
      <c r="O83" s="124"/>
    </row>
    <row customHeight="1" ht="11.25" hidden="1">
      <c r="F84" s="175" t="s">
        <v>883</v>
      </c>
      <c r="G84" s="184" t="s">
        <v>847</v>
      </c>
      <c r="H84" s="173"/>
      <c r="I84" s="122"/>
      <c r="J84" s="190" t="s">
        <v>884</v>
      </c>
      <c r="K84" s="123"/>
      <c r="L84" s="123"/>
      <c r="M84" s="123"/>
      <c r="N84" s="123"/>
      <c r="O84" s="124"/>
    </row>
    <row customHeight="1" ht="11.25">
      <c r="F85" s="161"/>
      <c r="G85" s="185"/>
      <c r="H85" s="173"/>
      <c r="I85" s="122"/>
      <c r="J85" s="123"/>
      <c r="K85" s="123" t="s">
        <v>803</v>
      </c>
      <c r="L85" s="123"/>
      <c r="M85" s="123"/>
      <c r="N85" s="123"/>
      <c r="O85" s="124"/>
    </row>
    <row customHeight="1" ht="11.25" hidden="1">
      <c r="F86" s="175" t="s">
        <v>885</v>
      </c>
      <c r="G86" s="184" t="s">
        <v>850</v>
      </c>
      <c r="H86" s="173"/>
      <c r="I86" s="122"/>
      <c r="J86" s="190" t="s">
        <v>886</v>
      </c>
      <c r="K86" s="123"/>
      <c r="L86" s="123"/>
      <c r="M86" s="123"/>
      <c r="N86" s="123"/>
      <c r="O86" s="124"/>
    </row>
    <row customHeight="1" ht="24">
      <c r="F87" s="161"/>
      <c r="G87" s="185"/>
      <c r="H87" s="173"/>
      <c r="I87" s="122"/>
      <c r="J87" s="123"/>
      <c r="K87" s="123" t="s">
        <v>803</v>
      </c>
      <c r="L87" s="123"/>
      <c r="M87" s="123"/>
      <c r="N87" s="123"/>
      <c r="O87" s="124"/>
    </row>
    <row customHeight="1" ht="15.75">
      <c r="F88" s="191" t="s">
        <v>887</v>
      </c>
      <c r="G88" s="192"/>
      <c r="H88" s="192"/>
      <c r="I88" s="193"/>
      <c r="J88" s="193"/>
      <c r="K88" s="193"/>
      <c r="L88" s="193"/>
      <c r="M88" s="193"/>
      <c r="N88" s="193"/>
      <c r="O88" s="172"/>
    </row>
    <row customHeight="1" ht="30">
      <c r="F89" s="161" t="s">
        <v>888</v>
      </c>
      <c r="G89" s="136" t="s">
        <v>799</v>
      </c>
      <c r="H89" s="194">
        <f>SUM(H90:H98,H116)</f>
        <v>186777.3</v>
      </c>
      <c r="I89" s="170"/>
      <c r="J89" s="171"/>
      <c r="K89" s="171"/>
      <c r="L89" s="171"/>
      <c r="M89" s="171"/>
      <c r="N89" s="171"/>
      <c r="O89" s="167"/>
    </row>
    <row customHeight="1" ht="11.25" hidden="1">
      <c r="F90" s="146" t="s">
        <v>889</v>
      </c>
      <c r="G90" s="147" t="s">
        <v>801</v>
      </c>
      <c r="H90" s="489">
        <v>17096.71</v>
      </c>
      <c r="I90" s="122"/>
      <c r="J90" s="190" t="s">
        <v>890</v>
      </c>
      <c r="K90" s="123"/>
      <c r="L90" s="123"/>
      <c r="M90" s="123"/>
      <c r="N90" s="123"/>
      <c r="O90" s="124"/>
    </row>
    <row customHeight="1" ht="11.25">
      <c r="F91" s="114"/>
      <c r="G91" s="147"/>
      <c r="H91" s="173"/>
      <c r="I91" s="122"/>
      <c r="J91" s="123"/>
      <c r="K91" s="123" t="s">
        <v>803</v>
      </c>
      <c r="L91" s="123"/>
      <c r="M91" s="123"/>
      <c r="N91" s="123"/>
      <c r="O91" s="124"/>
    </row>
    <row customHeight="1" ht="11.25" hidden="1">
      <c r="F92" s="175" t="s">
        <v>891</v>
      </c>
      <c r="G92" s="176" t="s">
        <v>805</v>
      </c>
      <c r="H92" s="173"/>
      <c r="I92" s="122"/>
      <c r="J92" s="190" t="s">
        <v>892</v>
      </c>
      <c r="K92" s="123"/>
      <c r="L92" s="123"/>
      <c r="M92" s="123"/>
      <c r="N92" s="123"/>
      <c r="O92" s="124"/>
    </row>
    <row customHeight="1" ht="11.25">
      <c r="F93" s="161"/>
      <c r="G93" s="177"/>
      <c r="H93" s="173"/>
      <c r="I93" s="122"/>
      <c r="J93" s="123"/>
      <c r="K93" s="123" t="s">
        <v>803</v>
      </c>
      <c r="L93" s="123"/>
      <c r="M93" s="123"/>
      <c r="N93" s="123"/>
      <c r="O93" s="124"/>
    </row>
    <row customHeight="1" ht="11.25" hidden="1">
      <c r="F94" s="175" t="s">
        <v>893</v>
      </c>
      <c r="G94" s="176" t="s">
        <v>808</v>
      </c>
      <c r="H94" s="173"/>
      <c r="I94" s="122"/>
      <c r="J94" s="190" t="s">
        <v>894</v>
      </c>
      <c r="K94" s="123"/>
      <c r="L94" s="123"/>
      <c r="M94" s="123"/>
      <c r="N94" s="123"/>
      <c r="O94" s="124"/>
    </row>
    <row customHeight="1" ht="11.25">
      <c r="F95" s="161"/>
      <c r="G95" s="177"/>
      <c r="H95" s="489">
        <v>126760.35</v>
      </c>
      <c r="I95" s="122"/>
      <c r="J95" s="123"/>
      <c r="K95" s="123" t="s">
        <v>803</v>
      </c>
      <c r="L95" s="123"/>
      <c r="M95" s="123"/>
      <c r="N95" s="123"/>
      <c r="O95" s="124"/>
    </row>
    <row customHeight="1" ht="11.25" hidden="1">
      <c r="F96" s="175" t="s">
        <v>895</v>
      </c>
      <c r="G96" s="176" t="s">
        <v>811</v>
      </c>
      <c r="H96" s="489">
        <v>38378.24</v>
      </c>
      <c r="I96" s="122"/>
      <c r="J96" s="190" t="s">
        <v>896</v>
      </c>
      <c r="K96" s="123"/>
      <c r="L96" s="123"/>
      <c r="M96" s="123"/>
      <c r="N96" s="123"/>
      <c r="O96" s="124"/>
    </row>
    <row customHeight="1" ht="11.25">
      <c r="F97" s="161"/>
      <c r="G97" s="177"/>
      <c r="H97" s="173"/>
      <c r="I97" s="122"/>
      <c r="J97" s="123"/>
      <c r="K97" s="123" t="s">
        <v>803</v>
      </c>
      <c r="L97" s="123"/>
      <c r="M97" s="123"/>
      <c r="N97" s="123"/>
      <c r="O97" s="124"/>
    </row>
    <row customHeight="1" ht="11.25">
      <c r="F98" s="175" t="s">
        <v>897</v>
      </c>
      <c r="G98" s="176" t="s">
        <v>814</v>
      </c>
      <c r="H98" s="178">
        <f>SUM(H100:H104)</f>
        <v>4542</v>
      </c>
      <c r="I98" s="179"/>
      <c r="J98" s="180"/>
      <c r="K98" s="180"/>
      <c r="L98" s="180"/>
      <c r="M98" s="180"/>
      <c r="N98" s="180"/>
      <c r="O98" s="172"/>
    </row>
    <row customHeight="1" ht="11.25">
      <c r="F99" s="161"/>
      <c r="G99" s="177"/>
      <c r="H99" s="169"/>
      <c r="I99" s="181"/>
      <c r="J99" s="182"/>
      <c r="K99" s="182"/>
      <c r="L99" s="182"/>
      <c r="M99" s="182"/>
      <c r="N99" s="182"/>
      <c r="O99" s="172"/>
    </row>
    <row customHeight="1" ht="11.25" hidden="1">
      <c r="F100" s="183" t="s">
        <v>898</v>
      </c>
      <c r="G100" s="184" t="s">
        <v>816</v>
      </c>
      <c r="H100" s="173"/>
      <c r="I100" s="122"/>
      <c r="J100" s="190" t="s">
        <v>899</v>
      </c>
      <c r="K100" s="123"/>
      <c r="L100" s="123"/>
      <c r="M100" s="123"/>
      <c r="N100" s="123"/>
      <c r="O100" s="124"/>
    </row>
    <row customHeight="1" ht="11.25">
      <c r="F101" s="161"/>
      <c r="G101" s="185"/>
      <c r="H101" s="173"/>
      <c r="I101" s="122"/>
      <c r="J101" s="123"/>
      <c r="K101" s="123" t="s">
        <v>803</v>
      </c>
      <c r="L101" s="123"/>
      <c r="M101" s="123"/>
      <c r="N101" s="123"/>
      <c r="O101" s="124"/>
    </row>
    <row customHeight="1" ht="11.25" hidden="1">
      <c r="F102" s="183" t="s">
        <v>900</v>
      </c>
      <c r="G102" s="184" t="s">
        <v>819</v>
      </c>
      <c r="H102" s="173"/>
      <c r="I102" s="122"/>
      <c r="J102" s="190" t="s">
        <v>901</v>
      </c>
      <c r="K102" s="123"/>
      <c r="L102" s="123"/>
      <c r="M102" s="123"/>
      <c r="N102" s="123"/>
      <c r="O102" s="124"/>
    </row>
    <row customHeight="1" ht="24">
      <c r="F103" s="161"/>
      <c r="G103" s="185"/>
      <c r="H103" s="173"/>
      <c r="I103" s="122"/>
      <c r="J103" s="123"/>
      <c r="K103" s="123" t="s">
        <v>803</v>
      </c>
      <c r="L103" s="123"/>
      <c r="M103" s="123"/>
      <c r="N103" s="123"/>
      <c r="O103" s="124"/>
    </row>
    <row customHeight="1" ht="11.25">
      <c r="F104" s="183" t="s">
        <v>902</v>
      </c>
      <c r="G104" s="184" t="s">
        <v>822</v>
      </c>
      <c r="H104" s="178">
        <f>SUM(H106:H114)</f>
        <v>4542</v>
      </c>
      <c r="I104" s="179"/>
      <c r="J104" s="180"/>
      <c r="K104" s="180"/>
      <c r="L104" s="180"/>
      <c r="M104" s="180"/>
      <c r="N104" s="180"/>
      <c r="O104" s="172"/>
    </row>
    <row customHeight="1" ht="11.25">
      <c r="F105" s="161"/>
      <c r="G105" s="185"/>
      <c r="H105" s="169"/>
      <c r="I105" s="181"/>
      <c r="J105" s="182"/>
      <c r="K105" s="182"/>
      <c r="L105" s="182"/>
      <c r="M105" s="182"/>
      <c r="N105" s="182"/>
      <c r="O105" s="172"/>
    </row>
    <row customHeight="1" ht="11.25" hidden="1">
      <c r="F106" s="186" t="s">
        <v>903</v>
      </c>
      <c r="G106" s="187" t="s">
        <v>824</v>
      </c>
      <c r="H106" s="173"/>
      <c r="I106" s="122"/>
      <c r="J106" s="190" t="s">
        <v>904</v>
      </c>
      <c r="K106" s="123"/>
      <c r="L106" s="123"/>
      <c r="M106" s="123"/>
      <c r="N106" s="123"/>
      <c r="O106" s="124"/>
    </row>
    <row customHeight="1" ht="11.25">
      <c r="F107" s="161"/>
      <c r="G107" s="188"/>
      <c r="H107" s="173"/>
      <c r="I107" s="122"/>
      <c r="J107" s="123"/>
      <c r="K107" s="123" t="s">
        <v>803</v>
      </c>
      <c r="L107" s="123"/>
      <c r="M107" s="123"/>
      <c r="N107" s="123"/>
      <c r="O107" s="124"/>
    </row>
    <row customHeight="1" ht="11.25" hidden="1">
      <c r="F108" s="186" t="s">
        <v>905</v>
      </c>
      <c r="G108" s="187" t="s">
        <v>827</v>
      </c>
      <c r="H108" s="173"/>
      <c r="I108" s="122"/>
      <c r="J108" s="190" t="s">
        <v>906</v>
      </c>
      <c r="K108" s="123"/>
      <c r="L108" s="123"/>
      <c r="M108" s="123"/>
      <c r="N108" s="123"/>
      <c r="O108" s="124"/>
    </row>
    <row customHeight="1" ht="11.25">
      <c r="F109" s="161"/>
      <c r="G109" s="188"/>
      <c r="H109" s="173"/>
      <c r="I109" s="122"/>
      <c r="J109" s="123"/>
      <c r="K109" s="123" t="s">
        <v>803</v>
      </c>
      <c r="L109" s="123"/>
      <c r="M109" s="123"/>
      <c r="N109" s="123"/>
      <c r="O109" s="124"/>
    </row>
    <row customHeight="1" ht="11.25" hidden="1">
      <c r="F110" s="186" t="s">
        <v>907</v>
      </c>
      <c r="G110" s="187" t="s">
        <v>830</v>
      </c>
      <c r="H110" s="489">
        <v>4542</v>
      </c>
      <c r="I110" s="122"/>
      <c r="J110" s="190" t="s">
        <v>908</v>
      </c>
      <c r="K110" s="123"/>
      <c r="L110" s="123"/>
      <c r="M110" s="123"/>
      <c r="N110" s="123"/>
      <c r="O110" s="124"/>
    </row>
    <row customHeight="1" ht="36">
      <c r="F111" s="161"/>
      <c r="G111" s="188"/>
      <c r="H111" s="173"/>
      <c r="I111" s="122"/>
      <c r="J111" s="123"/>
      <c r="K111" s="123" t="s">
        <v>803</v>
      </c>
      <c r="L111" s="123"/>
      <c r="M111" s="123"/>
      <c r="N111" s="123"/>
      <c r="O111" s="124"/>
    </row>
    <row customHeight="1" ht="11.25" hidden="1">
      <c r="F112" s="186" t="s">
        <v>909</v>
      </c>
      <c r="G112" s="187" t="s">
        <v>833</v>
      </c>
      <c r="H112" s="173"/>
      <c r="I112" s="122"/>
      <c r="J112" s="190" t="s">
        <v>910</v>
      </c>
      <c r="K112" s="123"/>
      <c r="L112" s="123"/>
      <c r="M112" s="123"/>
      <c r="N112" s="123"/>
      <c r="O112" s="124"/>
    </row>
    <row customHeight="1" ht="11.25">
      <c r="F113" s="161"/>
      <c r="G113" s="188"/>
      <c r="H113" s="173"/>
      <c r="I113" s="122"/>
      <c r="J113" s="123"/>
      <c r="K113" s="123" t="s">
        <v>803</v>
      </c>
      <c r="L113" s="123"/>
      <c r="M113" s="123"/>
      <c r="N113" s="123"/>
      <c r="O113" s="124"/>
    </row>
    <row customHeight="1" ht="11.25" hidden="1">
      <c r="F114" s="186" t="s">
        <v>911</v>
      </c>
      <c r="G114" s="187" t="s">
        <v>836</v>
      </c>
      <c r="H114" s="173"/>
      <c r="I114" s="122"/>
      <c r="J114" s="190" t="s">
        <v>912</v>
      </c>
      <c r="K114" s="123"/>
      <c r="L114" s="123"/>
      <c r="M114" s="123"/>
      <c r="N114" s="123"/>
      <c r="O114" s="124"/>
    </row>
    <row customHeight="1" ht="24">
      <c r="F115" s="161"/>
      <c r="G115" s="188"/>
      <c r="H115" s="173"/>
      <c r="I115" s="122"/>
      <c r="J115" s="123"/>
      <c r="K115" s="123" t="s">
        <v>803</v>
      </c>
      <c r="L115" s="123"/>
      <c r="M115" s="123"/>
      <c r="N115" s="123"/>
      <c r="O115" s="124"/>
    </row>
    <row customHeight="1" ht="11.25">
      <c r="F116" s="189" t="s">
        <v>913</v>
      </c>
      <c r="G116" s="176" t="s">
        <v>839</v>
      </c>
      <c r="H116" s="178">
        <f>SUM(H118:H124)</f>
        <v>0</v>
      </c>
      <c r="I116" s="179"/>
      <c r="J116" s="180"/>
      <c r="K116" s="180"/>
      <c r="L116" s="180"/>
      <c r="M116" s="180"/>
      <c r="N116" s="180"/>
      <c r="O116" s="172"/>
    </row>
    <row customHeight="1" ht="11.25">
      <c r="F117" s="161"/>
      <c r="G117" s="177"/>
      <c r="H117" s="169"/>
      <c r="I117" s="181"/>
      <c r="J117" s="182"/>
      <c r="K117" s="182"/>
      <c r="L117" s="182"/>
      <c r="M117" s="182"/>
      <c r="N117" s="182"/>
      <c r="O117" s="172"/>
    </row>
    <row customHeight="1" ht="11.25" hidden="1">
      <c r="F118" s="175" t="s">
        <v>914</v>
      </c>
      <c r="G118" s="184" t="s">
        <v>841</v>
      </c>
      <c r="H118" s="173"/>
      <c r="I118" s="122"/>
      <c r="J118" s="190" t="s">
        <v>915</v>
      </c>
      <c r="K118" s="123"/>
      <c r="L118" s="123"/>
      <c r="M118" s="123"/>
      <c r="N118" s="123"/>
      <c r="O118" s="124"/>
    </row>
    <row customHeight="1" ht="11.25">
      <c r="F119" s="161"/>
      <c r="G119" s="185"/>
      <c r="H119" s="173"/>
      <c r="I119" s="122"/>
      <c r="J119" s="123"/>
      <c r="K119" s="123" t="s">
        <v>803</v>
      </c>
      <c r="L119" s="123"/>
      <c r="M119" s="123"/>
      <c r="N119" s="123"/>
      <c r="O119" s="124"/>
    </row>
    <row customHeight="1" ht="11.25" hidden="1">
      <c r="F120" s="175" t="s">
        <v>916</v>
      </c>
      <c r="G120" s="184" t="s">
        <v>844</v>
      </c>
      <c r="H120" s="173"/>
      <c r="I120" s="122"/>
      <c r="J120" s="190" t="s">
        <v>917</v>
      </c>
      <c r="K120" s="123"/>
      <c r="L120" s="123"/>
      <c r="M120" s="123"/>
      <c r="N120" s="123"/>
      <c r="O120" s="124"/>
    </row>
    <row customHeight="1" ht="11.25">
      <c r="F121" s="161"/>
      <c r="G121" s="185"/>
      <c r="H121" s="173"/>
      <c r="I121" s="122"/>
      <c r="J121" s="123"/>
      <c r="K121" s="123" t="s">
        <v>803</v>
      </c>
      <c r="L121" s="123"/>
      <c r="M121" s="123"/>
      <c r="N121" s="123"/>
      <c r="O121" s="124"/>
    </row>
    <row customHeight="1" ht="11.25" hidden="1">
      <c r="F122" s="175" t="s">
        <v>918</v>
      </c>
      <c r="G122" s="184" t="s">
        <v>847</v>
      </c>
      <c r="H122" s="173"/>
      <c r="I122" s="122"/>
      <c r="J122" s="190" t="s">
        <v>919</v>
      </c>
      <c r="K122" s="123"/>
      <c r="L122" s="123"/>
      <c r="M122" s="123"/>
      <c r="N122" s="123"/>
      <c r="O122" s="124"/>
    </row>
    <row customHeight="1" ht="11.25">
      <c r="F123" s="161"/>
      <c r="G123" s="185"/>
      <c r="H123" s="173"/>
      <c r="I123" s="122"/>
      <c r="J123" s="123"/>
      <c r="K123" s="123" t="s">
        <v>803</v>
      </c>
      <c r="L123" s="123"/>
      <c r="M123" s="123"/>
      <c r="N123" s="123"/>
      <c r="O123" s="124"/>
    </row>
    <row customHeight="1" ht="11.25" hidden="1">
      <c r="F124" s="175" t="s">
        <v>920</v>
      </c>
      <c r="G124" s="184" t="s">
        <v>850</v>
      </c>
      <c r="H124" s="173"/>
      <c r="I124" s="122"/>
      <c r="J124" s="190" t="s">
        <v>921</v>
      </c>
      <c r="K124" s="123"/>
      <c r="L124" s="123"/>
      <c r="M124" s="123"/>
      <c r="N124" s="123"/>
      <c r="O124" s="124"/>
    </row>
    <row customHeight="1" ht="24">
      <c r="F125" s="161"/>
      <c r="G125" s="185"/>
      <c r="H125" s="173"/>
      <c r="I125" s="122"/>
      <c r="J125" s="123"/>
      <c r="K125" s="123" t="s">
        <v>803</v>
      </c>
      <c r="L125" s="123"/>
      <c r="M125" s="123"/>
      <c r="N125" s="123"/>
      <c r="O125" s="124"/>
    </row>
  </sheetData>
  <sheetProtection formatColumns="0" formatRows="0" autoFilter="0" sort="0" insertRows="0" insertColumns="1" deleteRows="0" deleteColumns="0"/>
  <mergeCells count="182">
    <mergeCell ref="F22:F23"/>
    <mergeCell ref="G22:G23"/>
    <mergeCell ref="H22:H23"/>
    <mergeCell ref="I22:N23"/>
    <mergeCell ref="F18:F19"/>
    <mergeCell ref="G18:G19"/>
    <mergeCell ref="H18:H19"/>
    <mergeCell ref="F20:F21"/>
    <mergeCell ref="G20:G21"/>
    <mergeCell ref="H20:H21"/>
    <mergeCell ref="F8:N8"/>
    <mergeCell ref="F9:F10"/>
    <mergeCell ref="G9:G10"/>
    <mergeCell ref="H9:H10"/>
    <mergeCell ref="I9:N9"/>
    <mergeCell ref="F16:F17"/>
    <mergeCell ref="G16:G17"/>
    <mergeCell ref="F6:O6"/>
    <mergeCell ref="O9:O10"/>
    <mergeCell ref="I10:J10"/>
    <mergeCell ref="F12:N12"/>
    <mergeCell ref="I13:N13"/>
    <mergeCell ref="F14:F15"/>
    <mergeCell ref="G14:G15"/>
    <mergeCell ref="F38:F39"/>
    <mergeCell ref="G38:G39"/>
    <mergeCell ref="H38:H39"/>
    <mergeCell ref="F24:F25"/>
    <mergeCell ref="G24:G25"/>
    <mergeCell ref="H24:H25"/>
    <mergeCell ref="F26:F27"/>
    <mergeCell ref="G26:G27"/>
    <mergeCell ref="H26:H27"/>
    <mergeCell ref="F28:F29"/>
    <mergeCell ref="G28:G29"/>
    <mergeCell ref="H28:H29"/>
    <mergeCell ref="F36:F37"/>
    <mergeCell ref="G36:G37"/>
    <mergeCell ref="H36:H37"/>
    <mergeCell ref="I28:N29"/>
    <mergeCell ref="F30:F31"/>
    <mergeCell ref="G30:G31"/>
    <mergeCell ref="H30:H31"/>
    <mergeCell ref="F32:F33"/>
    <mergeCell ref="G32:G33"/>
    <mergeCell ref="H32:H33"/>
    <mergeCell ref="F34:F35"/>
    <mergeCell ref="G34:G35"/>
    <mergeCell ref="H34:H35"/>
    <mergeCell ref="F54:F55"/>
    <mergeCell ref="G54:G55"/>
    <mergeCell ref="H54:H55"/>
    <mergeCell ref="F40:F41"/>
    <mergeCell ref="G40:G41"/>
    <mergeCell ref="H40:H41"/>
    <mergeCell ref="I40:N41"/>
    <mergeCell ref="F42:F43"/>
    <mergeCell ref="G42:G43"/>
    <mergeCell ref="H42:H43"/>
    <mergeCell ref="F44:F45"/>
    <mergeCell ref="G44:G45"/>
    <mergeCell ref="H44:H45"/>
    <mergeCell ref="F46:F47"/>
    <mergeCell ref="G46:G47"/>
    <mergeCell ref="H46:H47"/>
    <mergeCell ref="F48:F49"/>
    <mergeCell ref="G48:G49"/>
    <mergeCell ref="H48:H49"/>
    <mergeCell ref="F50:N50"/>
    <mergeCell ref="I51:N51"/>
    <mergeCell ref="F52:F53"/>
    <mergeCell ref="G52:G53"/>
    <mergeCell ref="H52:H53"/>
    <mergeCell ref="F70:F71"/>
    <mergeCell ref="G70:G71"/>
    <mergeCell ref="H70:H71"/>
    <mergeCell ref="F56:F57"/>
    <mergeCell ref="G56:G57"/>
    <mergeCell ref="H56:H57"/>
    <mergeCell ref="F58:F59"/>
    <mergeCell ref="G58:G59"/>
    <mergeCell ref="H58:H59"/>
    <mergeCell ref="F60:F61"/>
    <mergeCell ref="G60:G61"/>
    <mergeCell ref="H60:H61"/>
    <mergeCell ref="F68:F69"/>
    <mergeCell ref="G68:G69"/>
    <mergeCell ref="H68:H69"/>
    <mergeCell ref="I60:N61"/>
    <mergeCell ref="F62:F63"/>
    <mergeCell ref="G62:G63"/>
    <mergeCell ref="H62:H63"/>
    <mergeCell ref="F64:F65"/>
    <mergeCell ref="G64:G65"/>
    <mergeCell ref="H64:H65"/>
    <mergeCell ref="F66:F67"/>
    <mergeCell ref="G66:G67"/>
    <mergeCell ref="H66:H67"/>
    <mergeCell ref="I66:N67"/>
    <mergeCell ref="F86:F87"/>
    <mergeCell ref="G86:G87"/>
    <mergeCell ref="H86:H87"/>
    <mergeCell ref="F72:F73"/>
    <mergeCell ref="G72:G73"/>
    <mergeCell ref="H72:H73"/>
    <mergeCell ref="F74:F75"/>
    <mergeCell ref="G74:G75"/>
    <mergeCell ref="H74:H75"/>
    <mergeCell ref="F76:F77"/>
    <mergeCell ref="G76:G77"/>
    <mergeCell ref="H76:H77"/>
    <mergeCell ref="F78:F79"/>
    <mergeCell ref="G78:G79"/>
    <mergeCell ref="H78:H79"/>
    <mergeCell ref="I78:N79"/>
    <mergeCell ref="F80:F81"/>
    <mergeCell ref="G80:G81"/>
    <mergeCell ref="H80:H81"/>
    <mergeCell ref="F82:F83"/>
    <mergeCell ref="G82:G83"/>
    <mergeCell ref="H82:H83"/>
    <mergeCell ref="F84:F85"/>
    <mergeCell ref="G84:G85"/>
    <mergeCell ref="H84:H85"/>
    <mergeCell ref="F102:F103"/>
    <mergeCell ref="G102:G103"/>
    <mergeCell ref="H102:H103"/>
    <mergeCell ref="F88:N88"/>
    <mergeCell ref="I89:N89"/>
    <mergeCell ref="F90:F91"/>
    <mergeCell ref="G90:G91"/>
    <mergeCell ref="H90:H91"/>
    <mergeCell ref="F92:F93"/>
    <mergeCell ref="G92:G93"/>
    <mergeCell ref="H92:H93"/>
    <mergeCell ref="F94:F95"/>
    <mergeCell ref="G94:G95"/>
    <mergeCell ref="F96:F97"/>
    <mergeCell ref="G96:G97"/>
    <mergeCell ref="H96:H97"/>
    <mergeCell ref="F98:F99"/>
    <mergeCell ref="G98:G99"/>
    <mergeCell ref="H98:H99"/>
    <mergeCell ref="I98:N99"/>
    <mergeCell ref="F100:F101"/>
    <mergeCell ref="G100:G101"/>
    <mergeCell ref="H100:H101"/>
    <mergeCell ref="F110:F111"/>
    <mergeCell ref="G110:G111"/>
    <mergeCell ref="H110:H111"/>
    <mergeCell ref="F112:F113"/>
    <mergeCell ref="G112:G113"/>
    <mergeCell ref="H112:H113"/>
    <mergeCell ref="F114:F115"/>
    <mergeCell ref="G114:G115"/>
    <mergeCell ref="H114:H115"/>
    <mergeCell ref="F104:F105"/>
    <mergeCell ref="G104:G105"/>
    <mergeCell ref="H104:H105"/>
    <mergeCell ref="I104:N105"/>
    <mergeCell ref="F106:F107"/>
    <mergeCell ref="G106:G107"/>
    <mergeCell ref="H106:H107"/>
    <mergeCell ref="F108:F109"/>
    <mergeCell ref="G108:G109"/>
    <mergeCell ref="H108:H109"/>
    <mergeCell ref="H116:H117"/>
    <mergeCell ref="I116:N117"/>
    <mergeCell ref="H122:H123"/>
    <mergeCell ref="F124:F125"/>
    <mergeCell ref="G124:G125"/>
    <mergeCell ref="H124:H125"/>
    <mergeCell ref="F120:F121"/>
    <mergeCell ref="G120:G121"/>
    <mergeCell ref="H120:H121"/>
    <mergeCell ref="F122:F123"/>
    <mergeCell ref="G122:G123"/>
    <mergeCell ref="F118:F119"/>
    <mergeCell ref="G118:G119"/>
    <mergeCell ref="H118:H119"/>
    <mergeCell ref="F116:F117"/>
    <mergeCell ref="G116:G117"/>
  </mergeCells>
  <dataValidations count="1">
    <dataValidation type="decimal" allowBlank="1" showErrorMessage="1" errorTitle="Ошибка" error="Допускается ввод только неотрицательных чисел!" sqref="H24:H27 H30:H39 H42:H49 H62:H65 H68:H77 H80:H87 H90:H97 H100:H103 H118:H125 H106:H115 H52:H59 H14:H21">
      <formula1>0</formula1>
      <formula2>9.99999999999999E+23</formula2>
    </dataValidation>
  </dataValidation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F0180BB-42ED-3214-01C9-443AD8979651}" mc:Ignorable="x14ac xr xr2 xr3">
  <sheetPr>
    <tabColor rgb="FFD3DBDB"/>
  </sheetPr>
  <dimension ref="A1:D19"/>
  <sheetViews>
    <sheetView topLeftCell="A1" showGridLines="0" workbookViewId="0">
      <selection activeCell="A1" sqref="A1"/>
    </sheetView>
  </sheetViews>
  <sheetFormatPr customHeight="1" defaultRowHeight="11.25"/>
  <cols>
    <col min="1" max="3" width="6.8515625" customWidth="1"/>
    <col min="4" max="4" width="94.8515625" customWidth="1"/>
  </cols>
  <sheetData>
    <row customHeight="1" ht="11.25" hidden="1"/>
    <row customHeight="1" ht="11.25" hidden="1"/>
    <row customHeight="1" ht="11.25" hidden="1"/>
    <row customHeight="1" ht="11.25" hidden="1"/>
    <row customHeight="1" ht="11.25" hidden="1"/>
    <row customHeight="1" ht="12">
      <c r="C6" s="195"/>
      <c r="D6" s="195"/>
    </row>
    <row customHeight="1" ht="27">
      <c r="C7" s="196"/>
      <c r="D7" s="196" t="s">
        <v>328</v>
      </c>
    </row>
    <row customHeight="1" ht="12">
      <c r="C8" s="195"/>
      <c r="D8" s="135"/>
    </row>
    <row customHeight="1" ht="25.5">
      <c r="C9" s="197" t="s">
        <v>922</v>
      </c>
      <c r="D9" s="198"/>
    </row>
    <row customHeight="1" ht="25.5">
      <c r="C10" s="197" t="s">
        <v>923</v>
      </c>
      <c r="D10" s="198"/>
    </row>
    <row customHeight="1" ht="25.5">
      <c r="C11" s="197" t="s">
        <v>924</v>
      </c>
      <c r="D11" s="198"/>
    </row>
    <row customHeight="1" ht="25.5">
      <c r="C12" s="197" t="s">
        <v>925</v>
      </c>
      <c r="D12" s="198"/>
    </row>
    <row customHeight="1" ht="25.5">
      <c r="C13" s="197" t="s">
        <v>926</v>
      </c>
      <c r="D13" s="198"/>
    </row>
    <row customHeight="1" ht="25.5">
      <c r="C14" s="197" t="s">
        <v>927</v>
      </c>
      <c r="D14" s="198"/>
    </row>
    <row customHeight="1" ht="25.5">
      <c r="C15" s="197" t="s">
        <v>928</v>
      </c>
      <c r="D15" s="198"/>
    </row>
    <row customHeight="1" ht="25.5">
      <c r="C16" s="197" t="s">
        <v>929</v>
      </c>
      <c r="D16" s="198"/>
    </row>
    <row customHeight="1" ht="25.5">
      <c r="C17" s="197" t="s">
        <v>930</v>
      </c>
      <c r="D17" s="198"/>
    </row>
    <row customHeight="1" ht="25.5">
      <c r="C18" s="197" t="s">
        <v>931</v>
      </c>
      <c r="D18" s="198"/>
    </row>
    <row customHeight="1" ht="11.25">
      <c r="C19" s="122"/>
      <c r="D19" s="124" t="s">
        <v>932</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7D6043B-9E8A-B5A7-3A5A-5BCBF0BD1953}" mc:Ignorable="x14ac xr xr2 xr3">
  <sheetPr>
    <tabColor rgb="FFFFCC99"/>
  </sheetPr>
  <dimension ref="A1:AD25"/>
  <sheetViews>
    <sheetView topLeftCell="A1" showGridLines="0" workbookViewId="0">
      <selection activeCell="A1" sqref="A1"/>
    </sheetView>
  </sheetViews>
  <sheetFormatPr customHeight="1" defaultRowHeight="11.25"/>
  <cols>
    <col min="1" max="1" width="16.28125" customWidth="1"/>
    <col min="2" max="2" width="14.57421875" customWidth="1"/>
    <col min="11" max="12" width="14.00390625" customWidth="1"/>
    <col min="16" max="16" width="10.140625" customWidth="1"/>
    <col min="18" max="18" width="17.28125" customWidth="1"/>
    <col min="19" max="19" width="17.8515625" customWidth="1"/>
    <col min="22" max="22" width="10.140625" customWidth="1"/>
  </cols>
  <sheetData>
    <row r="2" customHeight="1" ht="11.25">
      <c r="A2" s="199" t="s">
        <v>933</v>
      </c>
      <c r="B2" s="199"/>
    </row>
    <row r="4" customHeight="1" ht="12">
      <c r="D4" s="126"/>
      <c r="E4" s="200" t="s">
        <v>412</v>
      </c>
      <c r="F4" s="201">
        <f>ROW()-11</f>
        <v>-7</v>
      </c>
      <c r="G4" s="202"/>
      <c r="H4" s="203"/>
      <c r="I4" s="204"/>
      <c r="J4" s="205"/>
      <c r="K4" s="205"/>
      <c r="L4" s="202"/>
      <c r="M4" s="203"/>
      <c r="N4" s="204"/>
      <c r="O4" s="206"/>
      <c r="P4" s="206"/>
      <c r="Q4" s="207"/>
      <c r="R4" s="208"/>
      <c r="S4" s="78"/>
      <c r="T4" s="206"/>
      <c r="U4" s="206"/>
      <c r="V4" s="209">
        <f>U4+T4</f>
        <v>0</v>
      </c>
      <c r="W4" s="206"/>
      <c r="X4" s="206"/>
      <c r="Y4" s="202"/>
      <c r="Z4" s="203"/>
      <c r="AA4" s="204"/>
      <c r="AB4" s="206"/>
      <c r="AC4" s="210">
        <f>IF(P4&lt;=15,1,IF(AND(P4&gt;15,P4&lt;=150),2,0))</f>
        <v>1</v>
      </c>
      <c r="AD4" s="210">
        <f>IF(Q4&lt;=15,1,IF(AND(Q4&gt;15,Q4&lt;=150),2,0))</f>
        <v>1</v>
      </c>
    </row>
    <row r="8" customHeight="1" ht="11.25">
      <c r="A8" s="199" t="s">
        <v>934</v>
      </c>
      <c r="B8" s="199"/>
    </row>
    <row r="10" customHeight="1" ht="14.25">
      <c r="F10" s="211"/>
      <c r="G10" s="211"/>
      <c r="H10" s="211"/>
      <c r="I10" s="200" t="s">
        <v>412</v>
      </c>
      <c r="J10" s="212"/>
      <c r="K10" s="213"/>
      <c r="L10" s="214"/>
      <c r="M10" s="213"/>
      <c r="N10" s="215"/>
      <c r="O10" s="205"/>
    </row>
    <row r="15" customHeight="1" ht="11.25">
      <c r="A15" s="199" t="s">
        <v>935</v>
      </c>
    </row>
    <row r="17" customHeight="1" ht="14.25">
      <c r="E17" s="200" t="s">
        <v>412</v>
      </c>
      <c r="F17" s="201">
        <f>ROW()-12</f>
        <v>5</v>
      </c>
      <c r="G17" s="216"/>
      <c r="H17" s="217"/>
      <c r="I17" s="217"/>
      <c r="J17" s="218" t="s">
        <v>936</v>
      </c>
      <c r="K17" s="208"/>
      <c r="L17" s="205"/>
      <c r="M17" s="205"/>
      <c r="N17" s="219"/>
      <c r="O17" s="206"/>
      <c r="P17" s="209">
        <f>N17-O17</f>
        <v>0</v>
      </c>
      <c r="Q17" s="206"/>
      <c r="R17" s="202"/>
      <c r="S17" s="205"/>
      <c r="T17" s="204"/>
      <c r="U17" s="204"/>
      <c r="V17" s="219"/>
      <c r="W17" s="218"/>
      <c r="X17" s="220"/>
      <c r="Y17" s="202"/>
      <c r="Z17" s="221"/>
      <c r="AA17" s="204"/>
      <c r="AB17" s="205"/>
      <c r="AC17" s="205"/>
    </row>
    <row r="23" customHeight="1" ht="11.25">
      <c r="A23" s="199" t="s">
        <v>937</v>
      </c>
    </row>
    <row r="25" customHeight="1" ht="25.5">
      <c r="B25" s="200" t="s">
        <v>412</v>
      </c>
      <c r="C25" s="212">
        <f>ROW()-8</f>
        <v>17</v>
      </c>
      <c r="D25" s="222"/>
    </row>
  </sheetData>
  <sheetProtection formatColumns="0" formatRows="0" sort="0" autoFilter="0" insertRows="0" insertColumns="1" deleteRows="0" deleteColumns="0"/>
  <dataValidations count="15">
    <dataValidation type="date" allowBlank="1" showInputMessage="1" showErrorMessage="1" errorTitle="Ошибка" error="Дата указана не верно!" prompt="Формат ДД.ММ.ГГГГ" sqref="G4 L4 Y4 R17 Y17">
      <formula1>18264</formula1>
      <formula2>73051</formula2>
    </dataValidation>
    <dataValidation type="decimal" allowBlank="1" showErrorMessage="1" errorTitle="Ошибка" error="Допускается ввод только неотрицательных чисел!" sqref="T4">
      <formula1>0</formula1>
      <formula2>9.99999999999999E+23</formula2>
    </dataValidation>
    <dataValidation type="decimal" allowBlank="1" showErrorMessage="1" errorTitle="Ошибка" error="Допускается ввод только неотрицательных чисел!" sqref="W4">
      <formula1>0</formula1>
      <formula2>9.99999999999999E+23</formula2>
    </dataValidation>
    <dataValidation type="date" allowBlank="1" showInputMessage="1" showErrorMessage="1" errorTitle="Ошибка" error="Дата указана не верно!" prompt="Формат ДД.ММ.ГГГГ" sqref="L10">
      <formula1>18264</formula1>
      <formula2>73051</formula2>
    </dataValidation>
    <dataValidation type="list" allowBlank="1" showInputMessage="1" showErrorMessage="1" errorTitle="Ошибка" error="Выберите значение из списка!" sqref="T17:U17 AA17 N10 I4 N4 AA4">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25">
      <formula1>900</formula1>
    </dataValidation>
    <dataValidation type="list" allowBlank="1" showInputMessage="1" showErrorMessage="1" errorTitle="Ошибка" error="Выберите значение из списка" prompt="Выберите значение из списка" sqref="S4">
      <formula1>bid_category_c1</formula1>
    </dataValidation>
    <dataValidation type="list" allowBlank="1" showInputMessage="1" showErrorMessage="1" errorTitle="Ошибка" error="Выберите значение из списка" prompt="Выберите значение из списка" sqref="J17">
      <formula1>logical</formula1>
    </dataValidation>
    <dataValidation type="list" allowBlank="1" showInputMessage="1" showErrorMessage="1" errorTitle="Ошибка" error="Выберите значение из списка" prompt="Выберите значение из списка" sqref="H17">
      <formula1>object_type_list</formula1>
    </dataValidation>
    <dataValidation type="list" allowBlank="1" showInputMessage="1" showErrorMessage="1" errorTitle="Ошибка" error="Выберите значение из списка" prompt="Выберите значение из списка" sqref="I17">
      <formula1>city_type_list</formula1>
    </dataValidation>
    <dataValidation type="decimal" allowBlank="1" showErrorMessage="1" errorTitle="Ошибка" error="Допускается ввод только неотрицательных чисел!" sqref="V17 N17:Q17 O4:P4 AB4 X4 U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17 Q4">
      <formula1>napr_list</formula1>
    </dataValidation>
    <dataValidation type="list" allowBlank="1" showInputMessage="1" showErrorMessage="1" errorTitle="Ошибка" error="Выберите значение из списка" prompt="Выберите значение из списка" sqref="W17">
      <formula1>kat_nad_list</formula1>
    </dataValidation>
    <dataValidation type="list" allowBlank="1" showInputMessage="1" showErrorMessage="1" errorTitle="Ошибка" error="Выберите значение из списка" prompt="Выберите значение из списка" sqref="K17 R4">
      <formula1>metod_list</formula1>
    </dataValidation>
    <dataValidation type="textLength" operator="lessThanOrEqual" allowBlank="1" showInputMessage="1" showErrorMessage="1" errorTitle="Ошибка" error="Допускается ввод не более 900 символов!" sqref="AB17:AC17 L17:M17 Z17 S17 X17 O10 K10 M10 M4 Z4 H4 J4:K4">
      <formula1>900</formula1>
    </dataValidation>
  </dataValidation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67</vt:i4>
      </vt:variant>
    </vt:vector>
  </HeadingPairs>
  <TitlesOfParts>
    <vt:vector size="68" baseType="lpstr">
      <vt:lpstr>Инструкция</vt:lpstr>
      <vt:lpstr>bid_category_c1</vt:lpstr>
      <vt:lpstr>city_type_list</vt:lpstr>
      <vt:lpstr>code</vt:lpstr>
      <vt:lpstr>COMS_ADD_HL_MARKER</vt:lpstr>
      <vt:lpstr>doc_list</vt:lpstr>
      <vt:lpstr>doc_type_list</vt:lpstr>
      <vt:lpstr>et_Comm</vt:lpstr>
      <vt:lpstr>et_List_08</vt:lpstr>
      <vt:lpstr>et_List_Pril1</vt:lpstr>
      <vt:lpstr>et_List_s1rashod</vt:lpstr>
      <vt:lpstr>fil</vt:lpstr>
      <vt:lpstr>fil_flag</vt:lpstr>
      <vt:lpstr>fio_buh</vt:lpstr>
      <vt:lpstr>fio_dolj_lico</vt:lpstr>
      <vt:lpstr>fio_ruk</vt:lpstr>
      <vt:lpstr>FIRST_PERIOD_IN_LT</vt:lpstr>
      <vt:lpstr>god</vt:lpstr>
      <vt:lpstr>god_first</vt:lpstr>
      <vt:lpstr>inn</vt:lpstr>
      <vt:lpstr>kat_nad_list</vt:lpstr>
      <vt:lpstr>kpp</vt:lpstr>
      <vt:lpstr>LINK_DOC_MASK</vt:lpstr>
      <vt:lpstr>LIST_WS_vis_flags</vt:lpstr>
      <vt:lpstr>logical</vt:lpstr>
      <vt:lpstr>mail_dolj_lico</vt:lpstr>
      <vt:lpstr>metod_list</vt:lpstr>
      <vt:lpstr>month_list</vt:lpstr>
      <vt:lpstr>napr_list</vt:lpstr>
      <vt:lpstr>napr_list_1</vt:lpstr>
      <vt:lpstr>napr_list_2</vt:lpstr>
      <vt:lpstr>napr_list_3</vt:lpstr>
      <vt:lpstr>object_type_list</vt:lpstr>
      <vt:lpstr>ogrn</vt:lpstr>
      <vt:lpstr>org</vt:lpstr>
      <vt:lpstr>org_id</vt:lpstr>
      <vt:lpstr>PERIOD_LENGTH</vt:lpstr>
      <vt:lpstr>pIns_List_Pril1</vt:lpstr>
      <vt:lpstr>pIns_List_s1rashod</vt:lpstr>
      <vt:lpstr>pos_dolj_lico</vt:lpstr>
      <vt:lpstr>pos_ruk</vt:lpstr>
      <vt:lpstr>post_address</vt:lpstr>
      <vt:lpstr>Pril1_date_1</vt:lpstr>
      <vt:lpstr>Pril1_date_2</vt:lpstr>
      <vt:lpstr>Pril1_date_3</vt:lpstr>
      <vt:lpstr>Pril1_linkdocs_1</vt:lpstr>
      <vt:lpstr>Pril1_linkdocs_2</vt:lpstr>
      <vt:lpstr>Pril1_linkdocs_3</vt:lpstr>
      <vt:lpstr>quarter</vt:lpstr>
      <vt:lpstr>REESTR_ORG_RANGE</vt:lpstr>
      <vt:lpstr>reg_list</vt:lpstr>
      <vt:lpstr>REGION</vt:lpstr>
      <vt:lpstr>region_name</vt:lpstr>
      <vt:lpstr>regVersion</vt:lpstr>
      <vt:lpstr>s1rashod_date</vt:lpstr>
      <vt:lpstr>s1rashod_end_row</vt:lpstr>
      <vt:lpstr>s1rashod_linkdocs</vt:lpstr>
      <vt:lpstr>s1rashod_usedrows</vt:lpstr>
      <vt:lpstr>status_list</vt:lpstr>
      <vt:lpstr>tel_buh</vt:lpstr>
      <vt:lpstr>tel_dolj_lico</vt:lpstr>
      <vt:lpstr>tel_ruk</vt:lpstr>
      <vt:lpstr>TemplateState</vt:lpstr>
      <vt:lpstr>ur_address</vt:lpstr>
      <vt:lpstr>vdet</vt:lpstr>
      <vt:lpstr>version</vt:lpstr>
      <vt:lpstr>year_first_list</vt:lpstr>
      <vt:lpstr>year_list</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cp:lastModifiedBy>Denis S</cp:lastModifiedBy>
  <cp:lastPrinted>2018-11-30T22:09:43Z</cp:lastPrinted>
  <dcterms:created xsi:type="dcterms:W3CDTF">2004-05-21T07:18:45Z</dcterms:created>
  <dcterms:modified xsi:type="dcterms:W3CDTF">2022-08-09T05:36:01Z</dcterms:modified>
</cp:coreProperties>
</file>

<file path=docProps/custom.xml><?xml version="1.0" encoding="utf-8"?>
<Properties xmlns="http://schemas.openxmlformats.org/officeDocument/2006/custom-properties" xmlns:vt="http://schemas.openxmlformats.org/officeDocument/2006/docPropsVTypes"/>
</file>