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g"/>
  <Default Extension="jpeg" ContentType="image/jpeg"/>
  <Default Extension="png" ContentType="image/png"/>
  <Default Extension="bmp" ContentType="image/bmp"/>
  <Default Extension="gif" ContentType="image/gif"/>
  <Default Extension="svg" ContentType="image/svg+xml"/>
  <Default Extension="emf" ContentType="image/x-emf"/>
  <Default Extension="wmf" ContentType="image/x-wmf"/>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bookViews>
    <workbookView tabRatio="870" activeTab="6"/>
  </bookViews>
  <sheets>
    <sheet name="Инструкция" sheetId="1" r:id="rId2"/>
    <sheet name="REESTR_ORG" sheetId="2" state="hidden" r:id="rId3"/>
    <sheet name="Список листов" sheetId="3" r:id="rId4"/>
    <sheet name="Титульный" sheetId="4" r:id="rId5"/>
    <sheet name="Прил 1_дог" sheetId="5" r:id="rId6"/>
    <sheet name="С1" sheetId="6" r:id="rId7"/>
    <sheet name="С1 расходы" sheetId="7" r:id="rId8"/>
    <sheet name="Комментарии" sheetId="8" r:id="rId9"/>
    <sheet name="et_union" sheetId="9" state="hidden" r:id="rId10"/>
    <sheet name="TEHSHEET" sheetId="10" state="hidden" r:id="rId11"/>
  </sheets>
  <definedNames>
    <definedName name="anscount">1</definedName>
    <definedName name="bid_category_c1">TEHSHEET!$L$2:$L$3</definedName>
    <definedName name="c_count_list">#REF!</definedName>
    <definedName name="Category_property_list">#REF!</definedName>
    <definedName name="CHECK_LINK_RANGE_1">"Калькуляция!$I$11:$I$132"</definedName>
    <definedName name="city_type_list">TEHSHEET!$G$2:$G$3</definedName>
    <definedName name="code">Инструкция!$B$2</definedName>
    <definedName name="COMS_ADD_HL_MARKER">Комментарии!$D$19</definedName>
    <definedName name="DATA_VALUE">"NO"</definedName>
    <definedName name="DemoDate">"test"</definedName>
    <definedName name="doc_list">TEHSHEET!$D$2:$D$3</definedName>
    <definedName name="doc_type_list">TEHSHEET!$F$2:$F$6</definedName>
    <definedName name="et_Comm">et_union!$25:$25</definedName>
    <definedName name="et_List_08">et_union!$17:$17</definedName>
    <definedName name="et_List_Pril1">et_union!$4:$4</definedName>
    <definedName name="et_List_s1rashod">et_union!$10:$10</definedName>
    <definedName name="et_List01_1">#REF!</definedName>
    <definedName name="et_List01_2">#REF!</definedName>
    <definedName name="et_List01_dop">#REF!</definedName>
    <definedName name="et_List02_2">#REF!</definedName>
    <definedName name="et_List03_2">#REF!</definedName>
    <definedName name="et_List04_2">#REF!</definedName>
    <definedName name="et_List05_2">#REF!</definedName>
    <definedName name="et_List06_2">#REF!</definedName>
    <definedName name="et_List07_2">#REF!</definedName>
    <definedName name="et_List08_1">#REF!</definedName>
    <definedName name="et_List08_2">#REF!</definedName>
    <definedName name="et_List09_1">#REF!</definedName>
    <definedName name="et_List09_2">#REF!</definedName>
    <definedName name="et_List11_1">#REF!</definedName>
    <definedName name="et_List14_1">#REF!</definedName>
    <definedName name="et_List25_doc">#REF!</definedName>
    <definedName name="et_List25_doc_1">#REF!</definedName>
    <definedName name="et_List25_url">#REF!</definedName>
    <definedName name="et_union_List01_metod">#REF!</definedName>
    <definedName name="fil">Титульный!$F$19</definedName>
    <definedName name="fil_flag">Титульный!$F$15</definedName>
    <definedName name="fio_buh">Титульный!$F$46</definedName>
    <definedName name="fio_dolj_lico">Титульный!$F$49</definedName>
    <definedName name="fio_ruk">Титульный!$F$28</definedName>
    <definedName name="FIRST_PERIOD_IN_LT">Титульный!$F$15</definedName>
    <definedName name="god">Титульный!$F$11</definedName>
    <definedName name="god_first">Титульный!$F$12</definedName>
    <definedName name="GUID_VALUE">"NO"</definedName>
    <definedName name="HTML_LineAfter">FALSE</definedName>
    <definedName name="HTML_LineBefore">FALSE</definedName>
    <definedName name="HTML_OBDlg2">TRUE</definedName>
    <definedName name="HTML_OBDlg4">TRUE</definedName>
    <definedName name="inn">Титульный!$F$20</definedName>
    <definedName name="izol_type_list">#REF!</definedName>
    <definedName name="kat_nad_list">TEHSHEET!$H$2:$H$4</definedName>
    <definedName name="KEY">"tet"</definedName>
    <definedName name="kl_count_list">#REF!</definedName>
    <definedName name="kpp">Титульный!$F$21</definedName>
    <definedName name="limcount">1</definedName>
    <definedName name="LIST_WS_vis_flags">'Список листов'!$Q$14:$Q$19</definedName>
    <definedName name="logical">TEHSHEET!$C$2:$C$3</definedName>
    <definedName name="mail_dolj_lico">Титульный!$F$52</definedName>
    <definedName name="material_list">#REF!</definedName>
    <definedName name="metod_list">TEHSHEET!$J$2:$J$7</definedName>
    <definedName name="month_list">TEHSHEET!$B$2:$B$13</definedName>
    <definedName name="napr_list">TEHSHEET!$I$2:$I$5</definedName>
    <definedName name="napr_list_1">TEHSHEET!$I$2:$I$5</definedName>
    <definedName name="napr_list_2">TEHSHEET!$I$10:$I$14</definedName>
    <definedName name="napr_list_3">TEHSHEET!$I$17:$I$20</definedName>
    <definedName name="napr_rp_list">#REF!</definedName>
    <definedName name="napr_s7_list">#REF!</definedName>
    <definedName name="napr_tr_list_1">#REF!</definedName>
    <definedName name="nom_tok">#REF!</definedName>
    <definedName name="object_type_list">TEHSHEET!$K$2:$K$7</definedName>
    <definedName name="obor_type_list">#REF!</definedName>
    <definedName name="ogrn">Титульный!$F$22</definedName>
    <definedName name="org">Титульный!$F$18</definedName>
    <definedName name="org_id">Титульный!$F$16</definedName>
    <definedName name="p1_rst_1">#REF!</definedName>
    <definedName name="pbStartPageNumber">1</definedName>
    <definedName name="pbUpdatePageNumbering">TRUE</definedName>
    <definedName name="PERIOD_LENGTH">Титульный!$F$12</definedName>
    <definedName name="pIns_List_Pril1">'Прил 1_дог'!$G$36</definedName>
    <definedName name="pIns_List_s1rashod">'С1 расходы'!$K:$K</definedName>
    <definedName name="pIns_List08_1">#REF!</definedName>
    <definedName name="pos_dolj_lico">Титульный!$F$50</definedName>
    <definedName name="pos_ruk">Титульный!$F$29</definedName>
    <definedName name="post_address">Титульный!$F$26</definedName>
    <definedName name="Pril1_date_1">'Прил 1_дог'!$G$11:$G$36</definedName>
    <definedName name="Pril1_date_2">'Прил 1_дог'!$L$11:$L$36</definedName>
    <definedName name="Pril1_date_3">'Прил 1_дог'!$Y$11:$Y$36</definedName>
    <definedName name="Pril1_linkdocs_1">'Прил 1_дог'!$I$11:$I$36</definedName>
    <definedName name="Pril1_linkdocs_2">'Прил 1_дог'!$N$11:$N$36</definedName>
    <definedName name="Pril1_linkdocs_3">'Прил 1_дог'!$AA$11:$AA$36</definedName>
    <definedName name="privod_material_list">#REF!</definedName>
    <definedName name="privod_type_list">#REF!</definedName>
    <definedName name="prokalad_list">#REF!</definedName>
    <definedName name="q_list">#REF!</definedName>
    <definedName name="quarter">Титульный!$F$13</definedName>
    <definedName name="REESTR_ORG_RANGE">REESTR_ORG!$A$2:$F$58</definedName>
    <definedName name="reg_list">TEHSHEET!$A$28</definedName>
    <definedName name="REGION">TEHSHEET!$A$2:$A$24</definedName>
    <definedName name="region_name">Титульный!$F$7</definedName>
    <definedName name="regVersion">Титульный!$F$9</definedName>
    <definedName name="s1rashod_date">'С1 расходы'!$L$14:$L$134</definedName>
    <definedName name="s1rashod_end_row">'С1 расходы'!$F$135</definedName>
    <definedName name="s1rashod_linkdocs">'С1 расходы'!$N$14:$N$134</definedName>
    <definedName name="s1rashod_usedrows">'С1 расходы'!$E$13:$E$134</definedName>
    <definedName name="s8_date_1">#REF!</definedName>
    <definedName name="s8_date_2">#REF!</definedName>
    <definedName name="s8_linkdocs_1">#REF!</definedName>
    <definedName name="s8_linkdocs_2">#REF!</definedName>
    <definedName name="sechenie_list">#REF!</definedName>
    <definedName name="sechenie_list_2">#REF!</definedName>
    <definedName name="sencount">1</definedName>
    <definedName name="sposob_procl_list">#REF!</definedName>
    <definedName name="station_list">#REF!</definedName>
    <definedName name="status_list">TEHSHEET!$E$2:$E$4</definedName>
    <definedName name="StatusDate">" "</definedName>
    <definedName name="STR_MESSAGE_VALUE">"STR_MESSAGE_VALUE"</definedName>
    <definedName name="tel_buh">Титульный!$F$47</definedName>
    <definedName name="tel_dolj_lico">Титульный!$F$51</definedName>
    <definedName name="tel_ruk">Титульный!$F$30</definedName>
    <definedName name="TemplateState">TEHSHEET!$C$32</definedName>
    <definedName name="tr_count_list">#REF!</definedName>
    <definedName name="ur_address">Титульный!$F$25</definedName>
    <definedName name="vdet">Титульный!$F$23</definedName>
    <definedName name="version">Инструкция!$B$3</definedName>
    <definedName name="vid_krun_list">#REF!</definedName>
    <definedName name="yacheyka_count_list">#REF!</definedName>
    <definedName name="year_first_list">TEHSHEET!$F$2:$F$5</definedName>
    <definedName name="year_list">TEHSHEET!$E$2:$E$12</definedName>
    <definedName name="LINK_DOC_MASK">TEHSHEET!$C$38</definedName>
    <definedName name="city_type_list" localSheetId="1">#REF!</definedName>
    <definedName name="doc_list" localSheetId="1">#REF!</definedName>
    <definedName name="god" localSheetId="1">#REF!</definedName>
    <definedName name="god_first" localSheetId="1">#REF!</definedName>
    <definedName name="kat_nad_list" localSheetId="1">#REF!</definedName>
    <definedName name="logical" localSheetId="1">#REF!</definedName>
    <definedName name="metod_list" localSheetId="1">#REF!</definedName>
    <definedName name="napr_list" localSheetId="1">#REF!</definedName>
    <definedName name="napr_list_2" localSheetId="1">#REF!</definedName>
    <definedName name="reg_list" localSheetId="1">#REF!</definedName>
    <definedName name="year_first_list" localSheetId="1">#REF!</definedName>
    <definedName name="year_list" localSheetId="1">#REF!</definedName>
    <definedName name="_xlnm._FilterDatabase" localSheetId="4">'Прил 1_дог'!$F$11:$AB$35</definedName>
  </definedNames>
  <calcPr calcId="0" iterate="0" iterateCount="100" iterateDelta="0.001"/>
</workbook>
</file>

<file path=xl/sharedStrings.xml><?xml version="1.0" encoding="utf-8"?>
<sst xmlns="http://schemas.openxmlformats.org/spreadsheetml/2006/main" count="1450" uniqueCount="862">
  <si>
    <t xml:space="preserve"> (требуется обновление)</t>
  </si>
  <si>
    <t>Код отчёта: CONNECT.EE.1135.TECH.C1.EIAS</t>
  </si>
  <si>
    <t>Версия отчёта: 1.0.3</t>
  </si>
  <si>
    <t>Условные обозначения</t>
  </si>
  <si>
    <t>A</t>
  </si>
  <si>
    <t xml:space="preserve"> - предназначенные для заполнения</t>
  </si>
  <si>
    <t xml:space="preserve"> - ссылки и автозаполняемые поля</t>
  </si>
  <si>
    <t xml:space="preserve"> - с формулами и константами</t>
  </si>
  <si>
    <t xml:space="preserve"> - обязательные для заполнения</t>
  </si>
  <si>
    <t>Работа с реестрами</t>
  </si>
  <si>
    <t>Если в предложенном Вам списке необходимая организация, территория или объект отсутствуют, обновите списки с помощью элементов управления на листах. Если после обновления Вам не удалось найти необходимую позицию в списке, обратитесь к ответственному за поддержание реестра Вашего региона либо в Отдел сопровождения пользователей ЕИАС.</t>
  </si>
  <si>
    <t>Проверка отчёта</t>
  </si>
  <si>
    <t>• При сохранении отчётной формы осуществляется проверка корректности данных_x000D_
• Для каждого сообщения возможны 2 статуса: ошибка и предупреждение_x000D_
• При наличии сообщений со статусом «Ошибка» файл будет отклонён системой и не будет загружен в хранилище данных, сообщения со статусом «Предупреждение» носят информационный характер, и такой файл будет принят к обработке системой</t>
  </si>
  <si>
    <t>REGION_ID</t>
  </si>
  <si>
    <t>REGION_NAME</t>
  </si>
  <si>
    <t>RST_ORG_ID</t>
  </si>
  <si>
    <t>ORG_NAME</t>
  </si>
  <si>
    <t>INN_NAME</t>
  </si>
  <si>
    <t>KPP_NAME</t>
  </si>
  <si>
    <t>ORG_START_DATE</t>
  </si>
  <si>
    <t>ORG_END_DATE</t>
  </si>
  <si>
    <t>SPHERE</t>
  </si>
  <si>
    <t>2609</t>
  </si>
  <si>
    <t>Калининградская область</t>
  </si>
  <si>
    <t>28033893</t>
  </si>
  <si>
    <t>АО "Агропродукт"</t>
  </si>
  <si>
    <t>3913501820</t>
  </si>
  <si>
    <t>392501001</t>
  </si>
  <si>
    <t/>
  </si>
  <si>
    <t>EE</t>
  </si>
  <si>
    <t>29645452</t>
  </si>
  <si>
    <t>АО "ВЛ КАЛИНИНГРАД"</t>
  </si>
  <si>
    <t>7730647481</t>
  </si>
  <si>
    <t>773001001</t>
  </si>
  <si>
    <t>13-07-2011 00:00:00</t>
  </si>
  <si>
    <t>26318885</t>
  </si>
  <si>
    <t>АО "Газпром энергосбыт"</t>
  </si>
  <si>
    <t>7705750968</t>
  </si>
  <si>
    <t>772901001</t>
  </si>
  <si>
    <t>26322087</t>
  </si>
  <si>
    <t>АО "Западная энергетическая компания"</t>
  </si>
  <si>
    <t>3906970638</t>
  </si>
  <si>
    <t>390601001</t>
  </si>
  <si>
    <t>11-09-2015 00:00:00</t>
  </si>
  <si>
    <t>26535777</t>
  </si>
  <si>
    <t>АО "Калининградская генерирующая компания (Калининградский филиал "ТЭЦ-1")"</t>
  </si>
  <si>
    <t>3905601701</t>
  </si>
  <si>
    <t>390643001</t>
  </si>
  <si>
    <t>27-05-2015 00:00:00</t>
  </si>
  <si>
    <t>01-06-2022 00:00:00</t>
  </si>
  <si>
    <t>26535781</t>
  </si>
  <si>
    <t>АО "Калининградская генерирующая компания"</t>
  </si>
  <si>
    <t>02-06-2008 00:00:00</t>
  </si>
  <si>
    <t>26535779</t>
  </si>
  <si>
    <t>АО "Калининградская генерирующая компания" (Гусевский филиал АО "Калининградская генерирующая компания" (Гусевская ТЭЦ))</t>
  </si>
  <si>
    <t>390202001</t>
  </si>
  <si>
    <t>26322128</t>
  </si>
  <si>
    <t>АО "Калининградский янтарный комбинат"</t>
  </si>
  <si>
    <t>3912013210</t>
  </si>
  <si>
    <t>391201001</t>
  </si>
  <si>
    <t>17-02-2015 00:00:00</t>
  </si>
  <si>
    <t>26356713</t>
  </si>
  <si>
    <t>АО "Кварц"</t>
  </si>
  <si>
    <t>3903010326</t>
  </si>
  <si>
    <t>390401001</t>
  </si>
  <si>
    <t>30795061</t>
  </si>
  <si>
    <t>АО "МАКРО-МАКС ПЛЮС"</t>
  </si>
  <si>
    <t>3906971751</t>
  </si>
  <si>
    <t>01-10-2015 00:00:00</t>
  </si>
  <si>
    <t>29650667</t>
  </si>
  <si>
    <t>АО "МОСЭНЕРГОСБЫТ"</t>
  </si>
  <si>
    <t>7736520080</t>
  </si>
  <si>
    <t>773601001</t>
  </si>
  <si>
    <t>07-07-2015 00:00:00</t>
  </si>
  <si>
    <t>26769803</t>
  </si>
  <si>
    <t>АО "Мобильные ГТЭС"</t>
  </si>
  <si>
    <t>7706627050</t>
  </si>
  <si>
    <t>770601001</t>
  </si>
  <si>
    <t>26318876</t>
  </si>
  <si>
    <t>АО "Мосэнергосбыт"</t>
  </si>
  <si>
    <t>997650001</t>
  </si>
  <si>
    <t>26617350</t>
  </si>
  <si>
    <t>АО "Оборонэнергосбыт"</t>
  </si>
  <si>
    <t>7704731218</t>
  </si>
  <si>
    <t>773043001</t>
  </si>
  <si>
    <t>23-03-2010 00:00:00</t>
  </si>
  <si>
    <t>26322107</t>
  </si>
  <si>
    <t>АО "Прибалтийский Судостроительный Завод " Янтарь""</t>
  </si>
  <si>
    <t>3900000111</t>
  </si>
  <si>
    <t>26322079</t>
  </si>
  <si>
    <t>АО "Россети Янтарь"</t>
  </si>
  <si>
    <t>3903007130</t>
  </si>
  <si>
    <t>16-10-2010 00:00:00</t>
  </si>
  <si>
    <t>27567714</t>
  </si>
  <si>
    <t>АО "Янтарьэнергосбыт"</t>
  </si>
  <si>
    <t>3908600865</t>
  </si>
  <si>
    <t>28868909</t>
  </si>
  <si>
    <t>ЗАО "Западная энергосбытовая компания"</t>
  </si>
  <si>
    <t>3908601379</t>
  </si>
  <si>
    <t>390801001</t>
  </si>
  <si>
    <t>01-11-2021 00:00:00</t>
  </si>
  <si>
    <t>26322092</t>
  </si>
  <si>
    <t>ЗАО "Калининградрыба"</t>
  </si>
  <si>
    <t>3903005012</t>
  </si>
  <si>
    <t>390501001</t>
  </si>
  <si>
    <t>06-10-2002 00:00:00</t>
  </si>
  <si>
    <t>28945940</t>
  </si>
  <si>
    <t>ЗАО "РК Кэмонт-Балтия"</t>
  </si>
  <si>
    <t>3905602511</t>
  </si>
  <si>
    <t>02-03-2020 00:00:00</t>
  </si>
  <si>
    <t>26322083</t>
  </si>
  <si>
    <t>ЗАО "Стройкомплект"</t>
  </si>
  <si>
    <t>3906009262</t>
  </si>
  <si>
    <t>26812454</t>
  </si>
  <si>
    <t>ИП Евграфов Игорь Сергеевич</t>
  </si>
  <si>
    <t>391703207334</t>
  </si>
  <si>
    <t>отсутствует</t>
  </si>
  <si>
    <t>09-06-2010 00:00:00</t>
  </si>
  <si>
    <t>05-12-2014 00:00:00</t>
  </si>
  <si>
    <t>26322095</t>
  </si>
  <si>
    <t>МКП "Калининград - ГорТранс"</t>
  </si>
  <si>
    <t>3903006520</t>
  </si>
  <si>
    <t>390701001</t>
  </si>
  <si>
    <t>26432049</t>
  </si>
  <si>
    <t>МКУП "Сосновское ЖКХ"</t>
  </si>
  <si>
    <t>3922006981</t>
  </si>
  <si>
    <t>392201001</t>
  </si>
  <si>
    <t>10-06-2021 00:00:00</t>
  </si>
  <si>
    <t>26356739</t>
  </si>
  <si>
    <t>МП "Советсктеплосети"</t>
  </si>
  <si>
    <t>3911001036</t>
  </si>
  <si>
    <t>391101001</t>
  </si>
  <si>
    <t>26579980</t>
  </si>
  <si>
    <t>МП "ТЭЦ-8"</t>
  </si>
  <si>
    <t>3906073941</t>
  </si>
  <si>
    <t>20-12-2020 00:00:00</t>
  </si>
  <si>
    <t>26356765</t>
  </si>
  <si>
    <t>МУП "МКХ п. Колосовка"</t>
  </si>
  <si>
    <t>3918028083</t>
  </si>
  <si>
    <t>391801001</t>
  </si>
  <si>
    <t>12-09-2017 00:00:00</t>
  </si>
  <si>
    <t>26356768</t>
  </si>
  <si>
    <t>МУП "Нестеров -Транзит"</t>
  </si>
  <si>
    <t>3920005693</t>
  </si>
  <si>
    <t>392001001</t>
  </si>
  <si>
    <t>21-03-2003 00:00:00</t>
  </si>
  <si>
    <t>26805941</t>
  </si>
  <si>
    <t>МУП "Спутник"</t>
  </si>
  <si>
    <t>3917504276</t>
  </si>
  <si>
    <t>391701001</t>
  </si>
  <si>
    <t>20-05-2009 00:00:00</t>
  </si>
  <si>
    <t>01-07-2013 00:00:00</t>
  </si>
  <si>
    <t>26372532</t>
  </si>
  <si>
    <t>МУП ЖКХ п.Нивенское</t>
  </si>
  <si>
    <t>3915001622</t>
  </si>
  <si>
    <t>391501001</t>
  </si>
  <si>
    <t>04-03-2013 00:00:00</t>
  </si>
  <si>
    <t>26322088</t>
  </si>
  <si>
    <t>НАО "Региональная энергетическая компания"</t>
  </si>
  <si>
    <t>3906214663</t>
  </si>
  <si>
    <t>26423883</t>
  </si>
  <si>
    <t>Неманское городское МУП "Теплосеть"</t>
  </si>
  <si>
    <t>3909001053</t>
  </si>
  <si>
    <t>390901001</t>
  </si>
  <si>
    <t>07-04-2009 00:00:00</t>
  </si>
  <si>
    <t>26322149</t>
  </si>
  <si>
    <t>ОАО "476 Электрическая сеть"</t>
  </si>
  <si>
    <t>3901500565</t>
  </si>
  <si>
    <t>390101001</t>
  </si>
  <si>
    <t>31-08-2011 00:00:00</t>
  </si>
  <si>
    <t>26322100</t>
  </si>
  <si>
    <t>ОАО "Агростроймеханизация"</t>
  </si>
  <si>
    <t>3917000536</t>
  </si>
  <si>
    <t>06-03-2013 00:00:00</t>
  </si>
  <si>
    <t>26322101</t>
  </si>
  <si>
    <t>ОАО "Балтийский комбинат"</t>
  </si>
  <si>
    <t>3913000729</t>
  </si>
  <si>
    <t>391301001</t>
  </si>
  <si>
    <t>26322126</t>
  </si>
  <si>
    <t>ОАО "Калининградгеофизика"</t>
  </si>
  <si>
    <t>3903010816</t>
  </si>
  <si>
    <t>29-08-1994 00:00:00</t>
  </si>
  <si>
    <t>26322159</t>
  </si>
  <si>
    <t>ОАО "РЖД" (Октябрьская дирекция по энергообеспечению – СП "Трансэнерго" - филиала ОАО "РЖД")</t>
  </si>
  <si>
    <t>7708503727</t>
  </si>
  <si>
    <t>783845004</t>
  </si>
  <si>
    <t>28828814</t>
  </si>
  <si>
    <t>ООО "АГРОИМПУЛЬС"</t>
  </si>
  <si>
    <t>3917507478</t>
  </si>
  <si>
    <t>26322103</t>
  </si>
  <si>
    <t>ООО "БСИ"</t>
  </si>
  <si>
    <t>3917521810</t>
  </si>
  <si>
    <t>11-11-2014 00:00:00</t>
  </si>
  <si>
    <t>26419704</t>
  </si>
  <si>
    <t>ООО "БалтИнКом"</t>
  </si>
  <si>
    <t>3907038964</t>
  </si>
  <si>
    <t>30-06-2004 00:00:00</t>
  </si>
  <si>
    <t>01-01-2018 00:00:00</t>
  </si>
  <si>
    <t>26578954</t>
  </si>
  <si>
    <t>ООО "БалтТехПром"</t>
  </si>
  <si>
    <t>3904058970</t>
  </si>
  <si>
    <t>17-06-2004 00:00:00</t>
  </si>
  <si>
    <t>26799680</t>
  </si>
  <si>
    <t>ООО "Балтийская мраморная компания"</t>
  </si>
  <si>
    <t>3914012981</t>
  </si>
  <si>
    <t>10-07-2001 00:00:00</t>
  </si>
  <si>
    <t>01-01-2011 00:00:00</t>
  </si>
  <si>
    <t>26322111</t>
  </si>
  <si>
    <t>ООО "Вальдау"</t>
  </si>
  <si>
    <t>3917000092</t>
  </si>
  <si>
    <t>26322127</t>
  </si>
  <si>
    <t>ООО "Внешстрой-Калининград"</t>
  </si>
  <si>
    <t>3905063690</t>
  </si>
  <si>
    <t>20-08-2021 00:00:00</t>
  </si>
  <si>
    <t>30391201</t>
  </si>
  <si>
    <t>ООО "Дельта С"</t>
  </si>
  <si>
    <t>3906332258</t>
  </si>
  <si>
    <t>10-06-2015 00:00:00</t>
  </si>
  <si>
    <t>26579975</t>
  </si>
  <si>
    <t>ООО "Итар"</t>
  </si>
  <si>
    <t>3915002880</t>
  </si>
  <si>
    <t>15-02-1999 00:00:00</t>
  </si>
  <si>
    <t>26322113</t>
  </si>
  <si>
    <t>ООО "КПД-Калининград"</t>
  </si>
  <si>
    <t>3907027747</t>
  </si>
  <si>
    <t>26319008</t>
  </si>
  <si>
    <t>ООО "ЛУКОЙЛ-ЭНЕРГОСЕРВИС"</t>
  </si>
  <si>
    <t>5030040730</t>
  </si>
  <si>
    <t>503001001</t>
  </si>
  <si>
    <t>31179747</t>
  </si>
  <si>
    <t>26322132</t>
  </si>
  <si>
    <t>ООО "МАКРО-МАКС"</t>
  </si>
  <si>
    <t>3917022674</t>
  </si>
  <si>
    <t>31214277</t>
  </si>
  <si>
    <t>ООО "МТС ЭНЕРГО"</t>
  </si>
  <si>
    <t>9709006506</t>
  </si>
  <si>
    <t>772601001</t>
  </si>
  <si>
    <t>24-10-2018 00:00:00</t>
  </si>
  <si>
    <t>27665169</t>
  </si>
  <si>
    <t>ООО "Мегаполис"</t>
  </si>
  <si>
    <t>3907000135</t>
  </si>
  <si>
    <t>28-10-1998 00:00:00</t>
  </si>
  <si>
    <t>26502786</t>
  </si>
  <si>
    <t>ООО "Русэнергосбыт"</t>
  </si>
  <si>
    <t>7706284124</t>
  </si>
  <si>
    <t>770401001</t>
  </si>
  <si>
    <t>27672202</t>
  </si>
  <si>
    <t>ООО "Сибирский деликатес Калининград"</t>
  </si>
  <si>
    <t>3916502029</t>
  </si>
  <si>
    <t>391601001</t>
  </si>
  <si>
    <t>06-04-2011 00:00:00</t>
  </si>
  <si>
    <t>26430775</t>
  </si>
  <si>
    <t>ООО "Спецгазавтоматика"</t>
  </si>
  <si>
    <t>3906136790</t>
  </si>
  <si>
    <t>17-04-2012 00:00:00</t>
  </si>
  <si>
    <t>31355382</t>
  </si>
  <si>
    <t>ООО "ТС"</t>
  </si>
  <si>
    <t>3918014700</t>
  </si>
  <si>
    <t>06-06-2019 00:00:00</t>
  </si>
  <si>
    <t>30985725</t>
  </si>
  <si>
    <t>ООО "ТЭЦ-8"</t>
  </si>
  <si>
    <t>3906352494</t>
  </si>
  <si>
    <t>05-04-2017 00:00:00</t>
  </si>
  <si>
    <t>31307290</t>
  </si>
  <si>
    <t>ООО "Татэнерго"</t>
  </si>
  <si>
    <t>7731469224</t>
  </si>
  <si>
    <t>500301001</t>
  </si>
  <si>
    <t>09-04-2014 00:00:00</t>
  </si>
  <si>
    <t>26497668</t>
  </si>
  <si>
    <t>ООО "Транснефтьэнерго"</t>
  </si>
  <si>
    <t>7703552167</t>
  </si>
  <si>
    <t>772301001</t>
  </si>
  <si>
    <t>01-07-2009 00:00:00</t>
  </si>
  <si>
    <t>31433076</t>
  </si>
  <si>
    <t>ООО "ЭСК "Красное Сормово"</t>
  </si>
  <si>
    <t>5263057670</t>
  </si>
  <si>
    <t>526301001</t>
  </si>
  <si>
    <t>30390887</t>
  </si>
  <si>
    <t>ООО "Электросеть"</t>
  </si>
  <si>
    <t>3906208268</t>
  </si>
  <si>
    <t>02-07-2015 00:00:00</t>
  </si>
  <si>
    <t>28262557</t>
  </si>
  <si>
    <t>ООО "ЭнергоГрупп-Регион"</t>
  </si>
  <si>
    <t>7724874373</t>
  </si>
  <si>
    <t>772401001</t>
  </si>
  <si>
    <t>30434058</t>
  </si>
  <si>
    <t>26322120</t>
  </si>
  <si>
    <t>ООО "Энергосеть"</t>
  </si>
  <si>
    <t>3906126174</t>
  </si>
  <si>
    <t>27954259</t>
  </si>
  <si>
    <t>ПАО "ФСК ЕЭС"</t>
  </si>
  <si>
    <t>4716016979</t>
  </si>
  <si>
    <t>997450001</t>
  </si>
  <si>
    <t>26800885</t>
  </si>
  <si>
    <t>УМП "ГОРЭНЕРГО"</t>
  </si>
  <si>
    <t>3910003062</t>
  </si>
  <si>
    <t>391001001</t>
  </si>
  <si>
    <t>15-07-1996 00:00:00</t>
  </si>
  <si>
    <t>26356704</t>
  </si>
  <si>
    <t>ФГУП "Калининградский морской рыбный порт"</t>
  </si>
  <si>
    <t>3900000390</t>
  </si>
  <si>
    <t>26615929</t>
  </si>
  <si>
    <t>Филиал "Калининградская ТЭЦ-2" АО "Интер РАО - Электрогенерация"</t>
  </si>
  <si>
    <t>7704784450</t>
  </si>
  <si>
    <t>27322119</t>
  </si>
  <si>
    <t>Филиал "Калининградский"  АО "Оборонэнерго"</t>
  </si>
  <si>
    <t>7704726225</t>
  </si>
  <si>
    <t>390143001</t>
  </si>
  <si>
    <t>29-08-2011 00:00:00</t>
  </si>
  <si>
    <t>26322133</t>
  </si>
  <si>
    <t>Филиал ООО "Газпром комплектация" в г. Калининграде</t>
  </si>
  <si>
    <t>7740000044</t>
  </si>
  <si>
    <t>390602001</t>
  </si>
  <si>
    <t>07-07-1999 00:00:00</t>
  </si>
  <si>
    <t>30807351</t>
  </si>
  <si>
    <t>филиал "Северо-Западный" АО "Оборонэнергосбыт"</t>
  </si>
  <si>
    <t>781143001</t>
  </si>
  <si>
    <t>Оглавление шаблона (список листов)</t>
  </si>
  <si>
    <t>скрыть</t>
  </si>
  <si>
    <t>Инструкция</t>
  </si>
  <si>
    <t>перейти на лист</t>
  </si>
  <si>
    <t>Титульный</t>
  </si>
  <si>
    <t>Титульный лист</t>
  </si>
  <si>
    <t>Прил 1_дог</t>
  </si>
  <si>
    <t>С1</t>
  </si>
  <si>
    <t>Расходы на выполнение мероприятий по технологическому присоединению, предусмотренных подпунктами "а" и "в" пункта 16 Методических указаний</t>
  </si>
  <si>
    <t>С1 расходы</t>
  </si>
  <si>
    <t>Расчет фактических расходов на выполнение мероприятий по технологическому присоединению, предусмотренных подпунктами "а" и "в" пункта 16 Методических указаний</t>
  </si>
  <si>
    <t>Комментарии</t>
  </si>
  <si>
    <t>Примечание</t>
  </si>
  <si>
    <t>Листы С2 - С8 заполняются и предоставляются в отдельном шаблоне</t>
  </si>
  <si>
    <t>30.04.2023</t>
  </si>
  <si>
    <t>17.10.2022</t>
  </si>
  <si>
    <t>Предложения территориальной сетевой организации на установление платы за технологическое присоединение по стандартизированным ставкам</t>
  </si>
  <si>
    <t>Субъект РФ</t>
  </si>
  <si>
    <t>Версия</t>
  </si>
  <si>
    <t>Версия организации</t>
  </si>
  <si>
    <t>Плановый период регулирования</t>
  </si>
  <si>
    <t>2023</t>
  </si>
  <si>
    <t>Отчетный фактический период</t>
  </si>
  <si>
    <t>Квартал</t>
  </si>
  <si>
    <t>Филиал</t>
  </si>
  <si>
    <t>Наименование организации</t>
  </si>
  <si>
    <t>Наименование подразделения</t>
  </si>
  <si>
    <t>ИНН</t>
  </si>
  <si>
    <t>КПП</t>
  </si>
  <si>
    <t>ОГРН</t>
  </si>
  <si>
    <t>Сетевая компания</t>
  </si>
  <si>
    <t>Адрес организации</t>
  </si>
  <si>
    <t>Юридический адрес</t>
  </si>
  <si>
    <t>236020 г. Калининград, п. Прибрежный, ул. Заводская, 11</t>
  </si>
  <si>
    <t>Почтовый адрес</t>
  </si>
  <si>
    <t>236022 г. Калининград, ул. Репина, 15</t>
  </si>
  <si>
    <t>Руководитель</t>
  </si>
  <si>
    <t>Фамилия, имя, отчество</t>
  </si>
  <si>
    <t>Ретиков Михаил Трофимович</t>
  </si>
  <si>
    <t>Должность</t>
  </si>
  <si>
    <t>генеральный директор</t>
  </si>
  <si>
    <t>(Код) номер телефона</t>
  </si>
  <si>
    <t>(4012) 567-001</t>
  </si>
  <si>
    <t>Уполномоченное лицо регулируемой организации _x000D_
(в случае, если отличается от руководителя)</t>
  </si>
  <si>
    <t>Наличие уполномоченного лица</t>
  </si>
  <si>
    <t>Нет</t>
  </si>
  <si>
    <t>Формировать лист 'Доверенность'</t>
  </si>
  <si>
    <t>Контактный телефон</t>
  </si>
  <si>
    <t>E-mail</t>
  </si>
  <si>
    <t>Дата выдачи доверенности</t>
  </si>
  <si>
    <t>Срок действия доверенности</t>
  </si>
  <si>
    <t>Фамилия, имя, отчество лица, выдавшего доверенность</t>
  </si>
  <si>
    <t>Должность лица, выдавшего доверенность</t>
  </si>
  <si>
    <t>Основание для выдачи доверенности</t>
  </si>
  <si>
    <t>Право передоверия</t>
  </si>
  <si>
    <t>Номер доверенности</t>
  </si>
  <si>
    <t>Главный бухгалтер</t>
  </si>
  <si>
    <t>Полянская Татьяна Ивановна</t>
  </si>
  <si>
    <t>(4012) 567-006</t>
  </si>
  <si>
    <t>Должностное лицо, ответственное за составление формы</t>
  </si>
  <si>
    <t>Деркач Луиза Августовна</t>
  </si>
  <si>
    <t>начальник отдела</t>
  </si>
  <si>
    <t>(4012) 567-008</t>
  </si>
  <si>
    <t>e-mail</t>
  </si>
  <si>
    <t>wpc@inbox.ru</t>
  </si>
  <si>
    <t>DATE</t>
  </si>
  <si>
    <t>URL</t>
  </si>
  <si>
    <t>METOD</t>
  </si>
  <si>
    <t>Приложение 1</t>
  </si>
  <si>
    <t>№ п/п</t>
  </si>
  <si>
    <t>Договор технологического присоединения</t>
  </si>
  <si>
    <t>Наименование потребителя</t>
  </si>
  <si>
    <t>Местонахождение энергопринимающих устройств (адрес объекта)</t>
  </si>
  <si>
    <t>Заявка на технологическое присоединение</t>
  </si>
  <si>
    <t>Максимальная мощность по договору ТП, в рамках которого выполнено ТП, кВт</t>
  </si>
  <si>
    <t>Уровень напряжения, _x000D_
кВ</t>
  </si>
  <si>
    <t>Метод расчета_x000D_
 (льготная категория/_x000D_
ставка за 1 квт/_x000D_
стандартизированная ставка/_x000D_
инд.проект)</t>
  </si>
  <si>
    <t>Категория ставки С1 по заявителям</t>
  </si>
  <si>
    <t>Стоимость строительства по договору ТП (без учета НДС), руб.</t>
  </si>
  <si>
    <t xml:space="preserve">C1 по договору, руб. </t>
  </si>
  <si>
    <t>Выручка по договору, руб.</t>
  </si>
  <si>
    <t>Фактически понесенные расходы, руб.</t>
  </si>
  <si>
    <t>С1 факт, руб.</t>
  </si>
  <si>
    <t>Акт об осуществлении технологического присоединения</t>
  </si>
  <si>
    <t>Стоимость договора ТП (без учета НДС), всего, руб.</t>
  </si>
  <si>
    <t>t</t>
  </si>
  <si>
    <t>Договор</t>
  </si>
  <si>
    <t>дата</t>
  </si>
  <si>
    <t>номер</t>
  </si>
  <si>
    <t>Гиперссылка на файл с документом</t>
  </si>
  <si>
    <t>Ранее присоединенная максимальная мощность, кВт</t>
  </si>
  <si>
    <t>Максимальная мощность (без учета ранее присоединенной (существующей) максимальной мощности), кВт</t>
  </si>
  <si>
    <t>Сумма актирования, руб. _x000D_
(без учета НДС)</t>
  </si>
  <si>
    <t>скрытые столбцы</t>
  </si>
  <si>
    <t>0</t>
  </si>
  <si>
    <t>×</t>
  </si>
  <si>
    <t>16-02/20ТП</t>
  </si>
  <si>
    <t>https://regportal-tariff.ru/disclo/get_file?p_guid=038366c5-35e1-4fe0-8e52-bfd5b7e9cc71</t>
  </si>
  <si>
    <t>Алеев Александр Викторович</t>
  </si>
  <si>
    <t>ижд СНТ "Фестивальное"</t>
  </si>
  <si>
    <t xml:space="preserve">702 </t>
  </si>
  <si>
    <t>https://regportal-tariff.ru/disclo/get_file?p_guid=5f499ac6-6c30-4f43-b4d6-234c609c37d2</t>
  </si>
  <si>
    <t>льготная до 15 кВт</t>
  </si>
  <si>
    <t>п. 12(1) и 14</t>
  </si>
  <si>
    <t>22-03/20</t>
  </si>
  <si>
    <t>https://regportal-tariff.ru/disclo/get_file?p_guid=2b37bfd3-3224-46af-921b-28135785d53d</t>
  </si>
  <si>
    <t>14-02/20ТП</t>
  </si>
  <si>
    <t>https://regportal-tariff.ru/disclo/get_file?p_guid=9838253a-da64-457d-96df-8104eb4a95b2</t>
  </si>
  <si>
    <t>Пономарева Наталья Сергеевна</t>
  </si>
  <si>
    <t>нежил.пом. Ул. Колхозная, 18</t>
  </si>
  <si>
    <t>103</t>
  </si>
  <si>
    <t>https://regportal-tariff.ru/disclo/get_file?p_guid=0fc54b0f-7224-4516-8919-25800b574253</t>
  </si>
  <si>
    <t>26-03/20</t>
  </si>
  <si>
    <t>https://regportal-tariff.ru/disclo/get_file?p_guid=a21192e0-b7eb-4dbf-815f-ea769fb9bea4</t>
  </si>
  <si>
    <t>18-02/20ТП</t>
  </si>
  <si>
    <t>https://regportal-tariff.ru/disclo/get_file?p_guid=3ad5c5e9-5b2f-44b3-8f95-14a2e6c06a64</t>
  </si>
  <si>
    <t>Коновалов Альберт Иванович</t>
  </si>
  <si>
    <t>гараж пос.Южный</t>
  </si>
  <si>
    <t>126</t>
  </si>
  <si>
    <t>https://regportal-tariff.ru/disclo/get_file?p_guid=f2d3e075-83d1-490c-bbd6-84162569dc60</t>
  </si>
  <si>
    <t>24-03/20</t>
  </si>
  <si>
    <t>https://regportal-tariff.ru/disclo/get_file?p_guid=e61a1893-309e-4653-86aa-4ef4d6db6f32</t>
  </si>
  <si>
    <t>54-11/19ТП</t>
  </si>
  <si>
    <t>https://regportal-tariff.ru/disclo/get_file?p_guid=26884d27-26d3-4edc-be1b-df27409bba12</t>
  </si>
  <si>
    <t>Степанян Н.Р.</t>
  </si>
  <si>
    <t>ИЖД ул. Красивая, 28</t>
  </si>
  <si>
    <t xml:space="preserve">856 </t>
  </si>
  <si>
    <t>https://regportal-tariff.ru/disclo/get_file?p_guid=f2e6a6f2-106b-492b-bda0-a30bdcbf93f7</t>
  </si>
  <si>
    <t>20-03/20</t>
  </si>
  <si>
    <t>https://regportal-tariff.ru/disclo/get_file?p_guid=223655bf-db8c-400c-8b63-51a29fe09999</t>
  </si>
  <si>
    <t>22-07/19ТП</t>
  </si>
  <si>
    <t>https://regportal-tariff.ru/disclo/get_file?p_guid=d342191d-1805-488d-be56-20f2d47d8fb1</t>
  </si>
  <si>
    <t>ГКУ КО Безопасный город</t>
  </si>
  <si>
    <t>ул.Челнокова-Маточкина</t>
  </si>
  <si>
    <t>493</t>
  </si>
  <si>
    <t>https://regportal-tariff.ru/disclo/get_file?p_guid=e07a20d1-35d6-4c11-a7d5-78eb48656703</t>
  </si>
  <si>
    <t>02-01/20</t>
  </si>
  <si>
    <t>https://regportal-tariff.ru/disclo/get_file?p_guid=fa6097db-c5e6-4fe6-a1bb-b5c4910575a6</t>
  </si>
  <si>
    <t>14-06/19ТП</t>
  </si>
  <si>
    <t>https://regportal-tariff.ru/disclo/get_file?p_guid=b81c1a17-e4a9-462e-950f-86eac1060ab2</t>
  </si>
  <si>
    <t>МТС</t>
  </si>
  <si>
    <t>станция сотовой</t>
  </si>
  <si>
    <t xml:space="preserve">442 </t>
  </si>
  <si>
    <t>https://regportal-tariff.ru/disclo/get_file?p_guid=ffc9171b-290d-4880-96f7-54cbb9f75f73</t>
  </si>
  <si>
    <t>05-01/20</t>
  </si>
  <si>
    <t>https://regportal-tariff.ru/disclo/get_file?p_guid=0ec84c27-9846-4c0a-9041-f1e9ea2ac546</t>
  </si>
  <si>
    <t>04-02/19ТП</t>
  </si>
  <si>
    <t>https://regportal-tariff.ru/disclo/get_file?p_guid=588bc34f-dd7c-400c-b86a-99cd9882eb93</t>
  </si>
  <si>
    <t>ИП Сухомлин Сергей Анат.</t>
  </si>
  <si>
    <t>МКД ул. Парковая, 23</t>
  </si>
  <si>
    <t>95</t>
  </si>
  <si>
    <t>https://regportal-tariff.ru/disclo/get_file?p_guid=88b96cc7-65a4-4f12-a512-72aa01e46187</t>
  </si>
  <si>
    <t>льготная до 150 кВт</t>
  </si>
  <si>
    <t>03-01/20</t>
  </si>
  <si>
    <t>https://regportal-tariff.ru/disclo/get_file?p_guid=f6d519b8-87f2-4cf3-bc1d-6509908b1a46</t>
  </si>
  <si>
    <t>64-12/19ТП</t>
  </si>
  <si>
    <t>https://regportal-tariff.ru/disclo/get_file?p_guid=da21c241-7e5a-4e3b-abfb-497250205262</t>
  </si>
  <si>
    <t>ООО "Матин и К"</t>
  </si>
  <si>
    <t>торг.палатка ул. Транспортная</t>
  </si>
  <si>
    <t xml:space="preserve">1037 </t>
  </si>
  <si>
    <t>https://regportal-tariff.ru/disclo/get_file?p_guid=aff65e94-7992-48b3-b265-f974065403f1</t>
  </si>
  <si>
    <t>06-01/20</t>
  </si>
  <si>
    <t>https://regportal-tariff.ru/disclo/get_file?p_guid=15c43ab1-99aa-4568-adcd-5b68681c9fac</t>
  </si>
  <si>
    <t>59-11/19ТП</t>
  </si>
  <si>
    <t>https://regportal-tariff.ru/disclo/get_file?p_guid=b883b06b-4397-44e7-a911-57ed0bee4143</t>
  </si>
  <si>
    <t>Бойченко Олнг Геннадьевич</t>
  </si>
  <si>
    <t>ИЖД ул. Матросова</t>
  </si>
  <si>
    <t xml:space="preserve">910 </t>
  </si>
  <si>
    <t>https://regportal-tariff.ru/disclo/get_file?p_guid=404b9405-d050-4471-b67c-60188b603e76</t>
  </si>
  <si>
    <t>04-01/20</t>
  </si>
  <si>
    <t>https://regportal-tariff.ru/disclo/get_file?p_guid=ecf7422f-64b7-4114-8de2-b6dbbaf6846a</t>
  </si>
  <si>
    <t>03-02/19ТП</t>
  </si>
  <si>
    <t>https://regportal-tariff.ru/disclo/get_file?p_guid=9fad5b7c-d3ef-44ef-9fba-d510170ce9e5</t>
  </si>
  <si>
    <t>ООО Тауэр</t>
  </si>
  <si>
    <t>антенная опора</t>
  </si>
  <si>
    <t xml:space="preserve">91 </t>
  </si>
  <si>
    <t>https://regportal-tariff.ru/disclo/get_file?p_guid=137dca1a-8f37-4dfa-bcdd-958bdc72aec1</t>
  </si>
  <si>
    <t>25-03/20</t>
  </si>
  <si>
    <t>https://regportal-tariff.ru/disclo/get_file?p_guid=042bb230-b21a-4b23-acdd-96f44badc930</t>
  </si>
  <si>
    <t>26-05/18ТП</t>
  </si>
  <si>
    <t>https://regportal-tariff.ru/disclo/get_file?p_guid=dbfc812e-db91-4ecc-95d6-4acb6122e953</t>
  </si>
  <si>
    <t>ИП Давтян А.С.</t>
  </si>
  <si>
    <t>торг. пав. П. Прибрежный</t>
  </si>
  <si>
    <t xml:space="preserve">334 </t>
  </si>
  <si>
    <t>https://regportal-tariff.ru/disclo/get_file?p_guid=549674b7-b105-41de-afd8-aa2558382c0e</t>
  </si>
  <si>
    <t>33-06/20</t>
  </si>
  <si>
    <t>https://regportal-tariff.ru/disclo/get_file?p_guid=ffb708fd-4ac3-4c80-9301-6142de02c3cb</t>
  </si>
  <si>
    <t>27-02/18ТП</t>
  </si>
  <si>
    <t>https://regportal-tariff.ru/disclo/get_file?p_guid=acbf87fc-ba6c-414c-8b92-c1915ed8cca3</t>
  </si>
  <si>
    <t>Савонько Лидия васильевна</t>
  </si>
  <si>
    <t>ИЖД, п. Прибрежный</t>
  </si>
  <si>
    <t xml:space="preserve">92 </t>
  </si>
  <si>
    <t>https://regportal-tariff.ru/disclo/get_file?p_guid=a38baaf4-af4f-432d-b2bb-18b653bde39f</t>
  </si>
  <si>
    <t>21-03/20</t>
  </si>
  <si>
    <t>https://regportal-tariff.ru/disclo/get_file?p_guid=65511a90-e029-4355-9845-1656a7478b76</t>
  </si>
  <si>
    <t>65-12/19ТП</t>
  </si>
  <si>
    <t>https://regportal-tariff.ru/disclo/get_file?p_guid=389435a2-0f4f-4471-a50d-5314b486cc88</t>
  </si>
  <si>
    <t>Жакупова Фатима Айтмухаметовна</t>
  </si>
  <si>
    <t>нежилое помещ. Колхозная, 9а</t>
  </si>
  <si>
    <t xml:space="preserve">1049 </t>
  </si>
  <si>
    <t>https://regportal-tariff.ru/disclo/get_file?p_guid=e1cc547b-e3ca-4f27-ab53-f357297f8a77</t>
  </si>
  <si>
    <t>23-03/20</t>
  </si>
  <si>
    <t>https://regportal-tariff.ru/disclo/get_file?p_guid=4a76711b-2875-4a24-8f2e-509b268a3979</t>
  </si>
  <si>
    <t>15-06/19ТП</t>
  </si>
  <si>
    <t>https://regportal-tariff.ru/disclo/get_file?p_guid=9d6ea609-8a1e-4851-8d6c-3a3ec00b5025</t>
  </si>
  <si>
    <t>АО "Янтарьэнерго"</t>
  </si>
  <si>
    <t>ТП 1142</t>
  </si>
  <si>
    <t>454</t>
  </si>
  <si>
    <t>https://regportal-tariff.ru/disclo/get_file?p_guid=4a035475-f6b6-496c-acca-c4cd05e2deba</t>
  </si>
  <si>
    <t>станд. ставка</t>
  </si>
  <si>
    <t>НЕ п. 12(1) и 14</t>
  </si>
  <si>
    <t>17-02/20</t>
  </si>
  <si>
    <t>https://regportal-tariff.ru/disclo/get_file?p_guid=691f8601-8a0e-4fe9-9e4b-e55580fa8db5</t>
  </si>
  <si>
    <t>33-07/19ТП</t>
  </si>
  <si>
    <t>https://regportal-tariff.ru/disclo/get_file?p_guid=3692469f-1ac4-4613-a331-42423d389101</t>
  </si>
  <si>
    <t>Пастернак В.И.</t>
  </si>
  <si>
    <t>621</t>
  </si>
  <si>
    <t>https://regportal-tariff.ru/disclo/get_file?p_guid=e6c49f08-00fb-492f-87fb-20780386aafd</t>
  </si>
  <si>
    <t>85-12/20</t>
  </si>
  <si>
    <t>https://regportal-tariff.ru/disclo/get_file?p_guid=d29af866-7522-48f1-83ad-48582cf72321</t>
  </si>
  <si>
    <t>56-11/19ТП</t>
  </si>
  <si>
    <t>https://regportal-tariff.ru/disclo/get_file?p_guid=5011736e-d562-405a-9d14-d597009c5d7f</t>
  </si>
  <si>
    <t>Горшкова Светлана Викторовна</t>
  </si>
  <si>
    <t>жилой дом ул. Матросова</t>
  </si>
  <si>
    <t xml:space="preserve">887 </t>
  </si>
  <si>
    <t>https://regportal-tariff.ru/disclo/get_file?p_guid=533674c9-9341-4667-b245-1c49f8acbd6f</t>
  </si>
  <si>
    <t>43-08/20</t>
  </si>
  <si>
    <t>https://regportal-tariff.ru/disclo/get_file?p_guid=8809e183-d912-4097-84d2-1958caad9771</t>
  </si>
  <si>
    <t>37-07/20ТП</t>
  </si>
  <si>
    <t>https://regportal-tariff.ru/disclo/get_file?p_guid=2df67e2c-622c-4152-b799-fa9facb134d4</t>
  </si>
  <si>
    <t>Юрчак С.Е.</t>
  </si>
  <si>
    <t xml:space="preserve">ижд ул.Чукотская </t>
  </si>
  <si>
    <t xml:space="preserve">546 </t>
  </si>
  <si>
    <t>https://regportal-tariff.ru/disclo/get_file?p_guid=a4799c16-69f2-453e-b783-c0da3129f160</t>
  </si>
  <si>
    <t>46-08/20</t>
  </si>
  <si>
    <t>https://regportal-tariff.ru/disclo/get_file?p_guid=93e24d1b-81ca-4ac5-a865-4bbcd02f0560</t>
  </si>
  <si>
    <t>42-08/20ТП</t>
  </si>
  <si>
    <t>https://regportal-tariff.ru/disclo/get_file?p_guid=469b7a29-b3df-4bb7-a73e-b5730c8cad14</t>
  </si>
  <si>
    <t>Нехвядович В.С.</t>
  </si>
  <si>
    <t>589</t>
  </si>
  <si>
    <t>https://regportal-tariff.ru/disclo/get_file?p_guid=f195bc10-8c3c-4c6b-bd19-a47c3a71af1e</t>
  </si>
  <si>
    <t>55-09/20</t>
  </si>
  <si>
    <t>https://regportal-tariff.ru/disclo/get_file?p_guid=ed3b3c8a-3bd0-4635-aaeb-a6c2fb22a3eb</t>
  </si>
  <si>
    <t>56-10/20ТП</t>
  </si>
  <si>
    <t>https://regportal-tariff.ru/disclo/get_file?p_guid=dd55ad45-d572-45b4-9ac3-a8ca683bad21</t>
  </si>
  <si>
    <t>Кожанова Г.В.</t>
  </si>
  <si>
    <t>нежил. ул.Флотская, 15</t>
  </si>
  <si>
    <t xml:space="preserve">818 </t>
  </si>
  <si>
    <t>https://regportal-tariff.ru/disclo/get_file?p_guid=82f2f5a5-498b-411f-bf8a-12aa292829ca</t>
  </si>
  <si>
    <t>88-12/20</t>
  </si>
  <si>
    <t>https://regportal-tariff.ru/disclo/get_file?p_guid=50261a18-7d4a-43a2-9756-2b01bf39fcc6</t>
  </si>
  <si>
    <t>52-09/20ТП</t>
  </si>
  <si>
    <t>https://regportal-tariff.ru/disclo/get_file?p_guid=ea7fc3c6-2516-41ed-9a7b-0f0ea4ae0dc9</t>
  </si>
  <si>
    <t>ООО "РАПИД БАЛТ"</t>
  </si>
  <si>
    <t>склад ул. Ялтинская</t>
  </si>
  <si>
    <t xml:space="preserve">756 </t>
  </si>
  <si>
    <t>https://regportal-tariff.ru/disclo/get_file?p_guid=e323a487-dc5a-4936-8e7e-de3df9176728</t>
  </si>
  <si>
    <t>90-12/20</t>
  </si>
  <si>
    <t>https://regportal-tariff.ru/disclo/get_file?p_guid=7aa908d0-e6f7-431e-b185-f4e6061dcb29</t>
  </si>
  <si>
    <t>38-08/20ТП</t>
  </si>
  <si>
    <t>https://regportal-tariff.ru/disclo/get_file?p_guid=6804933c-aa06-4ac2-a100-ec7ab4ecdad7</t>
  </si>
  <si>
    <t>Родин Н.А.</t>
  </si>
  <si>
    <t>ул. Бабаева 36 г. К-д</t>
  </si>
  <si>
    <t xml:space="preserve">551 </t>
  </si>
  <si>
    <t>https://regportal-tariff.ru/disclo/get_file?p_guid=9371956f-327c-464e-9e97-c34dbe985003</t>
  </si>
  <si>
    <t>87-12/20</t>
  </si>
  <si>
    <t>https://regportal-tariff.ru/disclo/get_file?p_guid=9151dc8c-4a34-4ffd-8287-ecec9a69bc03</t>
  </si>
  <si>
    <t>30-07/20ТП</t>
  </si>
  <si>
    <t>https://regportal-tariff.ru/disclo/get_file?p_guid=23f25cb4-b30b-423d-ab39-aab8515e3c2d</t>
  </si>
  <si>
    <t>ООО "Глэдис"</t>
  </si>
  <si>
    <t>нежил.пом.ул.Турух</t>
  </si>
  <si>
    <t xml:space="preserve">409 </t>
  </si>
  <si>
    <t>https://regportal-tariff.ru/disclo/get_file?p_guid=d2b48eed-a251-4863-9f87-eb40da5e7994</t>
  </si>
  <si>
    <t>82-12/20</t>
  </si>
  <si>
    <t>https://regportal-tariff.ru/disclo/get_file?p_guid=690243ec-2216-49e8-a905-f4d53524a536</t>
  </si>
  <si>
    <t>63-10/20ТП</t>
  </si>
  <si>
    <t>https://regportal-tariff.ru/disclo/get_file?p_guid=3724577f-4c57-42fc-acab-a16260c8f1b2</t>
  </si>
  <si>
    <t>Агамогланова Э.Р.</t>
  </si>
  <si>
    <t>нежил. здание ул. Турух.</t>
  </si>
  <si>
    <t>992</t>
  </si>
  <si>
    <t>https://regportal-tariff.ru/disclo/get_file?p_guid=849c8815-e106-44f1-8f13-edf770315efd</t>
  </si>
  <si>
    <t>83-12/20</t>
  </si>
  <si>
    <t>https://regportal-tariff.ru/disclo/get_file?p_guid=9d8bdb17-fcb2-4eff-b441-c22e180852f2</t>
  </si>
  <si>
    <t>-1</t>
  </si>
  <si>
    <t>Добавить объект</t>
  </si>
  <si>
    <t>Приложение 10</t>
  </si>
  <si>
    <t>Наименование мероприятий</t>
  </si>
  <si>
    <r>
      <t>Информация для расчета стандартизированной тарифной ставки С</t>
    </r>
    <r>
      <rPr>
        <charset val="204"/>
        <family val="2"/>
        <rFont val="Tahoma"/>
        <sz val="9"/>
        <vertAlign val="subscript"/>
      </rPr>
      <t>1</t>
    </r>
  </si>
  <si>
    <t>Расходы на одно присоединение_x000D_
(руб. на одно ТП)</t>
  </si>
  <si>
    <t>Расходы по каждому мероприятию (руб.)</t>
  </si>
  <si>
    <t>Количество технологических присоединений (шт.)</t>
  </si>
  <si>
    <t>Объем максимальной мощности (кВт)</t>
  </si>
  <si>
    <t>С1.1</t>
  </si>
  <si>
    <t>Подготовка и выдача сетевой организацией технических условий Заявителю и их согласование с системным оператором</t>
  </si>
  <si>
    <t>1.1</t>
  </si>
  <si>
    <t>Подготовка и выдача сетевой организацией технических условий Заявителю и их согласование с системным оператором до 15 Квт</t>
  </si>
  <si>
    <t>1.2</t>
  </si>
  <si>
    <t>Подготовка и выдача сетевой организацией технических условий Заявителю и их согласование с системным оператором до 150 Квт</t>
  </si>
  <si>
    <t>С1.2</t>
  </si>
  <si>
    <t xml:space="preserve">Проверка сетевой организацией выполнения Заявителем технических условий </t>
  </si>
  <si>
    <t>С1.2.1</t>
  </si>
  <si>
    <t xml:space="preserve">для случаев технологического присоединения объектов Заявителей, указанных в пунктах 12(1) и 14 </t>
  </si>
  <si>
    <t xml:space="preserve">С1.2.2 </t>
  </si>
  <si>
    <t>для случаев технологического присоединения объектов Заявителей, не предусмотренных С1.2.1</t>
  </si>
  <si>
    <t>Приложение 11</t>
  </si>
  <si>
    <t>Показатели</t>
  </si>
  <si>
    <t>Расходы (без учета НДС), руб.</t>
  </si>
  <si>
    <t>Обосновывающий документ</t>
  </si>
  <si>
    <t>Комментарий</t>
  </si>
  <si>
    <t>Название</t>
  </si>
  <si>
    <t>Дата</t>
  </si>
  <si>
    <t>Номер</t>
  </si>
  <si>
    <t>1. На подготовку и выдачу сетевой организацией технических условий Заявителю и их согласование с системным оператором</t>
  </si>
  <si>
    <t>Расходы по выполнению мероприятий по технологическому присоединению, всего</t>
  </si>
  <si>
    <t>1.1.1</t>
  </si>
  <si>
    <t>Вспомогательные материалы</t>
  </si>
  <si>
    <t>1.1.1.0</t>
  </si>
  <si>
    <t>Добавить документ</t>
  </si>
  <si>
    <t>1.1.2</t>
  </si>
  <si>
    <t>Энергия на хозяйственные нужды</t>
  </si>
  <si>
    <t>1.1.2.0</t>
  </si>
  <si>
    <t>1.1.3</t>
  </si>
  <si>
    <t>Оплата труда ППП</t>
  </si>
  <si>
    <t>1.1.3.0</t>
  </si>
  <si>
    <t>1.1.3.1</t>
  </si>
  <si>
    <t>Оборотно-сальдовая ведомость за 2020 год</t>
  </si>
  <si>
    <t>б/н</t>
  </si>
  <si>
    <t>https://regportal-tariff.ru/disclo/get_file?p_guid=26db1a1b-80db-4cd7-883a-f7e217cf59ab</t>
  </si>
  <si>
    <t>1.1.4</t>
  </si>
  <si>
    <t>Отчисления на страховые взносы</t>
  </si>
  <si>
    <t>1.1.4.0</t>
  </si>
  <si>
    <t>1.1.4.1</t>
  </si>
  <si>
    <t>1.1.5</t>
  </si>
  <si>
    <t>Прочие расходы, всего, в том числе:</t>
  </si>
  <si>
    <t>1.1.5.1</t>
  </si>
  <si>
    <t>- работы и услуги производственного характера</t>
  </si>
  <si>
    <t>1.1.5.1.0</t>
  </si>
  <si>
    <t>1.1.5.2</t>
  </si>
  <si>
    <t>- налоги и сборы, уменьшающие налогооблагаемую базу на прибыль организаций, всего</t>
  </si>
  <si>
    <t>1.1.5.2.0</t>
  </si>
  <si>
    <t>1.1.5.3</t>
  </si>
  <si>
    <t>- работы и услуги непроизводственного характера, в т.ч.:</t>
  </si>
  <si>
    <t>1.1.5.3.1</t>
  </si>
  <si>
    <t>услуги связи</t>
  </si>
  <si>
    <t>1.1.5.3.1.0</t>
  </si>
  <si>
    <t>1.1.5.3.2</t>
  </si>
  <si>
    <t>расходы на охрану и пожарную безопасность</t>
  </si>
  <si>
    <t>1.1.5.3.2.0</t>
  </si>
  <si>
    <t>1.1.5.3.3</t>
  </si>
  <si>
    <t>расходы на информационное обслуживание, иные услуги, связанные с деятельностью по технологическому присоединению</t>
  </si>
  <si>
    <t>1.1.5.3.3.0</t>
  </si>
  <si>
    <t>1.1.5.3.4</t>
  </si>
  <si>
    <t>плата за аренду имущества</t>
  </si>
  <si>
    <t>1.1.5.3.4.0</t>
  </si>
  <si>
    <t>1.1.5.3.5</t>
  </si>
  <si>
    <t>другие прочие расходы, связанные с производством и реализацией</t>
  </si>
  <si>
    <t>1.1.5.3.5.0</t>
  </si>
  <si>
    <t>1.1.5.3.5.1</t>
  </si>
  <si>
    <t>1.1.6</t>
  </si>
  <si>
    <t>Внереализационные расходы, всего</t>
  </si>
  <si>
    <t>1.1.6.1</t>
  </si>
  <si>
    <t>- расходы на услуги банков</t>
  </si>
  <si>
    <t>1.1.6.1.0</t>
  </si>
  <si>
    <t>1.1.6.2</t>
  </si>
  <si>
    <t>- % за пользование кредитом</t>
  </si>
  <si>
    <t>1.1.6.2.0</t>
  </si>
  <si>
    <t>1.1.6.3</t>
  </si>
  <si>
    <t>- прочие обоснованные расходы</t>
  </si>
  <si>
    <t>1.1.6.3.0</t>
  </si>
  <si>
    <t>1.1.6.4</t>
  </si>
  <si>
    <t>- денежные выплаты социального характера (по Коллективному договору)</t>
  </si>
  <si>
    <t>1.1.6.4.0</t>
  </si>
  <si>
    <t xml:space="preserve">2. С1.2.1 - для случаев технологического присоединения объектов Заявителей, указанных в пунктах 12(1) и 14 </t>
  </si>
  <si>
    <t>2.1</t>
  </si>
  <si>
    <t>2.1.1</t>
  </si>
  <si>
    <t>2.1.1.0</t>
  </si>
  <si>
    <t>2.1.2</t>
  </si>
  <si>
    <t>2.1.2.0</t>
  </si>
  <si>
    <t>2.1.3</t>
  </si>
  <si>
    <t>2.1.3.0</t>
  </si>
  <si>
    <t>2.1.3.1</t>
  </si>
  <si>
    <t>2.1.4</t>
  </si>
  <si>
    <t>2.1.4.0</t>
  </si>
  <si>
    <t>2.1.4.1</t>
  </si>
  <si>
    <t>2.1.5</t>
  </si>
  <si>
    <t>2.1.5.1</t>
  </si>
  <si>
    <t>2.1.5.1.0</t>
  </si>
  <si>
    <t>2.1.5.2</t>
  </si>
  <si>
    <t>2.1.5.2.0</t>
  </si>
  <si>
    <t>2.1.5.3</t>
  </si>
  <si>
    <t>2.1.5.3.1</t>
  </si>
  <si>
    <t>2.1.5.3.1.0</t>
  </si>
  <si>
    <t>2.1.5.3.2</t>
  </si>
  <si>
    <t>2.1.5.3.2.0</t>
  </si>
  <si>
    <t>2.1.5.3.3</t>
  </si>
  <si>
    <t>2.1.5.3.3.0</t>
  </si>
  <si>
    <t>2.1.5.3.3.1</t>
  </si>
  <si>
    <t>2.1.5.3.4</t>
  </si>
  <si>
    <t>2.1.5.3.4.0</t>
  </si>
  <si>
    <t>2.1.5.3.5</t>
  </si>
  <si>
    <t>2.1.5.3.5.0</t>
  </si>
  <si>
    <t>2.1.6</t>
  </si>
  <si>
    <t>2.1.6.1</t>
  </si>
  <si>
    <t>2.1.6.1.0</t>
  </si>
  <si>
    <t>2.1.6.2</t>
  </si>
  <si>
    <t>2.1.6.2.0</t>
  </si>
  <si>
    <t>2.1.6.3</t>
  </si>
  <si>
    <t>2.1.6.3.0</t>
  </si>
  <si>
    <t>2.1.6.4</t>
  </si>
  <si>
    <t>2.1.6.4.0</t>
  </si>
  <si>
    <t>3. С1.2.2 - для случаев технологического присоединения объектов Заявителей, не предусмотренных С1.2.1</t>
  </si>
  <si>
    <t>3.1</t>
  </si>
  <si>
    <t>3.1.1</t>
  </si>
  <si>
    <t>3.1.1.0</t>
  </si>
  <si>
    <t>3.1.2</t>
  </si>
  <si>
    <t>3.1.2.0</t>
  </si>
  <si>
    <t>3.1.3</t>
  </si>
  <si>
    <t>3.1.3.0</t>
  </si>
  <si>
    <t>3.1.3.1</t>
  </si>
  <si>
    <t>3.1.4</t>
  </si>
  <si>
    <t>3.1.4.0</t>
  </si>
  <si>
    <t>3.1.4.1</t>
  </si>
  <si>
    <t>3.1.5</t>
  </si>
  <si>
    <t>3.1.5.1</t>
  </si>
  <si>
    <t>3.1.5.1.0</t>
  </si>
  <si>
    <t>3.1.5.2</t>
  </si>
  <si>
    <t>3.1.5.2.0</t>
  </si>
  <si>
    <t>3.1.5.3</t>
  </si>
  <si>
    <t>3.1.5.3.1</t>
  </si>
  <si>
    <t>3.1.5.3.1.0</t>
  </si>
  <si>
    <t>3.1.5.3.2</t>
  </si>
  <si>
    <t>3.1.5.3.2.0</t>
  </si>
  <si>
    <t>3.1.5.3.3</t>
  </si>
  <si>
    <t>3.1.5.3.3.0</t>
  </si>
  <si>
    <t>3.1.5.3.3.1</t>
  </si>
  <si>
    <t>3.1.5.3.4</t>
  </si>
  <si>
    <t>3.1.5.3.4.0</t>
  </si>
  <si>
    <t>3.1.5.3.5</t>
  </si>
  <si>
    <t>3.1.5.3.5.0</t>
  </si>
  <si>
    <t>3.1.6</t>
  </si>
  <si>
    <t>3.1.6.1</t>
  </si>
  <si>
    <t>3.1.6.1.0</t>
  </si>
  <si>
    <t>3.1.6.2</t>
  </si>
  <si>
    <t>3.1.6.2.0</t>
  </si>
  <si>
    <t>3.1.6.3</t>
  </si>
  <si>
    <t>3.1.6.3.0</t>
  </si>
  <si>
    <t>3.1.6.4</t>
  </si>
  <si>
    <t>3.1.6.4.0</t>
  </si>
  <si>
    <t>1</t>
  </si>
  <si>
    <t>2</t>
  </si>
  <si>
    <t>3</t>
  </si>
  <si>
    <t>4</t>
  </si>
  <si>
    <t>5</t>
  </si>
  <si>
    <t>6</t>
  </si>
  <si>
    <t>7</t>
  </si>
  <si>
    <t>8</t>
  </si>
  <si>
    <t>9</t>
  </si>
  <si>
    <t>10</t>
  </si>
  <si>
    <t>Добавить комментарий</t>
  </si>
  <si>
    <t>et_List_Pril1</t>
  </si>
  <si>
    <t>et_List_s1rashod</t>
  </si>
  <si>
    <t>et_List_08</t>
  </si>
  <si>
    <t>Да</t>
  </si>
  <si>
    <t>et_Comm</t>
  </si>
  <si>
    <t>REGION</t>
  </si>
  <si>
    <t>month_list</t>
  </si>
  <si>
    <t>logical</t>
  </si>
  <si>
    <t>doc_list</t>
  </si>
  <si>
    <t>year_list</t>
  </si>
  <si>
    <t>year_first_list</t>
  </si>
  <si>
    <t>city_type_list</t>
  </si>
  <si>
    <t>kat_nad_list</t>
  </si>
  <si>
    <t>napr_list</t>
  </si>
  <si>
    <t>metod_list</t>
  </si>
  <si>
    <t>object_type_list</t>
  </si>
  <si>
    <t>bid_category_c1</t>
  </si>
  <si>
    <t>Амурская область</t>
  </si>
  <si>
    <t>Январь</t>
  </si>
  <si>
    <t>2020</t>
  </si>
  <si>
    <t>город</t>
  </si>
  <si>
    <t>III</t>
  </si>
  <si>
    <t>0,4 кВ</t>
  </si>
  <si>
    <t xml:space="preserve">однофазный прямого включения </t>
  </si>
  <si>
    <t>Вологодская область</t>
  </si>
  <si>
    <t>Февраль</t>
  </si>
  <si>
    <t>ссылка на документ</t>
  </si>
  <si>
    <t>2021</t>
  </si>
  <si>
    <t>село</t>
  </si>
  <si>
    <t>II</t>
  </si>
  <si>
    <t>1-20 кВ</t>
  </si>
  <si>
    <t>однофазный полукосвенного включения</t>
  </si>
  <si>
    <t>Волгоградская область</t>
  </si>
  <si>
    <t>Март</t>
  </si>
  <si>
    <t>2022</t>
  </si>
  <si>
    <t>I</t>
  </si>
  <si>
    <t>35 кВ</t>
  </si>
  <si>
    <t>ставка за 1 кВт</t>
  </si>
  <si>
    <t>однофазный косвенного включения</t>
  </si>
  <si>
    <t>Воронежская область</t>
  </si>
  <si>
    <t>Апрель</t>
  </si>
  <si>
    <t>план</t>
  </si>
  <si>
    <t>110 кВ и выше</t>
  </si>
  <si>
    <t xml:space="preserve">трехфазный прямого включения </t>
  </si>
  <si>
    <t>Еврейская автономная область</t>
  </si>
  <si>
    <t>Май</t>
  </si>
  <si>
    <t>2024</t>
  </si>
  <si>
    <t>ИПР</t>
  </si>
  <si>
    <t>трехфазный полукосвенного включения</t>
  </si>
  <si>
    <t>Июнь</t>
  </si>
  <si>
    <t>2025</t>
  </si>
  <si>
    <t>инд. проект</t>
  </si>
  <si>
    <t>трехфазный косвенного включения</t>
  </si>
  <si>
    <t>Кемеровская область</t>
  </si>
  <si>
    <t>Июль</t>
  </si>
  <si>
    <t>2026</t>
  </si>
  <si>
    <t>Костромская область</t>
  </si>
  <si>
    <t>Август</t>
  </si>
  <si>
    <t>2027</t>
  </si>
  <si>
    <t>Красноярский край</t>
  </si>
  <si>
    <t>Сентябрь</t>
  </si>
  <si>
    <t>2028</t>
  </si>
  <si>
    <t>Ленинградская область</t>
  </si>
  <si>
    <t>Октябрь</t>
  </si>
  <si>
    <t>2029</t>
  </si>
  <si>
    <t>Ненецкий автономный округ</t>
  </si>
  <si>
    <t>Ноябрь</t>
  </si>
  <si>
    <t>2030</t>
  </si>
  <si>
    <t>Нижегородская область</t>
  </si>
  <si>
    <t>Декабрь</t>
  </si>
  <si>
    <t>Пермский край</t>
  </si>
  <si>
    <t>Республика Алтай</t>
  </si>
  <si>
    <t>Республика Карелия</t>
  </si>
  <si>
    <t>Республика Крым</t>
  </si>
  <si>
    <t>Республика Татарстан</t>
  </si>
  <si>
    <t>Республика Хакасия</t>
  </si>
  <si>
    <t>Ставропольский край</t>
  </si>
  <si>
    <t>Челябинская область</t>
  </si>
  <si>
    <t>Чеченская республика</t>
  </si>
  <si>
    <t>Чувашская республика</t>
  </si>
  <si>
    <t>Ямало-Ненецкий автономный округ</t>
  </si>
  <si>
    <t>reg_list</t>
  </si>
  <si>
    <t>TemplateState</t>
  </si>
  <si>
    <t>START_FILL_TITLE</t>
  </si>
  <si>
    <t>LINK_DOC_MASK</t>
  </si>
  <si>
    <t>^https:\/\/regportal-tariff\.ru\/disclo\/get_file\?p_guid=[0-9a-f]{8}-[0-9a-f]{4}-[0-9a-f]{4}-[0-9a-f]{4}-[0-9a-f]{12}$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</si>
</sst>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2" formatCode="_(&quot;$&quot;* #,##0_);_(&quot;$&quot;* (#,##0);_(&quot;$&quot;* &quot;-&quot;_);_(@_)"/>
    <numFmt numFmtId="43" formatCode="_(* #,##0.00_);_(* (#,##0.00);_(* &quot;-&quot;??_);_(@_)"/>
    <numFmt numFmtId="44" formatCode="_(&quot;$&quot;* #,##0.00_);_(&quot;$&quot;* (#,##0.00);_(&quot;$&quot;* &quot;-&quot;??_);_(@_)"/>
    <numFmt numFmtId="171" formatCode="dd\.mm\.yyyy"/>
    <numFmt numFmtId="178" formatCode="0.00000"/>
  </numFmts>
  <fonts count="49">
    <font>
      <sz val="11"/>
      <color rgb="FF000000"/>
      <name val="Calibri"/>
      <scheme val="minor"/>
    </font>
    <font>
      <b/>
      <sz val="10"/>
      <color auto="1"/>
      <name val="Tahoma"/>
    </font>
    <font>
      <sz val="10"/>
      <color auto="1"/>
      <name val="Tahoma"/>
    </font>
    <font>
      <u/>
      <sz val="10"/>
      <color theme="0" tint="-0.05"/>
      <name val="Tahoma"/>
    </font>
    <font>
      <u/>
      <sz val="10"/>
      <color rgb="FF0000FF"/>
      <name val="Tahoma"/>
    </font>
    <font>
      <b/>
      <i/>
      <sz val="10"/>
      <color auto="1"/>
      <name val="Tahoma"/>
    </font>
    <font>
      <b/>
      <u/>
      <sz val="11"/>
      <color rgb="FF0000FF"/>
      <name val="Tahoma"/>
    </font>
    <font>
      <sz val="11"/>
      <color rgb="FFFFFFFF"/>
      <name val="Tahoma"/>
    </font>
    <font>
      <u/>
      <sz val="20"/>
      <color rgb="FF003366"/>
      <name val="Tahoma"/>
    </font>
    <font>
      <sz val="9"/>
      <color auto="1"/>
      <name val="Tahoma"/>
    </font>
    <font>
      <sz val="11"/>
      <color rgb="FF000000"/>
      <name val="Tahoma"/>
    </font>
    <font>
      <b/>
      <sz val="10"/>
      <color rgb="FF000000"/>
      <name val="Tahoma"/>
    </font>
    <font>
      <sz val="11"/>
      <color rgb="FF000000"/>
      <name val="Marlett"/>
    </font>
    <font>
      <sz val="10"/>
      <color rgb="FF000000"/>
      <name val="Tahoma"/>
    </font>
    <font>
      <sz val="9"/>
      <color rgb="FF000000"/>
      <name val="Tahoma"/>
    </font>
    <font>
      <sz val="9"/>
      <color rgb="FFFFFFFF"/>
      <name val="Tahoma"/>
    </font>
    <font>
      <sz val="16"/>
      <color auto="1"/>
      <name val="Tahoma"/>
    </font>
    <font>
      <b/>
      <sz val="9"/>
      <color auto="1"/>
      <name val="Tahoma"/>
    </font>
    <font>
      <sz val="9"/>
      <color rgb="FF993300"/>
      <name val="Tahoma"/>
    </font>
    <font>
      <sz val="9"/>
      <color rgb="FFCC0000"/>
      <name val="Tahoma"/>
    </font>
    <font>
      <sz val="16"/>
      <color rgb="FFFFFFFF"/>
      <name val="Tahoma"/>
    </font>
    <font>
      <sz val="10"/>
      <color auto="1"/>
      <name val="Wingdings 2"/>
    </font>
    <font>
      <sz val="1"/>
      <color theme="0"/>
      <name val="Tahoma"/>
    </font>
    <font>
      <b/>
      <sz val="9"/>
      <color rgb="FF000080"/>
      <name val="Tahoma"/>
    </font>
    <font>
      <sz val="9"/>
      <color theme="1"/>
      <name val="Tahoma"/>
    </font>
    <font>
      <b/>
      <sz val="9"/>
      <color theme="0"/>
      <name val="Tahoma"/>
    </font>
    <font>
      <b/>
      <sz val="9"/>
      <color rgb="FF333399"/>
      <name val="Tahoma"/>
    </font>
    <font>
      <sz val="11"/>
      <color rgb="FFBCBCBC"/>
      <name val="Wingdings 2"/>
    </font>
    <font>
      <u/>
      <sz val="9"/>
      <color theme="10"/>
      <name val="Tahoma"/>
    </font>
    <font>
      <sz val="11"/>
      <color theme="1"/>
      <name val="Calibri"/>
      <scheme val="minor"/>
    </font>
    <font>
      <sz val="11"/>
      <color theme="0"/>
      <name val="Calibri"/>
      <scheme val="minor"/>
    </font>
    <font>
      <sz val="11"/>
      <color rgb="FF9C0006"/>
      <name val="Calibri"/>
      <scheme val="minor"/>
    </font>
    <font>
      <b/>
      <sz val="11"/>
      <color rgb="FFFA7D00"/>
      <name val="Calibri"/>
      <scheme val="minor"/>
    </font>
    <font>
      <b/>
      <sz val="11"/>
      <color theme="0"/>
      <name val="Calibri"/>
      <scheme val="minor"/>
    </font>
    <font>
      <sz val="11"/>
      <color indexed="0"/>
      <name val="Calibri"/>
      <family val="2"/>
    </font>
    <font>
      <i/>
      <sz val="11"/>
      <color rgb="FF7F7F7F"/>
      <name val="Calibri"/>
      <scheme val="minor"/>
    </font>
    <font>
      <sz val="11"/>
      <color rgb="FF006100"/>
      <name val="Calibri"/>
      <scheme val="minor"/>
    </font>
    <font>
      <b/>
      <sz val="15"/>
      <color theme="3"/>
      <name val="Calibri"/>
      <scheme val="minor"/>
    </font>
    <font>
      <b/>
      <sz val="13"/>
      <color theme="3"/>
      <name val="Calibri"/>
      <scheme val="minor"/>
    </font>
    <font>
      <b/>
      <sz val="11"/>
      <color theme="3"/>
      <name val="Calibri"/>
      <scheme val="minor"/>
    </font>
    <font>
      <sz val="11"/>
      <color rgb="FF3F3F76"/>
      <name val="Calibri"/>
      <scheme val="minor"/>
    </font>
    <font>
      <sz val="11"/>
      <color rgb="FFFA7D00"/>
      <name val="Calibri"/>
      <scheme val="minor"/>
    </font>
    <font>
      <sz val="11"/>
      <color rgb="FF9C6500"/>
      <name val="Calibri"/>
      <scheme val="minor"/>
    </font>
    <font>
      <b/>
      <sz val="11"/>
      <color rgb="FF3F3F3F"/>
      <name val="Calibri"/>
      <scheme val="minor"/>
    </font>
    <font>
      <b/>
      <sz val="18"/>
      <color theme="3"/>
      <name val="Cambria"/>
      <scheme val="major"/>
    </font>
    <font>
      <b/>
      <sz val="11"/>
      <color theme="1"/>
      <name val="Calibri"/>
      <scheme val="minor"/>
    </font>
    <font>
      <sz val="11"/>
      <color rgb="FFFF0000"/>
      <name val="Calibri"/>
      <scheme val="minor"/>
    </font>
    <font>
      <sz val="11"/>
      <color auto="1"/>
      <name val="Calibri"/>
      <scheme val="minor"/>
    </font>
    <font>
      <sz val="11"/>
      <color indexed="0"/>
      <name val="Calibri"/>
      <family val="2"/>
      <scheme val="minor"/>
    </font>
  </fonts>
  <fills count="46">
    <fill>
      <patternFill patternType="none"/>
    </fill>
    <fill>
      <patternFill patternType="gray125"/>
    </fill>
    <fill>
      <patternFill patternType="solid">
        <fgColor theme="0" tint="-0.05"/>
      </patternFill>
    </fill>
    <fill>
      <patternFill patternType="solid">
        <fgColor rgb="FFBCBCBC"/>
      </patternFill>
    </fill>
    <fill>
      <patternFill patternType="solid">
        <fgColor theme="0" tint="-0.15"/>
      </patternFill>
    </fill>
    <fill>
      <patternFill patternType="solid">
        <fgColor rgb="FFFFFFC0"/>
      </patternFill>
    </fill>
    <fill>
      <patternFill patternType="solid">
        <fgColor rgb="FFD3DBDB"/>
      </patternFill>
    </fill>
    <fill>
      <patternFill patternType="solid">
        <fgColor rgb="FFD7EAD3"/>
      </patternFill>
    </fill>
    <fill>
      <patternFill patternType="solid">
        <fgColor rgb="FFE3FAFD"/>
      </patternFill>
    </fill>
    <fill>
      <patternFill patternType="solid">
        <fgColor rgb="FFFFFFFF"/>
      </patternFill>
    </fill>
    <fill>
      <patternFill patternType="solid">
        <fgColor theme="0"/>
      </patternFill>
    </fill>
    <fill>
      <patternFill patternType="solid">
        <fgColor rgb="FFFF8080"/>
      </patternFill>
    </fill>
    <fill>
      <patternFill patternType="lightDown">
        <fgColor rgb="FFBCBCBC"/>
      </patternFill>
    </fill>
    <fill>
      <patternFill patternType="solid">
        <fgColor theme="5" tint="0.6"/>
      </patternFill>
    </fill>
    <fill>
      <patternFill patternType="solid">
        <fgColor theme="9" tint="0.4"/>
      </patternFill>
    </fill>
    <fill>
      <patternFill patternType="solid">
        <fgColor rgb="FF0066CC"/>
      </patternFill>
    </fill>
    <fill>
      <patternFill patternType="solid">
        <fgColor rgb="FFFFFF00"/>
      </patternFill>
    </fill>
    <fill>
      <patternFill patternType="solid">
        <fgColor theme="4" tint="0.8"/>
      </patternFill>
    </fill>
    <fill>
      <patternFill patternType="solid">
        <fgColor theme="5" tint="0.8"/>
      </patternFill>
    </fill>
    <fill>
      <patternFill patternType="solid">
        <fgColor theme="6" tint="0.8"/>
      </patternFill>
    </fill>
    <fill>
      <patternFill patternType="solid">
        <fgColor theme="7" tint="0.8"/>
      </patternFill>
    </fill>
    <fill>
      <patternFill patternType="solid">
        <fgColor theme="8" tint="0.8"/>
      </patternFill>
    </fill>
    <fill>
      <patternFill patternType="solid">
        <fgColor theme="9" tint="0.8"/>
      </patternFill>
    </fill>
    <fill>
      <patternFill patternType="solid">
        <fgColor theme="4" tint="0.6"/>
      </patternFill>
    </fill>
    <fill>
      <patternFill patternType="solid">
        <fgColor theme="6" tint="0.6"/>
      </patternFill>
    </fill>
    <fill>
      <patternFill patternType="solid">
        <fgColor theme="7" tint="0.6"/>
      </patternFill>
    </fill>
    <fill>
      <patternFill patternType="solid">
        <fgColor theme="8" tint="0.6"/>
      </patternFill>
    </fill>
    <fill>
      <patternFill patternType="solid">
        <fgColor theme="9" tint="0.6"/>
      </patternFill>
    </fill>
    <fill>
      <patternFill patternType="solid">
        <fgColor theme="4" tint="0.4"/>
      </patternFill>
    </fill>
    <fill>
      <patternFill patternType="solid">
        <fgColor theme="5" tint="0.4"/>
      </patternFill>
    </fill>
    <fill>
      <patternFill patternType="solid">
        <fgColor theme="6" tint="0.4"/>
      </patternFill>
    </fill>
    <fill>
      <patternFill patternType="solid">
        <fgColor theme="7" tint="0.4"/>
      </patternFill>
    </fill>
    <fill>
      <patternFill patternType="solid">
        <fgColor theme="8" tint="0.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4">
    <border>
      <left/>
      <right/>
      <top/>
      <bottom/>
    </border>
    <border>
      <left/>
      <right/>
      <top style="thin">
        <color rgb="FFD9D9D9"/>
      </top>
      <bottom style="thin">
        <color rgb="FFD9D9D9"/>
      </bottom>
    </border>
    <border>
      <left style="thin">
        <color rgb="FFBCBCBC"/>
      </left>
      <right style="thin">
        <color rgb="FFBCBCBC"/>
      </right>
      <top style="thin">
        <color rgb="FFBCBCBC"/>
      </top>
      <bottom style="thin">
        <color rgb="FFBCBCBC"/>
      </bottom>
    </border>
    <border>
      <left style="thin">
        <color rgb="FF999999"/>
      </left>
      <right/>
      <top style="thin">
        <color rgb="FF999999"/>
      </top>
      <bottom style="thin">
        <color rgb="FF999999"/>
      </bottom>
    </border>
    <border>
      <left/>
      <right/>
      <top style="thin">
        <color rgb="FF999999"/>
      </top>
      <bottom style="thin">
        <color rgb="FF999999"/>
      </bottom>
    </border>
    <border>
      <left/>
      <right style="thin">
        <color rgb="FF999999"/>
      </right>
      <top style="thin">
        <color rgb="FF999999"/>
      </top>
      <bottom style="thin">
        <color rgb="FF999999"/>
      </bottom>
    </border>
    <border>
      <left style="thin">
        <color rgb="FFBCBCBC"/>
      </left>
      <right/>
      <top/>
      <bottom/>
    </border>
    <border>
      <left/>
      <right style="thin">
        <color rgb="FFBCBCBC"/>
      </right>
      <top/>
      <bottom/>
    </border>
    <border>
      <left style="thin">
        <color rgb="FFBCBCBC"/>
      </left>
      <right/>
      <top style="thin">
        <color rgb="FFBCBCBC"/>
      </top>
      <bottom/>
    </border>
    <border>
      <left/>
      <right/>
      <top style="thin">
        <color rgb="FFBCBCBC"/>
      </top>
      <bottom/>
    </border>
    <border>
      <left/>
      <right style="thin">
        <color rgb="FFBCBCBC"/>
      </right>
      <top style="thin">
        <color rgb="FFBCBCBC"/>
      </top>
      <bottom/>
    </border>
    <border>
      <left style="thin">
        <color rgb="FFBCBCBC"/>
      </left>
      <right/>
      <top/>
      <bottom style="thin">
        <color rgb="FFBCBCBC"/>
      </bottom>
    </border>
    <border>
      <left/>
      <right/>
      <top/>
      <bottom style="thin">
        <color rgb="FFBCBCBC"/>
      </bottom>
    </border>
    <border>
      <left/>
      <right style="thin">
        <color rgb="FFBCBCBC"/>
      </right>
      <top style="thin">
        <color rgb="FFBCBCBC"/>
      </top>
      <bottom style="thin">
        <color rgb="FFBCBCBC"/>
      </bottom>
    </border>
    <border>
      <left style="thin">
        <color rgb="FFBCBCBC"/>
      </left>
      <right/>
      <top style="thin">
        <color rgb="FFBCBCBC"/>
      </top>
      <bottom style="thin">
        <color rgb="FFBCBCBC"/>
      </bottom>
    </border>
    <border>
      <left/>
      <right/>
      <top style="thin">
        <color rgb="FFBCBCBC"/>
      </top>
      <bottom style="thin">
        <color rgb="FFBCBCBC"/>
      </bottom>
    </border>
    <border>
      <left style="thin">
        <color rgb="FFBCBCBC"/>
      </left>
      <right style="thin">
        <color rgb="FFBCBCBC"/>
      </right>
      <top style="thin">
        <color rgb="FFBCBCBC"/>
      </top>
      <bottom/>
    </border>
    <border>
      <left/>
      <right style="thin">
        <color rgb="FFBCBCBC"/>
      </right>
      <top/>
      <bottom style="thin">
        <color rgb="FFBCBCBC"/>
      </bottom>
    </border>
    <border>
      <left style="thin">
        <color rgb="FFBCBCBC"/>
      </left>
      <right style="thin">
        <color rgb="FFBCBCBC"/>
      </right>
      <top/>
      <bottom/>
    </border>
    <border>
      <left style="thin">
        <color theme="0" tint="-0.25"/>
      </left>
      <right style="thin">
        <color theme="0" tint="-0.25"/>
      </right>
      <top style="thin">
        <color theme="0" tint="-0.25"/>
      </top>
      <bottom style="thin">
        <color theme="0" tint="-0.25"/>
      </bottom>
    </border>
    <border>
      <left style="thin">
        <color rgb="FFBCBCBC"/>
      </left>
      <right style="thin">
        <color rgb="FFBCBCBC"/>
      </right>
      <top/>
      <bottom style="thin">
        <color rgb="FFBCBCBC"/>
      </bottom>
    </border>
    <border>
      <left/>
      <right style="thin">
        <color rgb="FFBCBCBC"/>
      </right>
      <top style="thin">
        <color theme="0" tint="-0.25"/>
      </top>
      <bottom style="thin">
        <color rgb="FFBCBCBC"/>
      </bottom>
    </border>
    <border>
      <left style="thin">
        <color theme="0" tint="-0.25"/>
      </left>
      <right style="thin">
        <color theme="0" tint="-0.25"/>
      </right>
      <top/>
      <bottom style="thin">
        <color theme="0" tint="-0.25"/>
      </bottom>
    </border>
    <border>
      <left/>
      <right style="thin">
        <color theme="0" tint="-0.25"/>
      </right>
      <top style="thin">
        <color theme="0" tint="-0.25"/>
      </top>
      <bottom style="thin">
        <color theme="0" tint="-0.25"/>
      </bottom>
    </border>
    <border>
      <left style="thin">
        <color rgb="FF000000"/>
      </left>
      <right style="thin">
        <color rgb="FF000000"/>
      </right>
      <top style="thin">
        <color rgb="FF000000"/>
      </top>
      <bottom style="thin">
        <color rgb="FF000000"/>
      </bottom>
    </border>
    <border>
      <left style="thin">
        <color rgb="FF7F7F7F"/>
      </left>
      <right style="thin">
        <color rgb="FF7F7F7F"/>
      </right>
      <top style="thin">
        <color rgb="FF7F7F7F"/>
      </top>
      <bottom style="thin">
        <color rgb="FF7F7F7F"/>
      </bottom>
    </border>
    <border>
      <left style="double">
        <color rgb="FF3F3F3F"/>
      </left>
      <right style="double">
        <color rgb="FF3F3F3F"/>
      </right>
      <top style="double">
        <color rgb="FF3F3F3F"/>
      </top>
      <bottom style="double">
        <color rgb="FF3F3F3F"/>
      </bottom>
    </border>
    <border>
      <left/>
      <right/>
      <top/>
      <bottom style="thick">
        <color theme="4"/>
      </bottom>
    </border>
    <border>
      <left/>
      <right/>
      <top/>
      <bottom style="thick">
        <color theme="4" tint="0.5"/>
      </bottom>
    </border>
    <border>
      <left/>
      <right/>
      <top/>
      <bottom style="medium">
        <color theme="4" tint="0.4"/>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rgb="FF3F3F3F"/>
      </left>
      <right style="thin">
        <color rgb="FF3F3F3F"/>
      </right>
      <top style="thin">
        <color rgb="FF3F3F3F"/>
      </top>
      <bottom style="thin">
        <color rgb="FF3F3F3F"/>
      </bottom>
    </border>
    <border>
      <left/>
      <right/>
      <top style="thin">
        <color theme="4"/>
      </top>
      <bottom style="double">
        <color theme="4"/>
      </bottom>
    </border>
  </borders>
  <cellStyleXfs count="280">
    <xf numFmtId="0" fontId="0" fillId="0" borderId="0" applyFont="1" applyFill="0" applyBorder="0">
      <alignment vertical="top"/>
    </xf>
    <xf numFmtId="0" fontId="1" fillId="0" borderId="1" applyFont="1" applyFill="0" applyBorder="1" applyNumberFormat="1">
      <alignment horizontal="left" vertical="center" indent="1"/>
    </xf>
    <xf numFmtId="0" fontId="2" fillId="0" borderId="1" applyFont="1" applyFill="0" applyBorder="1" applyNumberFormat="1"/>
    <xf numFmtId="0" fontId="2" fillId="0" borderId="0" applyFont="1" applyFill="0" applyBorder="0" applyNumberFormat="1"/>
    <xf numFmtId="0" fontId="3" fillId="2" borderId="2" applyFont="1" applyFill="1" applyBorder="1" applyNumberFormat="1">
      <alignment horizontal="center" vertical="center"/>
    </xf>
    <xf numFmtId="0" fontId="2" fillId="2" borderId="2" applyFont="1" applyFill="1" applyBorder="1" applyNumberFormat="1">
      <alignment vertical="center"/>
    </xf>
    <xf numFmtId="49" fontId="2" fillId="2" borderId="2" applyFont="1" applyFill="1" applyBorder="1" applyNumberFormat="1">
      <alignment vertical="center"/>
    </xf>
    <xf numFmtId="0" fontId="4" fillId="2" borderId="2" applyFont="1" applyFill="1" applyBorder="1" applyNumberFormat="1">
      <alignment horizontal="center" vertical="center"/>
    </xf>
    <xf numFmtId="0" fontId="2" fillId="0" borderId="0" applyFont="1" applyFill="0" applyBorder="0" applyNumberFormat="1">
      <alignment vertical="center"/>
    </xf>
    <xf numFmtId="0" fontId="2" fillId="0" borderId="0" applyFont="1" applyFill="0" applyBorder="0" applyNumberFormat="1">
      <alignment horizontal="left" vertical="center"/>
    </xf>
    <xf numFmtId="0" fontId="2" fillId="2" borderId="2" applyFont="1" applyFill="1" applyBorder="1" applyNumberFormat="1">
      <alignment vertical="center" wrapText="1"/>
    </xf>
    <xf numFmtId="49" fontId="2" fillId="2" borderId="2" applyFont="1" applyFill="1" applyBorder="1" applyNumberFormat="1">
      <alignment vertical="center" wrapText="1"/>
    </xf>
    <xf numFmtId="0" fontId="5" fillId="2" borderId="2" applyFont="1" applyFill="1" applyBorder="1" applyNumberFormat="1">
      <alignment vertical="center"/>
    </xf>
    <xf numFmtId="49" fontId="5" fillId="2" borderId="2" applyFont="1" applyFill="1" applyBorder="1" applyNumberFormat="1">
      <alignment vertical="center"/>
    </xf>
    <xf numFmtId="0" fontId="6" fillId="0" borderId="0" applyFont="1" applyFill="0" applyBorder="0" applyNumberFormat="1">
      <alignment wrapText="1"/>
    </xf>
    <xf numFmtId="49" fontId="7" fillId="0" borderId="0" applyFont="1" applyFill="0" applyBorder="0" applyNumberFormat="1">
      <alignment wrapText="1"/>
    </xf>
    <xf numFmtId="0" fontId="1" fillId="0" borderId="0" applyFont="1" applyFill="0" applyBorder="0" applyNumberFormat="1">
      <alignment vertical="center" wrapText="1"/>
    </xf>
    <xf numFmtId="0" fontId="1" fillId="0" borderId="0" applyFont="1" applyFill="0" applyBorder="0" applyNumberFormat="1">
      <alignment horizontal="left" vertical="center" wrapText="1"/>
    </xf>
    <xf numFmtId="49" fontId="8" fillId="0" borderId="0" applyFont="1" applyFill="0" applyBorder="0" applyNumberFormat="1">
      <alignment wrapText="1"/>
    </xf>
    <xf numFmtId="0" fontId="1" fillId="0" borderId="0" applyFont="1" applyFill="0" applyBorder="0" applyNumberFormat="1">
      <alignment vertical="center"/>
    </xf>
    <xf numFmtId="0" fontId="2" fillId="0" borderId="0" applyFont="1" applyFill="0" applyBorder="0" applyNumberFormat="1">
      <alignment horizontal="left" vertical="top" wrapText="1"/>
    </xf>
    <xf numFmtId="49" fontId="9" fillId="0" borderId="0" applyFont="1" applyFill="0" applyBorder="0" applyNumberFormat="1">
      <alignment vertical="top" wrapText="1"/>
    </xf>
    <xf numFmtId="49" fontId="2" fillId="3" borderId="3" applyFont="1" applyFill="1" applyBorder="1" applyNumberFormat="1">
      <alignment horizontal="center" vertical="center" wrapText="1"/>
    </xf>
    <xf numFmtId="0" fontId="2" fillId="3" borderId="4" applyFont="1" applyFill="1" applyBorder="1" applyNumberFormat="1">
      <alignment horizontal="center" vertical="center" wrapText="1"/>
    </xf>
    <xf numFmtId="0" fontId="2" fillId="3" borderId="5" applyFont="1" applyFill="1" applyBorder="1" applyNumberFormat="1">
      <alignment horizontal="center" vertical="center" wrapText="1"/>
    </xf>
    <xf numFmtId="0" fontId="10" fillId="0" borderId="0" applyFont="1" applyFill="0" applyBorder="0" applyNumberFormat="1">
      <alignment wrapText="1"/>
    </xf>
    <xf numFmtId="0" fontId="2" fillId="4" borderId="6" applyFont="1" applyFill="1" applyBorder="1" applyNumberFormat="1">
      <alignment horizontal="right" vertical="center" wrapText="1" indent="1"/>
    </xf>
    <xf numFmtId="0" fontId="2" fillId="4" borderId="7" applyFont="1" applyFill="1" applyBorder="1" applyNumberFormat="1">
      <alignment horizontal="right" vertical="center" wrapText="1" indent="1"/>
    </xf>
    <xf numFmtId="0" fontId="11" fillId="0" borderId="0" applyFont="1" applyFill="0" applyBorder="0" applyNumberFormat="1">
      <alignment horizontal="left" vertical="center" wrapText="1"/>
    </xf>
    <xf numFmtId="0" fontId="12" fillId="0" borderId="0" applyFont="1" applyFill="0" applyBorder="0" applyNumberFormat="1">
      <alignment vertical="center" wrapText="1"/>
    </xf>
    <xf numFmtId="0" fontId="10" fillId="0" borderId="6" applyFont="1" applyFill="0" applyBorder="1" applyNumberFormat="1">
      <alignment wrapText="1"/>
    </xf>
    <xf numFmtId="0" fontId="10" fillId="0" borderId="0" applyFont="1" applyFill="0" applyBorder="0" applyNumberFormat="1"/>
    <xf numFmtId="0" fontId="11" fillId="0" borderId="0" applyFont="1" applyFill="0" applyBorder="0" applyNumberFormat="1"/>
    <xf numFmtId="0" fontId="13" fillId="0" borderId="0" applyFont="1" applyFill="0" applyBorder="0" applyNumberFormat="1">
      <alignment wrapText="1"/>
    </xf>
    <xf numFmtId="0" fontId="14" fillId="5" borderId="8" applyFont="1" applyFill="1" applyBorder="1" applyNumberFormat="1">
      <alignment horizontal="center" vertical="center" wrapText="1"/>
    </xf>
    <xf numFmtId="0" fontId="13" fillId="0" borderId="6" applyFont="1" applyFill="0" applyBorder="1" applyNumberFormat="1">
      <alignment vertical="center" wrapText="1"/>
    </xf>
    <xf numFmtId="0" fontId="13" fillId="0" borderId="0" applyFont="1" applyFill="0" applyBorder="0" applyNumberFormat="1">
      <alignment vertical="center" wrapText="1"/>
    </xf>
    <xf numFmtId="0" fontId="14" fillId="6" borderId="8" applyFont="1" applyFill="1" applyBorder="1" applyNumberFormat="1">
      <alignment horizontal="center" vertical="center" wrapText="1"/>
    </xf>
    <xf numFmtId="0" fontId="13" fillId="0" borderId="6" applyFont="1" applyFill="0" applyBorder="1" applyNumberFormat="1">
      <alignment horizontal="left" vertical="center" wrapText="1"/>
    </xf>
    <xf numFmtId="0" fontId="13" fillId="0" borderId="0" applyFont="1" applyFill="0" applyBorder="0" applyNumberFormat="1">
      <alignment horizontal="left" vertical="center" wrapText="1"/>
    </xf>
    <xf numFmtId="0" fontId="14" fillId="7" borderId="8" applyFont="1" applyFill="1" applyBorder="1" applyNumberFormat="1">
      <alignment horizontal="center" vertical="center" wrapText="1"/>
    </xf>
    <xf numFmtId="0" fontId="14" fillId="8" borderId="8" applyFont="1" applyFill="1" applyBorder="1" applyNumberFormat="1">
      <alignment horizontal="center" vertical="center" wrapText="1"/>
    </xf>
    <xf numFmtId="0" fontId="2" fillId="4" borderId="0" applyFont="1" applyFill="1" applyBorder="0" applyNumberFormat="1">
      <alignment horizontal="right" vertical="center" wrapText="1" indent="1"/>
    </xf>
    <xf numFmtId="0" fontId="11" fillId="0" borderId="6" applyFont="1" applyFill="0" applyBorder="1" applyNumberFormat="1">
      <alignment horizontal="left" vertical="center" wrapText="1"/>
    </xf>
    <xf numFmtId="0" fontId="11" fillId="0" borderId="9" applyFont="1" applyFill="0" applyBorder="1" applyNumberFormat="1">
      <alignment horizontal="left" vertical="center" wrapText="1"/>
    </xf>
    <xf numFmtId="0" fontId="2" fillId="4" borderId="8" applyFont="1" applyFill="1" applyBorder="1" applyNumberFormat="1">
      <alignment horizontal="right" vertical="center" wrapText="1" indent="1"/>
    </xf>
    <xf numFmtId="0" fontId="2" fillId="4" borderId="10" applyFont="1" applyFill="1" applyBorder="1" applyNumberFormat="1">
      <alignment horizontal="right" vertical="center" wrapText="1" indent="1"/>
    </xf>
    <xf numFmtId="0" fontId="13" fillId="0" borderId="0" applyFont="1" applyFill="0" applyBorder="0" applyNumberFormat="1"/>
    <xf numFmtId="0" fontId="13" fillId="0" borderId="6" applyFont="1" applyFill="0" applyBorder="1" applyNumberFormat="1">
      <alignment wrapText="1"/>
    </xf>
    <xf numFmtId="0" fontId="13" fillId="0" borderId="0" applyFont="1" applyFill="0" applyBorder="0" applyNumberFormat="1">
      <alignment vertical="top" wrapText="1"/>
    </xf>
    <xf numFmtId="0" fontId="2" fillId="4" borderId="11" applyFont="1" applyFill="1" applyBorder="1" applyNumberFormat="1">
      <alignment horizontal="right" vertical="center" wrapText="1" indent="1"/>
    </xf>
    <xf numFmtId="0" fontId="2" fillId="4" borderId="12" applyFont="1" applyFill="1" applyBorder="1" applyNumberFormat="1">
      <alignment horizontal="right" vertical="center" wrapText="1" indent="1"/>
    </xf>
    <xf numFmtId="0" fontId="10" fillId="0" borderId="11" applyFont="1" applyFill="0" applyBorder="1" applyNumberFormat="1">
      <alignment wrapText="1"/>
    </xf>
    <xf numFmtId="0" fontId="10" fillId="0" borderId="12" applyFont="1" applyFill="0" applyBorder="1" applyNumberFormat="1">
      <alignment wrapText="1"/>
    </xf>
    <xf numFmtId="0" fontId="10" fillId="0" borderId="12" applyFont="1" applyFill="0" applyBorder="1" applyNumberFormat="1">
      <alignment vertical="center" wrapText="1"/>
    </xf>
    <xf numFmtId="0" fontId="7" fillId="0" borderId="0" applyFont="1" applyFill="0" applyBorder="0" applyNumberFormat="1"/>
    <xf numFmtId="49" fontId="10" fillId="0" borderId="0" applyFont="1" applyFill="0" applyBorder="0" applyNumberFormat="1">
      <alignment vertical="top" wrapText="1"/>
    </xf>
    <xf numFmtId="0" fontId="15" fillId="0" borderId="0" applyFont="1" applyFill="0" applyBorder="0" applyNumberFormat="1">
      <alignment vertical="center" wrapText="1"/>
    </xf>
    <xf numFmtId="49" fontId="15" fillId="0" borderId="0" applyFont="1" applyFill="0" applyBorder="0" applyNumberFormat="1">
      <alignment horizontal="left" vertical="center" wrapText="1"/>
    </xf>
    <xf numFmtId="49" fontId="15" fillId="0" borderId="0" applyFont="1" applyFill="0" applyBorder="0" applyNumberFormat="1">
      <alignment horizontal="center" vertical="center" wrapText="1"/>
    </xf>
    <xf numFmtId="49" fontId="9" fillId="9" borderId="0" applyFont="1" applyFill="1" applyBorder="0" applyNumberFormat="1">
      <alignment vertical="center" wrapText="1"/>
    </xf>
    <xf numFmtId="49" fontId="9" fillId="0" borderId="0" applyFont="1" applyFill="0" applyBorder="0" applyNumberFormat="1">
      <alignment vertical="center" wrapText="1"/>
    </xf>
    <xf numFmtId="49" fontId="9" fillId="0" borderId="0" applyFont="1" applyFill="0" applyBorder="0" applyNumberFormat="1">
      <alignment horizontal="right" vertical="center"/>
    </xf>
    <xf numFmtId="49" fontId="16" fillId="9" borderId="0" applyFont="1" applyFill="1" applyBorder="0" applyNumberFormat="1">
      <alignment vertical="center" wrapText="1"/>
    </xf>
    <xf numFmtId="49" fontId="1" fillId="0" borderId="13" applyFont="1" applyFill="0" applyBorder="1" applyNumberFormat="1">
      <alignment horizontal="center" vertical="center" wrapText="1"/>
    </xf>
    <xf numFmtId="49" fontId="1" fillId="0" borderId="14" applyFont="1" applyFill="0" applyBorder="1" applyNumberFormat="1">
      <alignment horizontal="center" vertical="center" wrapText="1"/>
    </xf>
    <xf numFmtId="49" fontId="17" fillId="9" borderId="0" applyFont="1" applyFill="1" applyBorder="0" applyNumberFormat="1">
      <alignment vertical="center" wrapText="1"/>
    </xf>
    <xf numFmtId="49" fontId="9" fillId="9" borderId="0" applyFont="1" applyFill="1" applyBorder="0" applyNumberFormat="1">
      <alignment horizontal="right" vertical="center" wrapText="1" indent="1"/>
    </xf>
    <xf numFmtId="49" fontId="18" fillId="9" borderId="0" applyFont="1" applyFill="1" applyBorder="0" applyNumberFormat="1">
      <alignment horizontal="center" vertical="center" wrapText="1"/>
    </xf>
    <xf numFmtId="49" fontId="9" fillId="7" borderId="2" applyFont="1" applyFill="1" applyBorder="1" applyNumberFormat="1">
      <alignment horizontal="center" vertical="center"/>
    </xf>
    <xf numFmtId="14" fontId="15" fillId="9" borderId="0" applyFont="1" applyFill="1" applyBorder="0" applyNumberFormat="1">
      <alignment horizontal="center" vertical="center" wrapText="1"/>
    </xf>
    <xf numFmtId="0" fontId="15" fillId="9" borderId="0" applyFont="1" applyFill="1" applyBorder="0" applyNumberFormat="1">
      <alignment horizontal="center" vertical="center" wrapText="1"/>
    </xf>
    <xf numFmtId="0" fontId="9" fillId="9" borderId="0" applyFont="1" applyFill="1" applyBorder="0" applyNumberFormat="1">
      <alignment horizontal="center" vertical="center" wrapText="1"/>
    </xf>
    <xf numFmtId="49" fontId="9" fillId="9" borderId="7" applyFont="1" applyFill="1" applyBorder="1" applyNumberFormat="1">
      <alignment horizontal="right" vertical="center" wrapText="1" indent="1"/>
    </xf>
    <xf numFmtId="49" fontId="9" fillId="10" borderId="0" applyFont="1" applyFill="1" applyBorder="0" applyNumberFormat="1">
      <alignment horizontal="right" vertical="center" wrapText="1" indent="1"/>
    </xf>
    <xf numFmtId="49" fontId="15" fillId="0" borderId="0" applyFont="1" applyFill="0" applyBorder="0" applyNumberFormat="1">
      <alignment vertical="center" wrapText="1"/>
    </xf>
    <xf numFmtId="49" fontId="16" fillId="9" borderId="0" applyFont="1" applyFill="1" applyBorder="0" applyNumberFormat="1">
      <alignment horizontal="center" vertical="center" wrapText="1"/>
    </xf>
    <xf numFmtId="0" fontId="9" fillId="8" borderId="2" applyFont="1" applyFill="1" applyBorder="1" applyNumberFormat="1">
      <alignment horizontal="center" vertical="center" wrapText="1"/>
      <protection locked="0"/>
    </xf>
    <xf numFmtId="0" fontId="9" fillId="0" borderId="2" applyFont="1" applyFill="0" applyBorder="1" applyNumberFormat="1">
      <alignment horizontal="center" vertical="center" wrapText="1"/>
    </xf>
    <xf numFmtId="49" fontId="9" fillId="9" borderId="0" applyFont="1" applyFill="1" applyBorder="0" applyNumberFormat="1">
      <alignment horizontal="center" vertical="center" wrapText="1"/>
    </xf>
    <xf numFmtId="0" fontId="9" fillId="0" borderId="2" applyFont="1" applyFill="0" applyBorder="1" applyNumberFormat="1">
      <alignment horizontal="center" vertical="center"/>
    </xf>
    <xf numFmtId="0" fontId="9" fillId="9" borderId="0" applyFont="1" applyFill="1" applyBorder="0" applyNumberFormat="1">
      <alignment horizontal="right" vertical="center" wrapText="1" indent="1"/>
    </xf>
    <xf numFmtId="49" fontId="19" fillId="0" borderId="0" applyFont="1" applyFill="0" applyBorder="0" applyNumberFormat="1">
      <alignment horizontal="center" vertical="center" wrapText="1"/>
    </xf>
    <xf numFmtId="49" fontId="9" fillId="7" borderId="2" applyFont="1" applyFill="1" applyBorder="1" applyNumberFormat="1">
      <alignment horizontal="center" vertical="center" wrapText="1"/>
    </xf>
    <xf numFmtId="14" fontId="9" fillId="9" borderId="0" applyFont="1" applyFill="1" applyBorder="0" applyNumberFormat="1">
      <alignment horizontal="center" vertical="center" wrapText="1"/>
    </xf>
    <xf numFmtId="0" fontId="20" fillId="9" borderId="0" applyFont="1" applyFill="1" applyBorder="0" applyNumberFormat="1">
      <alignment horizontal="center" vertical="center" wrapText="1"/>
    </xf>
    <xf numFmtId="49" fontId="9" fillId="0" borderId="2" applyFont="1" applyFill="0" applyBorder="1" applyNumberFormat="1">
      <alignment horizontal="center" vertical="center" wrapText="1"/>
    </xf>
    <xf numFmtId="49" fontId="9" fillId="0" borderId="0" applyFont="1" applyFill="0" applyBorder="0" applyNumberFormat="1">
      <alignment vertical="center"/>
    </xf>
    <xf numFmtId="49" fontId="21" fillId="0" borderId="0" applyFont="1" applyFill="0" applyBorder="0" applyNumberFormat="1">
      <alignment vertical="center" wrapText="1"/>
    </xf>
    <xf numFmtId="49" fontId="9" fillId="10" borderId="6" applyFont="1" applyFill="1" applyBorder="1" applyNumberFormat="1">
      <alignment horizontal="center" vertical="center" wrapText="1"/>
    </xf>
    <xf numFmtId="49" fontId="9" fillId="10" borderId="0" applyFont="1" applyFill="1" applyBorder="0" applyNumberFormat="1">
      <alignment horizontal="center" vertical="center" wrapText="1"/>
    </xf>
    <xf numFmtId="49" fontId="9" fillId="9" borderId="0" applyFont="1" applyFill="1" applyBorder="0" applyNumberFormat="1">
      <alignment horizontal="center" wrapText="1"/>
    </xf>
    <xf numFmtId="49" fontId="9" fillId="8" borderId="2" applyFont="1" applyFill="1" applyBorder="1" applyNumberFormat="1">
      <alignment horizontal="center" vertical="center" wrapText="1"/>
      <protection locked="0"/>
    </xf>
    <xf numFmtId="49" fontId="9" fillId="9" borderId="0" applyFont="1" applyFill="1" applyBorder="0" applyNumberFormat="1">
      <alignment vertical="center"/>
    </xf>
    <xf numFmtId="49" fontId="9" fillId="0" borderId="0" applyFont="1" applyFill="0" applyBorder="0" applyNumberFormat="1">
      <alignment horizontal="center" vertical="center" wrapText="1"/>
    </xf>
    <xf numFmtId="49" fontId="9" fillId="0" borderId="0" applyFont="1" applyFill="0" applyBorder="0" applyNumberFormat="1">
      <alignment vertical="top"/>
    </xf>
    <xf numFmtId="49" fontId="9" fillId="0" borderId="0" applyFont="1" applyFill="0" applyBorder="0" applyNumberFormat="1">
      <alignment horizontal="right" vertical="top"/>
    </xf>
    <xf numFmtId="2" fontId="17" fillId="0" borderId="15" applyFont="1" applyFill="0" applyBorder="1" applyNumberFormat="1">
      <alignment horizontal="left" vertical="center" wrapText="1"/>
    </xf>
    <xf numFmtId="2" fontId="9" fillId="0" borderId="0" applyFont="1" applyFill="0" applyBorder="0" applyNumberFormat="1">
      <alignment vertical="center" wrapText="1"/>
    </xf>
    <xf numFmtId="49" fontId="9" fillId="0" borderId="0" applyFont="1" applyFill="0" applyBorder="0" applyNumberFormat="1">
      <alignment horizontal="center" wrapText="1"/>
    </xf>
    <xf numFmtId="49" fontId="9" fillId="9" borderId="2" applyFont="1" applyFill="1" applyBorder="1" applyNumberFormat="1">
      <alignment horizontal="center" vertical="center" wrapText="1"/>
    </xf>
    <xf numFmtId="49" fontId="9" fillId="0" borderId="8" applyFont="1" applyFill="0" applyBorder="1" applyNumberFormat="1">
      <alignment horizontal="center" vertical="center" wrapText="1"/>
    </xf>
    <xf numFmtId="49" fontId="9" fillId="0" borderId="10" applyFont="1" applyFill="0" applyBorder="1" applyNumberFormat="1">
      <alignment horizontal="center" vertical="center" wrapText="1"/>
    </xf>
    <xf numFmtId="49" fontId="9" fillId="9" borderId="16" applyFont="1" applyFill="1" applyBorder="1" applyNumberFormat="1">
      <alignment horizontal="center" vertical="center" wrapText="1"/>
    </xf>
    <xf numFmtId="2" fontId="9" fillId="0" borderId="2" applyFont="1" applyFill="0" applyBorder="1" applyNumberFormat="1">
      <alignment horizontal="center" vertical="center" wrapText="1"/>
    </xf>
    <xf numFmtId="2" fontId="9" fillId="9" borderId="2" applyFont="1" applyFill="1" applyBorder="1" applyNumberFormat="1">
      <alignment horizontal="center" vertical="center" wrapText="1"/>
    </xf>
    <xf numFmtId="2" fontId="9" fillId="9" borderId="16" applyFont="1" applyFill="1" applyBorder="1" applyNumberFormat="1">
      <alignment horizontal="center" vertical="center" wrapText="1"/>
    </xf>
    <xf numFmtId="49" fontId="9" fillId="0" borderId="11" applyFont="1" applyFill="0" applyBorder="1" applyNumberFormat="1">
      <alignment horizontal="center" vertical="center" wrapText="1"/>
    </xf>
    <xf numFmtId="49" fontId="9" fillId="0" borderId="17" applyFont="1" applyFill="0" applyBorder="1" applyNumberFormat="1">
      <alignment horizontal="center" vertical="center" wrapText="1"/>
    </xf>
    <xf numFmtId="49" fontId="9" fillId="3" borderId="18" applyFont="1" applyFill="1" applyBorder="1" applyNumberFormat="1">
      <alignment horizontal="center" vertical="center" wrapText="1"/>
    </xf>
    <xf numFmtId="2" fontId="9" fillId="3" borderId="2" applyFont="1" applyFill="1" applyBorder="1" applyNumberFormat="1">
      <alignment horizontal="center" vertical="center" wrapText="1"/>
    </xf>
    <xf numFmtId="2" fontId="9" fillId="3" borderId="18" applyFont="1" applyFill="1" applyBorder="1" applyNumberFormat="1">
      <alignment horizontal="center" vertical="center" wrapText="1"/>
    </xf>
    <xf numFmtId="49" fontId="9" fillId="11" borderId="2" applyFont="1" applyFill="1" applyBorder="1" applyNumberFormat="1">
      <alignment horizontal="center" vertical="center"/>
    </xf>
    <xf numFmtId="49" fontId="9" fillId="0" borderId="19" applyFont="1" applyFill="0" applyBorder="1" applyNumberFormat="1">
      <alignment horizontal="center" vertical="center" wrapText="1"/>
    </xf>
    <xf numFmtId="49" fontId="9" fillId="3" borderId="20" applyFont="1" applyFill="1" applyBorder="1" applyNumberFormat="1">
      <alignment horizontal="center" vertical="center" wrapText="1"/>
    </xf>
    <xf numFmtId="2" fontId="9" fillId="3" borderId="20" applyFont="1" applyFill="1" applyBorder="1" applyNumberFormat="1">
      <alignment horizontal="center" vertical="center" wrapText="1"/>
    </xf>
    <xf numFmtId="49" fontId="9" fillId="3" borderId="6" applyFont="1" applyFill="1" applyBorder="1" applyNumberFormat="1">
      <alignment horizontal="center" vertical="top"/>
    </xf>
    <xf numFmtId="49" fontId="9" fillId="3" borderId="0" applyFont="1" applyFill="1" applyBorder="0" applyNumberFormat="1">
      <alignment horizontal="center" vertical="top"/>
    </xf>
    <xf numFmtId="49" fontId="9" fillId="11" borderId="0" applyFont="1" applyFill="1" applyBorder="0" applyNumberFormat="1">
      <alignment horizontal="center" vertical="center"/>
    </xf>
    <xf numFmtId="49" fontId="22" fillId="0" borderId="2" applyFont="1" applyFill="0" applyBorder="1" applyNumberFormat="1">
      <alignment vertical="top"/>
    </xf>
    <xf numFmtId="49" fontId="9" fillId="0" borderId="2" applyFont="1" applyFill="0" applyBorder="1" applyNumberFormat="1">
      <alignment vertical="top"/>
    </xf>
    <xf numFmtId="0" fontId="23" fillId="12" borderId="14" applyFont="1" applyFill="1" applyBorder="1" applyNumberFormat="1">
      <alignment horizontal="left" vertical="center"/>
    </xf>
    <xf numFmtId="0" fontId="23" fillId="12" borderId="15" applyFont="1" applyFill="1" applyBorder="1" applyNumberFormat="1">
      <alignment horizontal="left" vertical="center"/>
    </xf>
    <xf numFmtId="0" fontId="23" fillId="12" borderId="13" applyFont="1" applyFill="1" applyBorder="1" applyNumberFormat="1">
      <alignment horizontal="left" vertical="center"/>
    </xf>
    <xf numFmtId="49" fontId="24" fillId="0" borderId="0" applyFont="1" applyFill="0" applyBorder="0" applyNumberFormat="1">
      <alignment vertical="top"/>
    </xf>
    <xf numFmtId="0" fontId="9" fillId="0" borderId="0" applyFont="1" applyFill="0" applyBorder="0" applyNumberFormat="1">
      <alignment vertical="top"/>
    </xf>
    <xf numFmtId="1" fontId="17" fillId="0" borderId="15" applyFont="1" applyFill="0" applyBorder="1" applyNumberFormat="1">
      <alignment horizontal="left" vertical="center" wrapText="1"/>
    </xf>
    <xf numFmtId="1" fontId="17" fillId="0" borderId="0" applyFont="1" applyFill="0" applyBorder="0" applyNumberFormat="1">
      <alignment horizontal="center" vertical="center" wrapText="1"/>
    </xf>
    <xf numFmtId="1" fontId="9" fillId="0" borderId="2" applyFont="1" applyFill="0" applyBorder="1" applyNumberFormat="1">
      <alignment horizontal="center" vertical="center" wrapText="1"/>
    </xf>
    <xf numFmtId="1" fontId="9" fillId="0" borderId="14" applyFont="1" applyFill="0" applyBorder="1" applyNumberFormat="1">
      <alignment horizontal="center" vertical="center" wrapText="1"/>
    </xf>
    <xf numFmtId="0" fontId="9" fillId="0" borderId="16" applyFont="1" applyFill="0" applyBorder="1" applyNumberFormat="1">
      <alignment horizontal="center" vertical="center" wrapText="1"/>
    </xf>
    <xf numFmtId="0" fontId="9" fillId="0" borderId="18" applyFont="1" applyFill="0" applyBorder="1" applyNumberFormat="1">
      <alignment horizontal="center" vertical="center" wrapText="1"/>
    </xf>
    <xf numFmtId="0" fontId="9" fillId="0" borderId="20" applyFont="1" applyFill="0" applyBorder="1" applyNumberFormat="1">
      <alignment horizontal="center" vertical="center" wrapText="1"/>
    </xf>
    <xf numFmtId="49" fontId="22" fillId="0" borderId="15" applyFont="1" applyFill="0" applyBorder="1" applyNumberFormat="1">
      <alignment vertical="top"/>
    </xf>
    <xf numFmtId="49" fontId="9" fillId="0" borderId="15" applyFont="1" applyFill="0" applyBorder="1" applyNumberFormat="1">
      <alignment vertical="top"/>
    </xf>
    <xf numFmtId="49" fontId="9" fillId="0" borderId="2" applyFont="1" applyFill="0" applyBorder="1" applyNumberFormat="1">
      <alignment vertical="center" wrapText="1"/>
    </xf>
    <xf numFmtId="4" fontId="9" fillId="7" borderId="2" applyFont="1" applyFill="1" applyBorder="1" applyNumberFormat="1">
      <alignment vertical="center"/>
    </xf>
    <xf numFmtId="3" fontId="9" fillId="7" borderId="2" applyFont="1" applyFill="1" applyBorder="1" applyNumberFormat="1">
      <alignment vertical="center"/>
    </xf>
    <xf numFmtId="4" fontId="9" fillId="7" borderId="2" applyFont="1" applyFill="1" applyBorder="1" applyNumberFormat="1">
      <alignment horizontal="right" vertical="center"/>
    </xf>
    <xf numFmtId="3" fontId="9" fillId="5" borderId="2" applyFont="1" applyFill="1" applyBorder="1" applyNumberFormat="1">
      <alignment horizontal="right" vertical="center"/>
      <protection locked="0"/>
    </xf>
    <xf numFmtId="16" fontId="9" fillId="9" borderId="2" applyFont="1" applyFill="1" applyBorder="1" applyNumberFormat="1" quotePrefix="1">
      <alignment horizontal="center" vertical="center" wrapText="1"/>
    </xf>
    <xf numFmtId="49" fontId="9" fillId="9" borderId="2" applyFont="1" applyFill="1" applyBorder="1" applyNumberFormat="1">
      <alignment horizontal="left" vertical="center" wrapText="1" indent="1"/>
    </xf>
    <xf numFmtId="4" fontId="9" fillId="5" borderId="2" applyFont="1" applyFill="1" applyBorder="1" applyNumberFormat="1">
      <alignment vertical="center"/>
      <protection locked="0"/>
    </xf>
    <xf numFmtId="49" fontId="9" fillId="0" borderId="14" applyFont="1" applyFill="0" applyBorder="1" applyNumberFormat="1">
      <alignment vertical="center" wrapText="1"/>
    </xf>
    <xf numFmtId="4" fontId="9" fillId="0" borderId="2" applyFont="1" applyFill="0" applyBorder="1" applyNumberFormat="1">
      <alignment vertical="top"/>
    </xf>
    <xf numFmtId="16" fontId="9" fillId="0" borderId="2" applyFont="1" applyFill="0" applyBorder="1" applyNumberFormat="1" quotePrefix="1">
      <alignment horizontal="center" vertical="center" wrapText="1"/>
    </xf>
    <xf numFmtId="49" fontId="9" fillId="0" borderId="2" applyFont="1" applyFill="0" applyBorder="1" applyNumberFormat="1">
      <alignment horizontal="left" vertical="center" wrapText="1" indent="1"/>
    </xf>
    <xf numFmtId="4" fontId="9" fillId="7" borderId="20" applyFont="1" applyFill="1" applyBorder="1" applyNumberFormat="1">
      <alignment vertical="center"/>
    </xf>
    <xf numFmtId="49" fontId="9" fillId="0" borderId="0" applyFont="1" applyFill="0" applyBorder="0" applyNumberFormat="1">
      <alignment horizontal="right" vertical="center" wrapText="1"/>
    </xf>
    <xf numFmtId="49" fontId="17" fillId="0" borderId="13" applyFont="1" applyFill="0" applyBorder="1" applyNumberFormat="1">
      <alignment horizontal="left" vertical="center" wrapText="1"/>
    </xf>
    <xf numFmtId="49" fontId="17" fillId="0" borderId="2" applyFont="1" applyFill="0" applyBorder="1" applyNumberFormat="1">
      <alignment horizontal="left" vertical="center" wrapText="1"/>
    </xf>
    <xf numFmtId="49" fontId="17" fillId="0" borderId="14" applyFont="1" applyFill="0" applyBorder="1" applyNumberFormat="1">
      <alignment horizontal="left" vertical="center" wrapText="1"/>
    </xf>
    <xf numFmtId="2" fontId="9" fillId="0" borderId="14" applyFont="1" applyFill="0" applyBorder="1" applyNumberFormat="1">
      <alignment horizontal="center" vertical="center" wrapText="1"/>
    </xf>
    <xf numFmtId="2" fontId="9" fillId="0" borderId="15" applyFont="1" applyFill="0" applyBorder="1" applyNumberFormat="1">
      <alignment horizontal="center" vertical="center" wrapText="1"/>
    </xf>
    <xf numFmtId="49" fontId="9" fillId="0" borderId="21" applyFont="1" applyFill="0" applyBorder="1" applyNumberFormat="1">
      <alignment horizontal="center" vertical="center" wrapText="1"/>
    </xf>
    <xf numFmtId="49" fontId="9" fillId="0" borderId="18" applyFont="1" applyFill="0" applyBorder="1" applyNumberFormat="1">
      <alignment horizontal="center" vertical="center" wrapText="1"/>
    </xf>
    <xf numFmtId="2" fontId="9" fillId="0" borderId="20" applyFont="1" applyFill="0" applyBorder="1" applyNumberFormat="1">
      <alignment horizontal="center" vertical="center" wrapText="1"/>
    </xf>
    <xf numFmtId="2" fontId="9" fillId="0" borderId="11" applyFont="1" applyFill="0" applyBorder="1" applyNumberFormat="1">
      <alignment horizontal="center" vertical="center" wrapText="1"/>
    </xf>
    <xf numFmtId="2" fontId="9" fillId="0" borderId="12" applyFont="1" applyFill="0" applyBorder="1" applyNumberFormat="1">
      <alignment horizontal="center" vertical="center" wrapText="1"/>
    </xf>
    <xf numFmtId="49" fontId="9" fillId="0" borderId="22" applyFont="1" applyFill="0" applyBorder="1" applyNumberFormat="1">
      <alignment horizontal="center" vertical="center" wrapText="1"/>
    </xf>
    <xf numFmtId="49" fontId="9" fillId="0" borderId="20" applyFont="1" applyFill="0" applyBorder="1" applyNumberFormat="1">
      <alignment horizontal="center" vertical="center" wrapText="1"/>
    </xf>
    <xf numFmtId="2" fontId="9" fillId="0" borderId="13" applyFont="1" applyFill="0" applyBorder="1" applyNumberFormat="1">
      <alignment horizontal="center" vertical="center" wrapText="1"/>
    </xf>
    <xf numFmtId="49" fontId="9" fillId="0" borderId="14" applyFont="1" applyFill="0" applyBorder="1" applyNumberFormat="1">
      <alignment horizontal="center" vertical="center" wrapText="1"/>
    </xf>
    <xf numFmtId="49" fontId="22" fillId="0" borderId="0" applyFont="1" applyFill="0" applyBorder="0" applyNumberFormat="1">
      <alignment vertical="top"/>
    </xf>
    <xf numFmtId="49" fontId="17" fillId="0" borderId="2" applyFont="1" applyFill="0" applyBorder="1" applyNumberFormat="1">
      <alignment horizontal="center" vertical="center"/>
    </xf>
    <xf numFmtId="49" fontId="17" fillId="0" borderId="14" applyFont="1" applyFill="0" applyBorder="1" applyNumberFormat="1">
      <alignment horizontal="center" vertical="center"/>
    </xf>
    <xf numFmtId="49" fontId="9" fillId="0" borderId="13" applyFont="1" applyFill="0" applyBorder="1" applyNumberFormat="1">
      <alignment vertical="top"/>
    </xf>
    <xf numFmtId="49" fontId="9" fillId="0" borderId="20" applyFont="1" applyFill="0" applyBorder="1" applyNumberFormat="1">
      <alignment horizontal="left" vertical="center" wrapText="1"/>
    </xf>
    <xf numFmtId="4" fontId="9" fillId="7" borderId="20" applyFont="1" applyFill="1" applyBorder="1" applyNumberFormat="1">
      <alignment horizontal="right" vertical="center" wrapText="1"/>
    </xf>
    <xf numFmtId="178" fontId="9" fillId="0" borderId="14" applyFont="1" applyFill="0" applyBorder="1" applyNumberFormat="1">
      <alignment horizontal="center" vertical="center" wrapText="1"/>
    </xf>
    <xf numFmtId="178" fontId="9" fillId="0" borderId="15" applyFont="1" applyFill="0" applyBorder="1" applyNumberFormat="1">
      <alignment horizontal="center" vertical="center" wrapText="1"/>
    </xf>
    <xf numFmtId="49" fontId="9" fillId="0" borderId="7" applyFont="1" applyFill="0" applyBorder="1" applyNumberFormat="1">
      <alignment vertical="top"/>
    </xf>
    <xf numFmtId="4" fontId="9" fillId="5" borderId="2" applyFont="1" applyFill="1" applyBorder="1" applyNumberFormat="1">
      <alignment horizontal="right" vertical="center" wrapText="1"/>
      <protection locked="0"/>
    </xf>
    <xf numFmtId="49" fontId="25" fillId="12" borderId="15" applyFont="1" applyFill="1" applyBorder="1" applyNumberFormat="1">
      <alignment horizontal="left" vertical="center"/>
    </xf>
    <xf numFmtId="49" fontId="9" fillId="0" borderId="16" applyFont="1" applyFill="0" applyBorder="1" applyNumberFormat="1" quotePrefix="1">
      <alignment horizontal="center" vertical="center" wrapText="1"/>
    </xf>
    <xf numFmtId="49" fontId="9" fillId="0" borderId="16" applyFont="1" applyFill="0" applyBorder="1" applyNumberFormat="1">
      <alignment horizontal="left" vertical="center" wrapText="1" indent="1"/>
    </xf>
    <xf numFmtId="49" fontId="9" fillId="0" borderId="20" applyFont="1" applyFill="0" applyBorder="1" applyNumberFormat="1">
      <alignment horizontal="left" vertical="center" wrapText="1" indent="1"/>
    </xf>
    <xf numFmtId="4" fontId="9" fillId="7" borderId="16" applyFont="1" applyFill="1" applyBorder="1" applyNumberFormat="1">
      <alignment horizontal="right" vertical="center" wrapText="1"/>
    </xf>
    <xf numFmtId="0" fontId="26" fillId="0" borderId="8" applyFont="1" applyFill="0" applyBorder="1" applyNumberFormat="1">
      <alignment horizontal="center" vertical="center"/>
    </xf>
    <xf numFmtId="0" fontId="26" fillId="0" borderId="9" applyFont="1" applyFill="0" applyBorder="1" applyNumberFormat="1">
      <alignment horizontal="center" vertical="center"/>
    </xf>
    <xf numFmtId="0" fontId="26" fillId="0" borderId="11" applyFont="1" applyFill="0" applyBorder="1" applyNumberFormat="1">
      <alignment horizontal="center" vertical="center"/>
    </xf>
    <xf numFmtId="0" fontId="26" fillId="0" borderId="12" applyFont="1" applyFill="0" applyBorder="1" applyNumberFormat="1">
      <alignment horizontal="center" vertical="center"/>
    </xf>
    <xf numFmtId="14" fontId="9" fillId="0" borderId="16" applyFont="1" applyFill="0" applyBorder="1" applyNumberFormat="1" quotePrefix="1">
      <alignment horizontal="center" vertical="center" wrapText="1"/>
    </xf>
    <xf numFmtId="49" fontId="9" fillId="0" borderId="16" applyFont="1" applyFill="0" applyBorder="1" applyNumberFormat="1">
      <alignment horizontal="left" vertical="center" wrapText="1" indent="2"/>
    </xf>
    <xf numFmtId="49" fontId="9" fillId="0" borderId="20" applyFont="1" applyFill="0" applyBorder="1" applyNumberFormat="1">
      <alignment horizontal="left" vertical="center" wrapText="1" indent="2"/>
    </xf>
    <xf numFmtId="49" fontId="9" fillId="0" borderId="16" applyFont="1" applyFill="0" applyBorder="1" applyNumberFormat="1">
      <alignment horizontal="center" vertical="center" wrapText="1"/>
    </xf>
    <xf numFmtId="49" fontId="9" fillId="0" borderId="16" applyFont="1" applyFill="0" applyBorder="1" applyNumberFormat="1">
      <alignment horizontal="left" vertical="center" wrapText="1" indent="3"/>
    </xf>
    <xf numFmtId="49" fontId="9" fillId="0" borderId="20" applyFont="1" applyFill="0" applyBorder="1" applyNumberFormat="1">
      <alignment horizontal="left" vertical="center" wrapText="1" indent="3"/>
    </xf>
    <xf numFmtId="16" fontId="9" fillId="0" borderId="16" applyFont="1" applyFill="0" applyBorder="1" applyNumberFormat="1" quotePrefix="1">
      <alignment horizontal="center" vertical="center" wrapText="1"/>
    </xf>
    <xf numFmtId="0" fontId="25" fillId="12" borderId="15" applyFont="1" applyFill="1" applyBorder="1" applyNumberFormat="1">
      <alignment horizontal="left" vertical="center"/>
    </xf>
    <xf numFmtId="49" fontId="17" fillId="0" borderId="14" applyFont="1" applyFill="0" applyBorder="1" applyNumberFormat="1">
      <alignment horizontal="center" vertical="center" wrapText="1"/>
    </xf>
    <xf numFmtId="49" fontId="17" fillId="0" borderId="15" applyFont="1" applyFill="0" applyBorder="1" applyNumberFormat="1">
      <alignment horizontal="center" vertical="center" wrapText="1"/>
    </xf>
    <xf numFmtId="49" fontId="17" fillId="0" borderId="9" applyFont="1" applyFill="0" applyBorder="1" applyNumberFormat="1">
      <alignment horizontal="center" vertical="center" wrapText="1"/>
    </xf>
    <xf numFmtId="4" fontId="9" fillId="7" borderId="2" applyFont="1" applyFill="1" applyBorder="1" applyNumberFormat="1">
      <alignment horizontal="right" vertical="center" wrapText="1"/>
    </xf>
    <xf numFmtId="49" fontId="9" fillId="9" borderId="0" applyFont="1" applyFill="1" applyBorder="0" applyNumberFormat="1">
      <alignment vertical="top"/>
    </xf>
    <xf numFmtId="49" fontId="1" fillId="0" borderId="15" applyFont="1" applyFill="0" applyBorder="1" applyNumberFormat="1">
      <alignment horizontal="left" vertical="center" indent="1"/>
    </xf>
    <xf numFmtId="49" fontId="9" fillId="9" borderId="2" applyFont="1" applyFill="1" applyBorder="1" applyNumberFormat="1">
      <alignment horizontal="center" vertical="center"/>
    </xf>
    <xf numFmtId="49" fontId="9" fillId="5" borderId="2" applyFont="1" applyFill="1" applyBorder="1" applyNumberFormat="1">
      <alignment horizontal="left" vertical="center" wrapText="1"/>
      <protection locked="0"/>
    </xf>
    <xf numFmtId="49" fontId="9" fillId="13" borderId="0" applyFont="1" applyFill="1" applyBorder="0" applyNumberFormat="1"/>
    <xf numFmtId="49" fontId="27" fillId="0" borderId="7" applyFont="1" applyFill="0" applyBorder="1" applyNumberFormat="1">
      <alignment horizontal="center" vertical="center" wrapText="1"/>
    </xf>
    <xf numFmtId="0" fontId="24" fillId="0" borderId="2" applyFont="1" applyFill="0" applyBorder="1" applyNumberFormat="1">
      <alignment horizontal="center" vertical="center" wrapText="1"/>
    </xf>
    <xf numFmtId="171" fontId="9" fillId="5" borderId="23" applyFont="1" applyFill="1" applyBorder="1" applyNumberFormat="1">
      <alignment horizontal="center" vertical="center"/>
      <protection locked="0"/>
    </xf>
    <xf numFmtId="49" fontId="24" fillId="5" borderId="2" applyFont="1" applyFill="1" applyBorder="1" applyNumberFormat="1">
      <alignment horizontal="center" vertical="center" wrapText="1"/>
      <protection locked="0"/>
    </xf>
    <xf numFmtId="0" fontId="9" fillId="5" borderId="2" applyFont="1" applyFill="1" applyBorder="1" applyNumberFormat="1">
      <alignment horizontal="left" vertical="center" wrapText="1"/>
      <protection locked="0"/>
    </xf>
    <xf numFmtId="49" fontId="24" fillId="5" borderId="2" applyFont="1" applyFill="1" applyBorder="1" applyNumberFormat="1">
      <alignment horizontal="left" vertical="center" wrapText="1"/>
      <protection locked="0"/>
    </xf>
    <xf numFmtId="4" fontId="24" fillId="5" borderId="2" applyFont="1" applyFill="1" applyBorder="1" applyNumberFormat="1">
      <alignment horizontal="right" vertical="center" wrapText="1"/>
      <protection locked="0"/>
    </xf>
    <xf numFmtId="0" fontId="24" fillId="5" borderId="2" applyFont="1" applyFill="1" applyBorder="1" applyNumberFormat="1">
      <alignment horizontal="right" vertical="center" wrapText="1"/>
      <protection locked="0"/>
    </xf>
    <xf numFmtId="0" fontId="24" fillId="8" borderId="2" applyFont="1" applyFill="1" applyBorder="1" applyNumberFormat="1">
      <alignment horizontal="left" vertical="center" wrapText="1"/>
      <protection locked="0"/>
    </xf>
    <xf numFmtId="4" fontId="24" fillId="7" borderId="2" applyFont="1" applyFill="1" applyBorder="1" applyNumberFormat="1">
      <alignment horizontal="right" vertical="center" wrapText="1"/>
    </xf>
    <xf numFmtId="4" fontId="24" fillId="3" borderId="2" applyFont="1" applyFill="1" applyBorder="1" applyNumberFormat="1">
      <alignment horizontal="right" vertical="center" wrapText="1"/>
    </xf>
    <xf numFmtId="49" fontId="9" fillId="0" borderId="18" applyFont="1" applyFill="0" applyBorder="1" applyNumberFormat="1">
      <alignment vertical="top"/>
    </xf>
    <xf numFmtId="0" fontId="9" fillId="9" borderId="2" applyFont="1" applyFill="1" applyBorder="1" applyNumberFormat="1">
      <alignment horizontal="center" vertical="center"/>
    </xf>
    <xf numFmtId="49" fontId="24" fillId="8" borderId="2" applyFont="1" applyFill="1" applyBorder="1" applyNumberFormat="1">
      <alignment horizontal="left" vertical="center" wrapText="1"/>
      <protection locked="0"/>
    </xf>
    <xf numFmtId="171" fontId="9" fillId="8" borderId="23" applyFont="1" applyFill="1" applyBorder="1" applyNumberFormat="1">
      <alignment horizontal="center" vertical="center"/>
      <protection locked="0"/>
    </xf>
    <xf numFmtId="0" fontId="9" fillId="8" borderId="2" applyFont="1" applyFill="1" applyBorder="1" applyNumberFormat="1">
      <alignment vertical="center" wrapText="1"/>
      <protection locked="0"/>
    </xf>
    <xf numFmtId="0" fontId="24" fillId="5" borderId="13" applyFont="1" applyFill="1" applyBorder="1" applyNumberFormat="1">
      <alignment horizontal="center" vertical="center" wrapText="1"/>
      <protection locked="0"/>
    </xf>
    <xf numFmtId="0" fontId="24" fillId="5" borderId="2" applyFont="1" applyFill="1" applyBorder="1" applyNumberFormat="1">
      <alignment horizontal="left" vertical="center" wrapText="1"/>
      <protection locked="0"/>
    </xf>
    <xf numFmtId="0" fontId="24" fillId="5" borderId="2" applyFont="1" applyFill="1" applyBorder="1" applyNumberFormat="1">
      <alignment horizontal="center" vertical="center" wrapText="1"/>
      <protection locked="0"/>
    </xf>
    <xf numFmtId="4" fontId="24" fillId="8" borderId="2" applyFont="1" applyFill="1" applyBorder="1" applyNumberFormat="1">
      <alignment horizontal="right" vertical="center" wrapText="1"/>
      <protection locked="0"/>
    </xf>
    <xf numFmtId="49" fontId="24" fillId="5" borderId="13" applyFont="1" applyFill="1" applyBorder="1" applyNumberFormat="1">
      <alignment horizontal="left" vertical="center" wrapText="1"/>
      <protection locked="0"/>
    </xf>
    <xf numFmtId="49" fontId="24" fillId="5" borderId="14" applyFont="1" applyFill="1" applyBorder="1" applyNumberFormat="1">
      <alignment horizontal="center" vertical="center" wrapText="1"/>
      <protection locked="0"/>
    </xf>
    <xf numFmtId="49" fontId="9" fillId="5" borderId="13" applyFont="1" applyFill="1" applyBorder="1" applyNumberFormat="1">
      <alignment horizontal="left" vertical="center" wrapText="1"/>
      <protection locked="0"/>
    </xf>
    <xf numFmtId="49" fontId="17" fillId="14" borderId="24" applyFont="1" applyFill="1" applyBorder="1" applyNumberFormat="1">
      <alignment horizontal="center" vertical="center" wrapText="1"/>
    </xf>
    <xf numFmtId="49" fontId="15" fillId="15" borderId="0" applyFont="1" applyFill="1" applyBorder="0" applyNumberFormat="1">
      <alignment horizontal="center" vertical="center"/>
    </xf>
    <xf numFmtId="49" fontId="17" fillId="14" borderId="0" applyFont="1" applyFill="1" applyBorder="0" applyNumberFormat="1">
      <alignment horizontal="center" vertical="center"/>
    </xf>
    <xf numFmtId="49" fontId="17" fillId="14" borderId="0" applyFont="1" applyFill="1" applyBorder="0" applyNumberFormat="1">
      <alignment horizontal="left" vertical="center"/>
    </xf>
    <xf numFmtId="49" fontId="9" fillId="0" borderId="24" applyFont="1" applyFill="0" applyBorder="1" applyNumberFormat="1">
      <alignment horizontal="center"/>
    </xf>
    <xf numFmtId="49" fontId="9" fillId="0" borderId="0" applyFont="1" applyFill="0" applyBorder="0" applyNumberFormat="1">
      <alignment horizontal="left" vertical="center" wrapText="1"/>
    </xf>
    <xf numFmtId="0" fontId="9" fillId="0" borderId="0" applyFont="1" applyFill="0" applyBorder="0" applyNumberFormat="1">
      <alignment horizontal="left" vertical="center"/>
    </xf>
    <xf numFmtId="49" fontId="9" fillId="0" borderId="0" applyFont="1" applyFill="0" applyBorder="0" applyNumberFormat="1">
      <alignment horizontal="left" vertical="center"/>
    </xf>
    <xf numFmtId="49" fontId="17" fillId="7" borderId="24" applyFont="1" applyFill="1" applyBorder="1" applyNumberFormat="1">
      <alignment horizontal="center" vertical="center" wrapText="1"/>
    </xf>
    <xf numFmtId="0" fontId="9" fillId="0" borderId="0" applyFont="1" applyFill="0" applyBorder="0" applyNumberFormat="1">
      <alignment vertical="top" wrapText="1"/>
    </xf>
    <xf numFmtId="49" fontId="9" fillId="16" borderId="0" applyFont="1" applyFill="1" applyBorder="0" applyNumberFormat="1">
      <alignment horizontal="center" vertical="center"/>
    </xf>
    <xf numFmtId="49" fontId="28" fillId="0" borderId="0" applyFont="1" applyFill="0" applyBorder="0" applyNumberFormat="1">
      <alignment vertical="top"/>
    </xf>
    <xf numFmtId="0" fontId="29" fillId="17" borderId="0" applyFont="1" applyFill="1" applyBorder="0">
      <alignment vertical="top"/>
    </xf>
    <xf numFmtId="0" fontId="29" fillId="18" borderId="0" applyFont="1" applyFill="1" applyBorder="0">
      <alignment vertical="top"/>
    </xf>
    <xf numFmtId="0" fontId="29" fillId="19" borderId="0" applyFont="1" applyFill="1" applyBorder="0">
      <alignment vertical="top"/>
    </xf>
    <xf numFmtId="0" fontId="29" fillId="20" borderId="0" applyFont="1" applyFill="1" applyBorder="0">
      <alignment vertical="top"/>
    </xf>
    <xf numFmtId="0" fontId="29" fillId="21" borderId="0" applyFont="1" applyFill="1" applyBorder="0">
      <alignment vertical="top"/>
    </xf>
    <xf numFmtId="0" fontId="29" fillId="22" borderId="0" applyFont="1" applyFill="1" applyBorder="0">
      <alignment vertical="top"/>
    </xf>
    <xf numFmtId="0" fontId="29" fillId="23" borderId="0" applyFont="1" applyFill="1" applyBorder="0">
      <alignment vertical="top"/>
    </xf>
    <xf numFmtId="0" fontId="29" fillId="13" borderId="0" applyFont="1" applyFill="1" applyBorder="0">
      <alignment vertical="top"/>
    </xf>
    <xf numFmtId="0" fontId="29" fillId="24" borderId="0" applyFont="1" applyFill="1" applyBorder="0">
      <alignment vertical="top"/>
    </xf>
    <xf numFmtId="0" fontId="29" fillId="25" borderId="0" applyFont="1" applyFill="1" applyBorder="0">
      <alignment vertical="top"/>
    </xf>
    <xf numFmtId="0" fontId="29" fillId="26" borderId="0" applyFont="1" applyFill="1" applyBorder="0">
      <alignment vertical="top"/>
    </xf>
    <xf numFmtId="0" fontId="29" fillId="27" borderId="0" applyFont="1" applyFill="1" applyBorder="0">
      <alignment vertical="top"/>
    </xf>
    <xf numFmtId="0" fontId="30" fillId="28" borderId="0" applyFont="1" applyFill="1" applyBorder="0">
      <alignment vertical="top"/>
    </xf>
    <xf numFmtId="0" fontId="30" fillId="29" borderId="0" applyFont="1" applyFill="1" applyBorder="0">
      <alignment vertical="top"/>
    </xf>
    <xf numFmtId="0" fontId="30" fillId="30" borderId="0" applyFont="1" applyFill="1" applyBorder="0">
      <alignment vertical="top"/>
    </xf>
    <xf numFmtId="0" fontId="30" fillId="31" borderId="0" applyFont="1" applyFill="1" applyBorder="0">
      <alignment vertical="top"/>
    </xf>
    <xf numFmtId="0" fontId="30" fillId="32" borderId="0" applyFont="1" applyFill="1" applyBorder="0">
      <alignment vertical="top"/>
    </xf>
    <xf numFmtId="0" fontId="30" fillId="14" borderId="0" applyFont="1" applyFill="1" applyBorder="0">
      <alignment vertical="top"/>
    </xf>
    <xf numFmtId="0" fontId="30" fillId="33" borderId="0" applyFont="1" applyFill="1" applyBorder="0">
      <alignment vertical="top"/>
    </xf>
    <xf numFmtId="0" fontId="30" fillId="34" borderId="0" applyFont="1" applyFill="1" applyBorder="0">
      <alignment vertical="top"/>
    </xf>
    <xf numFmtId="0" fontId="30" fillId="35" borderId="0" applyFont="1" applyFill="1" applyBorder="0">
      <alignment vertical="top"/>
    </xf>
    <xf numFmtId="0" fontId="30" fillId="36" borderId="0" applyFont="1" applyFill="1" applyBorder="0">
      <alignment vertical="top"/>
    </xf>
    <xf numFmtId="0" fontId="30" fillId="37" borderId="0" applyFont="1" applyFill="1" applyBorder="0">
      <alignment vertical="top"/>
    </xf>
    <xf numFmtId="0" fontId="30" fillId="38" borderId="0" applyFont="1" applyFill="1" applyBorder="0">
      <alignment vertical="top"/>
    </xf>
    <xf numFmtId="0" fontId="31" fillId="39" borderId="0" applyFont="1" applyFill="1" applyBorder="0">
      <alignment vertical="top"/>
    </xf>
    <xf numFmtId="0" fontId="32" fillId="40" borderId="25" applyFont="1" applyFill="1" applyBorder="1">
      <alignment vertical="top"/>
    </xf>
    <xf numFmtId="0" fontId="33" fillId="41" borderId="26" applyFont="1" applyFill="1" applyBorder="1">
      <alignment vertical="top"/>
    </xf>
    <xf numFmtId="43" fontId="34" fillId="0" borderId="0" applyFont="0" applyFill="0" applyBorder="0" applyNumberFormat="1">
      <alignment vertical="top"/>
    </xf>
    <xf numFmtId="41" fontId="34" fillId="0" borderId="0" applyFont="0" applyFill="0" applyBorder="0" applyNumberFormat="1">
      <alignment vertical="top"/>
    </xf>
    <xf numFmtId="44" fontId="34" fillId="0" borderId="0" applyFont="0" applyFill="0" applyBorder="0" applyNumberFormat="1">
      <alignment vertical="top"/>
    </xf>
    <xf numFmtId="42" fontId="34" fillId="0" borderId="0" applyFont="0" applyFill="0" applyBorder="0" applyNumberFormat="1">
      <alignment vertical="top"/>
    </xf>
    <xf numFmtId="0" fontId="35" fillId="0" borderId="0" applyFont="1" applyFill="0" applyBorder="0">
      <alignment vertical="top"/>
    </xf>
    <xf numFmtId="0" fontId="36" fillId="42" borderId="0" applyFont="1" applyFill="1" applyBorder="0">
      <alignment vertical="top"/>
    </xf>
    <xf numFmtId="0" fontId="37" fillId="0" borderId="27" applyFont="1" applyFill="0" applyBorder="1">
      <alignment vertical="top"/>
    </xf>
    <xf numFmtId="0" fontId="38" fillId="0" borderId="28" applyFont="1" applyFill="0" applyBorder="1">
      <alignment vertical="top"/>
    </xf>
    <xf numFmtId="0" fontId="39" fillId="0" borderId="29" applyFont="1" applyFill="0" applyBorder="1">
      <alignment vertical="top"/>
    </xf>
    <xf numFmtId="0" fontId="39" fillId="0" borderId="0" applyFont="1" applyFill="0" applyBorder="0">
      <alignment vertical="top"/>
    </xf>
    <xf numFmtId="0" fontId="40" fillId="43" borderId="25" applyFont="1" applyFill="1" applyBorder="1">
      <alignment vertical="top"/>
    </xf>
    <xf numFmtId="0" fontId="41" fillId="0" borderId="30" applyFont="1" applyFill="0" applyBorder="1">
      <alignment vertical="top"/>
    </xf>
    <xf numFmtId="0" fontId="42" fillId="44" borderId="0" applyFont="1" applyFill="1" applyBorder="0">
      <alignment vertical="top"/>
    </xf>
    <xf numFmtId="0" fontId="34" fillId="45" borderId="31" applyFont="0" applyFill="1" applyBorder="1">
      <alignment vertical="top"/>
    </xf>
    <xf numFmtId="0" fontId="43" fillId="40" borderId="32" applyFont="1" applyFill="1" applyBorder="1">
      <alignment vertical="top"/>
    </xf>
    <xf numFmtId="9" fontId="34" fillId="0" borderId="0" applyFont="0" applyFill="0" applyBorder="0" applyNumberFormat="1">
      <alignment vertical="top"/>
    </xf>
    <xf numFmtId="0" fontId="44" fillId="0" borderId="0" applyFont="1" applyFill="0" applyBorder="0">
      <alignment vertical="top"/>
    </xf>
    <xf numFmtId="0" fontId="45" fillId="0" borderId="33" applyFont="1" applyFill="0" applyBorder="1">
      <alignment vertical="top"/>
    </xf>
    <xf numFmtId="0" fontId="46" fillId="0" borderId="0" applyFont="1" applyFill="0" applyBorder="0">
      <alignment vertical="top"/>
    </xf>
  </cellStyleXfs>
  <cellXfs count="532">
    <xf numFmtId="0" fontId="0" fillId="0" borderId="0" xfId="0" applyFont="1" applyNumberFormat="1">
      <alignment vertical="top"/>
    </xf>
    <xf numFmtId="0" fontId="0" fillId="0" borderId="0" xfId="0" applyFont="1">
      <alignment vertical="top"/>
    </xf>
    <xf numFmtId="0" fontId="1" fillId="0" borderId="1" xfId="1" applyFont="1" applyBorder="1" applyNumberFormat="1">
      <alignment horizontal="left" vertical="center" indent="1"/>
    </xf>
    <xf numFmtId="0" fontId="2" fillId="0" borderId="1" xfId="2" applyFont="1" applyBorder="1" applyNumberFormat="1"/>
    <xf numFmtId="0" fontId="2" fillId="0" borderId="0" xfId="3" applyFont="1" applyNumberFormat="1"/>
    <xf numFmtId="0" fontId="3" fillId="2" borderId="2" xfId="4" applyFont="1" applyFill="1" applyBorder="1" applyNumberFormat="1">
      <alignment horizontal="center" vertical="center"/>
    </xf>
    <xf numFmtId="0" fontId="2" fillId="2" borderId="2" xfId="5" applyFont="1" applyFill="1" applyBorder="1" applyNumberFormat="1">
      <alignment vertical="center"/>
    </xf>
    <xf numFmtId="49" fontId="2" fillId="2" borderId="2" xfId="6" applyFont="1" applyFill="1" applyBorder="1" applyNumberFormat="1">
      <alignment vertical="center"/>
    </xf>
    <xf numFmtId="0" fontId="4" fillId="2" borderId="2" xfId="7" applyFont="1" applyFill="1" applyBorder="1" applyNumberFormat="1">
      <alignment horizontal="center" vertical="center"/>
    </xf>
    <xf numFmtId="0" fontId="2" fillId="0" borderId="0" xfId="8" applyFont="1" applyNumberFormat="1">
      <alignment vertical="center"/>
    </xf>
    <xf numFmtId="0" fontId="2" fillId="0" borderId="0" xfId="9" applyFont="1" applyNumberFormat="1">
      <alignment horizontal="left" vertical="center"/>
    </xf>
    <xf numFmtId="0" fontId="2" fillId="2" borderId="2" xfId="10" applyFont="1" applyFill="1" applyBorder="1" applyNumberFormat="1">
      <alignment vertical="center" wrapText="1"/>
    </xf>
    <xf numFmtId="49" fontId="2" fillId="2" borderId="2" xfId="11" applyFont="1" applyFill="1" applyBorder="1" applyNumberFormat="1">
      <alignment vertical="center" wrapText="1"/>
    </xf>
    <xf numFmtId="0" fontId="5" fillId="2" borderId="2" xfId="12" applyFont="1" applyFill="1" applyBorder="1" applyNumberFormat="1">
      <alignment vertical="center"/>
    </xf>
    <xf numFmtId="49" fontId="5" fillId="2" borderId="2" xfId="13" applyFont="1" applyFill="1" applyBorder="1" applyNumberFormat="1">
      <alignment vertical="center"/>
    </xf>
    <xf numFmtId="0" fontId="6" fillId="0" borderId="0" xfId="14" applyFont="1" applyNumberFormat="1">
      <alignment wrapText="1"/>
    </xf>
    <xf numFmtId="49" fontId="7" fillId="0" borderId="0" xfId="15" applyFont="1" applyNumberFormat="1">
      <alignment wrapText="1"/>
    </xf>
    <xf numFmtId="0" fontId="1" fillId="0" borderId="0" xfId="16" applyFont="1" applyNumberFormat="1">
      <alignment vertical="center" wrapText="1"/>
    </xf>
    <xf numFmtId="0" fontId="1" fillId="0" borderId="0" xfId="17" applyFont="1" applyNumberFormat="1">
      <alignment horizontal="left" vertical="center" wrapText="1"/>
    </xf>
    <xf numFmtId="49" fontId="8" fillId="0" borderId="0" xfId="18" applyFont="1" applyNumberFormat="1">
      <alignment wrapText="1"/>
    </xf>
    <xf numFmtId="0" fontId="1" fillId="0" borderId="0" xfId="19" applyFont="1" applyNumberFormat="1">
      <alignment vertical="center"/>
    </xf>
    <xf numFmtId="0" fontId="2" fillId="0" borderId="0" xfId="20" applyFont="1" applyNumberFormat="1">
      <alignment horizontal="left" vertical="top" wrapText="1"/>
    </xf>
    <xf numFmtId="49" fontId="9" fillId="0" borderId="0" xfId="21" applyFont="1" applyNumberFormat="1">
      <alignment vertical="top" wrapText="1"/>
    </xf>
    <xf numFmtId="49" fontId="2" fillId="3" borderId="3" xfId="22" applyFont="1" applyFill="1" applyBorder="1" applyNumberFormat="1">
      <alignment horizontal="center" vertical="center" wrapText="1"/>
    </xf>
    <xf numFmtId="0" fontId="2" fillId="3" borderId="4" xfId="23" applyFont="1" applyFill="1" applyBorder="1" applyNumberFormat="1">
      <alignment horizontal="center" vertical="center" wrapText="1"/>
    </xf>
    <xf numFmtId="0" fontId="2" fillId="3" borderId="5" xfId="24" applyFont="1" applyFill="1" applyBorder="1" applyNumberFormat="1">
      <alignment horizontal="center" vertical="center" wrapText="1"/>
    </xf>
    <xf numFmtId="0" fontId="10" fillId="0" borderId="0" xfId="25" applyFont="1" applyNumberFormat="1">
      <alignment wrapText="1"/>
    </xf>
    <xf numFmtId="0" fontId="2" fillId="4" borderId="6" xfId="26" applyFont="1" applyFill="1" applyBorder="1" applyNumberFormat="1">
      <alignment horizontal="right" vertical="center" wrapText="1" indent="1"/>
    </xf>
    <xf numFmtId="0" fontId="2" fillId="4" borderId="7" xfId="27" applyFont="1" applyFill="1" applyBorder="1" applyNumberFormat="1">
      <alignment horizontal="right" vertical="center" wrapText="1" indent="1"/>
    </xf>
    <xf numFmtId="0" fontId="11" fillId="0" borderId="0" xfId="28" applyFont="1" applyNumberFormat="1">
      <alignment horizontal="left" vertical="center" wrapText="1"/>
    </xf>
    <xf numFmtId="0" fontId="12" fillId="0" borderId="0" xfId="29" applyFont="1" applyNumberFormat="1">
      <alignment vertical="center" wrapText="1"/>
    </xf>
    <xf numFmtId="0" fontId="10" fillId="0" borderId="6" xfId="30" applyFont="1" applyBorder="1" applyNumberFormat="1">
      <alignment wrapText="1"/>
    </xf>
    <xf numFmtId="0" fontId="10" fillId="0" borderId="0" xfId="31" applyFont="1" applyNumberFormat="1"/>
    <xf numFmtId="0" fontId="11" fillId="0" borderId="0" xfId="32" applyFont="1" applyNumberFormat="1"/>
    <xf numFmtId="0" fontId="13" fillId="0" borderId="0" xfId="33" applyFont="1" applyNumberFormat="1">
      <alignment wrapText="1"/>
    </xf>
    <xf numFmtId="0" fontId="14" fillId="5" borderId="8" xfId="34" applyFont="1" applyFill="1" applyBorder="1" applyNumberFormat="1">
      <alignment horizontal="center" vertical="center" wrapText="1"/>
    </xf>
    <xf numFmtId="0" fontId="13" fillId="0" borderId="6" xfId="35" applyFont="1" applyBorder="1" applyNumberFormat="1">
      <alignment vertical="center" wrapText="1"/>
    </xf>
    <xf numFmtId="0" fontId="13" fillId="0" borderId="0" xfId="36" applyFont="1" applyNumberFormat="1">
      <alignment vertical="center" wrapText="1"/>
    </xf>
    <xf numFmtId="0" fontId="14" fillId="6" borderId="8" xfId="37" applyFont="1" applyFill="1" applyBorder="1" applyNumberFormat="1">
      <alignment horizontal="center" vertical="center" wrapText="1"/>
    </xf>
    <xf numFmtId="0" fontId="13" fillId="0" borderId="6" xfId="38" applyFont="1" applyBorder="1" applyNumberFormat="1">
      <alignment horizontal="left" vertical="center" wrapText="1"/>
    </xf>
    <xf numFmtId="0" fontId="13" fillId="0" borderId="0" xfId="39" applyFont="1" applyNumberFormat="1">
      <alignment horizontal="left" vertical="center" wrapText="1"/>
    </xf>
    <xf numFmtId="0" fontId="14" fillId="7" borderId="8" xfId="40" applyFont="1" applyFill="1" applyBorder="1" applyNumberFormat="1">
      <alignment horizontal="center" vertical="center" wrapText="1"/>
    </xf>
    <xf numFmtId="0" fontId="14" fillId="8" borderId="8" xfId="41" applyFont="1" applyFill="1" applyBorder="1" applyNumberFormat="1">
      <alignment horizontal="center" vertical="center" wrapText="1"/>
    </xf>
    <xf numFmtId="0" fontId="2" fillId="4" borderId="0" xfId="42" applyFont="1" applyFill="1" applyNumberFormat="1">
      <alignment horizontal="right" vertical="center" wrapText="1" indent="1"/>
    </xf>
    <xf numFmtId="0" fontId="11" fillId="0" borderId="6" xfId="43" applyFont="1" applyBorder="1" applyNumberFormat="1">
      <alignment horizontal="left" vertical="center" wrapText="1"/>
    </xf>
    <xf numFmtId="0" fontId="11" fillId="0" borderId="9" xfId="44" applyFont="1" applyBorder="1" applyNumberFormat="1">
      <alignment horizontal="left" vertical="center" wrapText="1"/>
    </xf>
    <xf numFmtId="0" fontId="2" fillId="4" borderId="8" xfId="45" applyFont="1" applyFill="1" applyBorder="1" applyNumberFormat="1">
      <alignment horizontal="right" vertical="center" wrapText="1" indent="1"/>
    </xf>
    <xf numFmtId="0" fontId="2" fillId="4" borderId="10" xfId="46" applyFont="1" applyFill="1" applyBorder="1" applyNumberFormat="1">
      <alignment horizontal="right" vertical="center" wrapText="1" indent="1"/>
    </xf>
    <xf numFmtId="0" fontId="13" fillId="0" borderId="0" xfId="47" applyFont="1" applyNumberFormat="1"/>
    <xf numFmtId="0" fontId="13" fillId="0" borderId="6" xfId="48" applyFont="1" applyBorder="1" applyNumberFormat="1">
      <alignment wrapText="1"/>
    </xf>
    <xf numFmtId="0" fontId="13" fillId="0" borderId="0" xfId="49" applyFont="1" applyNumberFormat="1">
      <alignment vertical="top" wrapText="1"/>
    </xf>
    <xf numFmtId="0" fontId="2" fillId="4" borderId="11" xfId="50" applyFont="1" applyFill="1" applyBorder="1" applyNumberFormat="1">
      <alignment horizontal="right" vertical="center" wrapText="1" indent="1"/>
    </xf>
    <xf numFmtId="0" fontId="2" fillId="4" borderId="12" xfId="51" applyFont="1" applyFill="1" applyBorder="1" applyNumberFormat="1">
      <alignment horizontal="right" vertical="center" wrapText="1" indent="1"/>
    </xf>
    <xf numFmtId="0" fontId="10" fillId="0" borderId="11" xfId="52" applyFont="1" applyBorder="1" applyNumberFormat="1">
      <alignment wrapText="1"/>
    </xf>
    <xf numFmtId="0" fontId="10" fillId="0" borderId="12" xfId="53" applyFont="1" applyBorder="1" applyNumberFormat="1">
      <alignment wrapText="1"/>
    </xf>
    <xf numFmtId="0" fontId="10" fillId="0" borderId="12" xfId="54" applyFont="1" applyBorder="1" applyNumberFormat="1">
      <alignment vertical="center" wrapText="1"/>
    </xf>
    <xf numFmtId="0" fontId="7" fillId="0" borderId="0" xfId="55" applyFont="1" applyNumberFormat="1"/>
    <xf numFmtId="49" fontId="10" fillId="0" borderId="0" xfId="56" applyFont="1" applyNumberFormat="1">
      <alignment vertical="top" wrapText="1"/>
    </xf>
    <xf numFmtId="0" fontId="15" fillId="0" borderId="0" xfId="57" applyFont="1" applyNumberFormat="1">
      <alignment vertical="center" wrapText="1"/>
    </xf>
    <xf numFmtId="49" fontId="15" fillId="0" borderId="0" xfId="58" applyFont="1" applyNumberFormat="1">
      <alignment horizontal="left" vertical="center" wrapText="1"/>
    </xf>
    <xf numFmtId="49" fontId="15" fillId="0" borderId="0" xfId="59" applyFont="1" applyNumberFormat="1">
      <alignment horizontal="center" vertical="center" wrapText="1"/>
    </xf>
    <xf numFmtId="49" fontId="9" fillId="9" borderId="0" xfId="60" applyFont="1" applyFill="1" applyNumberFormat="1">
      <alignment vertical="center" wrapText="1"/>
    </xf>
    <xf numFmtId="49" fontId="9" fillId="0" borderId="0" xfId="61" applyFont="1" applyNumberFormat="1">
      <alignment vertical="center" wrapText="1"/>
    </xf>
    <xf numFmtId="49" fontId="9" fillId="0" borderId="0" xfId="62" applyFont="1" applyNumberFormat="1">
      <alignment horizontal="right" vertical="center"/>
    </xf>
    <xf numFmtId="49" fontId="16" fillId="9" borderId="0" xfId="63" applyFont="1" applyFill="1" applyNumberFormat="1">
      <alignment vertical="center" wrapText="1"/>
    </xf>
    <xf numFmtId="49" fontId="1" fillId="0" borderId="13" xfId="64" applyFont="1" applyBorder="1" applyNumberFormat="1">
      <alignment horizontal="center" vertical="center" wrapText="1"/>
    </xf>
    <xf numFmtId="49" fontId="1" fillId="0" borderId="14" xfId="65" applyFont="1" applyBorder="1" applyNumberFormat="1">
      <alignment horizontal="center" vertical="center" wrapText="1"/>
    </xf>
    <xf numFmtId="49" fontId="17" fillId="9" borderId="0" xfId="66" applyFont="1" applyFill="1" applyNumberFormat="1">
      <alignment vertical="center" wrapText="1"/>
    </xf>
    <xf numFmtId="49" fontId="9" fillId="9" borderId="0" xfId="67" applyFont="1" applyFill="1" applyNumberFormat="1">
      <alignment horizontal="right" vertical="center" wrapText="1" indent="1"/>
    </xf>
    <xf numFmtId="49" fontId="18" fillId="9" borderId="0" xfId="68" applyFont="1" applyFill="1" applyNumberFormat="1">
      <alignment horizontal="center" vertical="center" wrapText="1"/>
    </xf>
    <xf numFmtId="49" fontId="9" fillId="7" borderId="2" xfId="69" applyFont="1" applyFill="1" applyBorder="1" applyNumberFormat="1">
      <alignment horizontal="center" vertical="center"/>
    </xf>
    <xf numFmtId="14" fontId="15" fillId="9" borderId="0" xfId="70" applyFont="1" applyFill="1" applyNumberFormat="1">
      <alignment horizontal="center" vertical="center" wrapText="1"/>
    </xf>
    <xf numFmtId="0" fontId="15" fillId="9" borderId="0" xfId="71" applyFont="1" applyFill="1" applyNumberFormat="1">
      <alignment horizontal="center" vertical="center" wrapText="1"/>
    </xf>
    <xf numFmtId="0" fontId="9" fillId="9" borderId="0" xfId="72" applyFont="1" applyFill="1" applyNumberFormat="1">
      <alignment horizontal="center" vertical="center" wrapText="1"/>
    </xf>
    <xf numFmtId="49" fontId="9" fillId="9" borderId="7" xfId="73" applyFont="1" applyFill="1" applyBorder="1" applyNumberFormat="1">
      <alignment horizontal="right" vertical="center" wrapText="1" indent="1"/>
    </xf>
    <xf numFmtId="49" fontId="9" fillId="10" borderId="0" xfId="74" applyFont="1" applyFill="1" applyNumberFormat="1">
      <alignment horizontal="right" vertical="center" wrapText="1" indent="1"/>
    </xf>
    <xf numFmtId="49" fontId="15" fillId="0" borderId="0" xfId="75" applyFont="1" applyNumberFormat="1">
      <alignment vertical="center" wrapText="1"/>
    </xf>
    <xf numFmtId="49" fontId="16" fillId="9" borderId="0" xfId="76" applyFont="1" applyFill="1" applyNumberFormat="1">
      <alignment horizontal="center" vertical="center" wrapText="1"/>
    </xf>
    <xf numFmtId="0" fontId="9" fillId="8" borderId="2" xfId="77" applyFont="1" applyFill="1" applyBorder="1" applyNumberFormat="1">
      <alignment horizontal="center" vertical="center" wrapText="1"/>
      <protection locked="0"/>
    </xf>
    <xf numFmtId="0" fontId="9" fillId="0" borderId="2" xfId="78" applyFont="1" applyBorder="1" applyNumberFormat="1">
      <alignment horizontal="center" vertical="center" wrapText="1"/>
    </xf>
    <xf numFmtId="49" fontId="9" fillId="9" borderId="0" xfId="79" applyFont="1" applyFill="1" applyNumberFormat="1">
      <alignment horizontal="center" vertical="center" wrapText="1"/>
    </xf>
    <xf numFmtId="0" fontId="9" fillId="0" borderId="2" xfId="80" applyFont="1" applyBorder="1" applyNumberFormat="1">
      <alignment horizontal="center" vertical="center"/>
    </xf>
    <xf numFmtId="0" fontId="9" fillId="9" borderId="0" xfId="81" applyFont="1" applyFill="1" applyNumberFormat="1">
      <alignment horizontal="right" vertical="center" wrapText="1" indent="1"/>
    </xf>
    <xf numFmtId="49" fontId="19" fillId="0" borderId="0" xfId="82" applyFont="1" applyNumberFormat="1">
      <alignment horizontal="center" vertical="center" wrapText="1"/>
    </xf>
    <xf numFmtId="49" fontId="9" fillId="7" borderId="2" xfId="83" applyFont="1" applyFill="1" applyBorder="1" applyNumberFormat="1">
      <alignment horizontal="center" vertical="center" wrapText="1"/>
    </xf>
    <xf numFmtId="14" fontId="9" fillId="9" borderId="0" xfId="84" applyFont="1" applyFill="1" applyNumberFormat="1">
      <alignment horizontal="center" vertical="center" wrapText="1"/>
    </xf>
    <xf numFmtId="0" fontId="20" fillId="9" borderId="0" xfId="85" applyFont="1" applyFill="1" applyNumberFormat="1">
      <alignment horizontal="center" vertical="center" wrapText="1"/>
    </xf>
    <xf numFmtId="49" fontId="9" fillId="0" borderId="2" xfId="86" applyFont="1" applyBorder="1" applyNumberFormat="1">
      <alignment horizontal="center" vertical="center" wrapText="1"/>
    </xf>
    <xf numFmtId="49" fontId="9" fillId="0" borderId="0" xfId="87" applyFont="1" applyNumberFormat="1">
      <alignment vertical="center"/>
    </xf>
    <xf numFmtId="49" fontId="21" fillId="0" borderId="0" xfId="88" applyFont="1" applyNumberFormat="1">
      <alignment vertical="center" wrapText="1"/>
    </xf>
    <xf numFmtId="49" fontId="9" fillId="10" borderId="6" xfId="89" applyFont="1" applyFill="1" applyBorder="1" applyNumberFormat="1">
      <alignment horizontal="center" vertical="center" wrapText="1"/>
    </xf>
    <xf numFmtId="49" fontId="9" fillId="10" borderId="0" xfId="90" applyFont="1" applyFill="1" applyNumberFormat="1">
      <alignment horizontal="center" vertical="center" wrapText="1"/>
    </xf>
    <xf numFmtId="49" fontId="9" fillId="9" borderId="0" xfId="91" applyFont="1" applyFill="1" applyNumberFormat="1">
      <alignment horizontal="center" wrapText="1"/>
    </xf>
    <xf numFmtId="49" fontId="9" fillId="8" borderId="2" xfId="92" applyFont="1" applyFill="1" applyBorder="1" applyNumberFormat="1">
      <alignment horizontal="center" vertical="center" wrapText="1"/>
      <protection locked="0"/>
    </xf>
    <xf numFmtId="49" fontId="9" fillId="9" borderId="0" xfId="93" applyFont="1" applyFill="1" applyNumberFormat="1">
      <alignment vertical="center"/>
    </xf>
    <xf numFmtId="49" fontId="9" fillId="0" borderId="0" xfId="94" applyFont="1" applyNumberFormat="1">
      <alignment horizontal="center" vertical="center" wrapText="1"/>
    </xf>
    <xf numFmtId="49" fontId="9" fillId="0" borderId="0" xfId="95" applyFont="1" applyNumberFormat="1">
      <alignment vertical="top"/>
    </xf>
    <xf numFmtId="49" fontId="9" fillId="0" borderId="0" xfId="96" applyFont="1" applyNumberFormat="1">
      <alignment horizontal="right" vertical="top"/>
    </xf>
    <xf numFmtId="2" fontId="17" fillId="0" borderId="15" xfId="97" applyFont="1" applyBorder="1" applyNumberFormat="1">
      <alignment horizontal="left" vertical="center" wrapText="1"/>
    </xf>
    <xf numFmtId="2" fontId="9" fillId="0" borderId="0" xfId="98" applyFont="1" applyNumberFormat="1">
      <alignment vertical="center" wrapText="1"/>
    </xf>
    <xf numFmtId="49" fontId="9" fillId="0" borderId="0" xfId="99" applyFont="1" applyNumberFormat="1">
      <alignment horizontal="center" wrapText="1"/>
    </xf>
    <xf numFmtId="49" fontId="9" fillId="9" borderId="2" xfId="100" applyFont="1" applyFill="1" applyBorder="1" applyNumberFormat="1">
      <alignment horizontal="center" vertical="center" wrapText="1"/>
    </xf>
    <xf numFmtId="49" fontId="9" fillId="0" borderId="8" xfId="101" applyFont="1" applyBorder="1" applyNumberFormat="1">
      <alignment horizontal="center" vertical="center" wrapText="1"/>
    </xf>
    <xf numFmtId="49" fontId="9" fillId="0" borderId="10" xfId="102" applyFont="1" applyBorder="1" applyNumberFormat="1">
      <alignment horizontal="center" vertical="center" wrapText="1"/>
    </xf>
    <xf numFmtId="49" fontId="9" fillId="9" borderId="16" xfId="103" applyFont="1" applyFill="1" applyBorder="1" applyNumberFormat="1">
      <alignment horizontal="center" vertical="center" wrapText="1"/>
    </xf>
    <xf numFmtId="2" fontId="9" fillId="0" borderId="2" xfId="104" applyFont="1" applyBorder="1" applyNumberFormat="1">
      <alignment horizontal="center" vertical="center" wrapText="1"/>
    </xf>
    <xf numFmtId="2" fontId="9" fillId="9" borderId="2" xfId="105" applyFont="1" applyFill="1" applyBorder="1" applyNumberFormat="1">
      <alignment horizontal="center" vertical="center" wrapText="1"/>
    </xf>
    <xf numFmtId="2" fontId="9" fillId="9" borderId="16" xfId="106" applyFont="1" applyFill="1" applyBorder="1" applyNumberFormat="1">
      <alignment horizontal="center" vertical="center" wrapText="1"/>
    </xf>
    <xf numFmtId="49" fontId="9" fillId="0" borderId="11" xfId="107" applyFont="1" applyBorder="1" applyNumberFormat="1">
      <alignment horizontal="center" vertical="center" wrapText="1"/>
    </xf>
    <xf numFmtId="49" fontId="9" fillId="0" borderId="17" xfId="108" applyFont="1" applyBorder="1" applyNumberFormat="1">
      <alignment horizontal="center" vertical="center" wrapText="1"/>
    </xf>
    <xf numFmtId="49" fontId="9" fillId="3" borderId="18" xfId="109" applyFont="1" applyFill="1" applyBorder="1" applyNumberFormat="1">
      <alignment horizontal="center" vertical="center" wrapText="1"/>
    </xf>
    <xf numFmtId="2" fontId="9" fillId="3" borderId="2" xfId="110" applyFont="1" applyFill="1" applyBorder="1" applyNumberFormat="1">
      <alignment horizontal="center" vertical="center" wrapText="1"/>
    </xf>
    <xf numFmtId="2" fontId="9" fillId="3" borderId="18" xfId="111" applyFont="1" applyFill="1" applyBorder="1" applyNumberFormat="1">
      <alignment horizontal="center" vertical="center" wrapText="1"/>
    </xf>
    <xf numFmtId="49" fontId="9" fillId="11" borderId="2" xfId="112" applyFont="1" applyFill="1" applyBorder="1" applyNumberFormat="1">
      <alignment horizontal="center" vertical="center"/>
    </xf>
    <xf numFmtId="49" fontId="9" fillId="0" borderId="19" xfId="113" applyFont="1" applyBorder="1" applyNumberFormat="1">
      <alignment horizontal="center" vertical="center" wrapText="1"/>
    </xf>
    <xf numFmtId="49" fontId="9" fillId="3" borderId="20" xfId="114" applyFont="1" applyFill="1" applyBorder="1" applyNumberFormat="1">
      <alignment horizontal="center" vertical="center" wrapText="1"/>
    </xf>
    <xf numFmtId="2" fontId="9" fillId="3" borderId="20" xfId="115" applyFont="1" applyFill="1" applyBorder="1" applyNumberFormat="1">
      <alignment horizontal="center" vertical="center" wrapText="1"/>
    </xf>
    <xf numFmtId="49" fontId="9" fillId="3" borderId="6" xfId="116" applyFont="1" applyFill="1" applyBorder="1" applyNumberFormat="1">
      <alignment horizontal="center" vertical="top"/>
    </xf>
    <xf numFmtId="49" fontId="9" fillId="3" borderId="0" xfId="117" applyFont="1" applyFill="1" applyNumberFormat="1">
      <alignment horizontal="center" vertical="top"/>
    </xf>
    <xf numFmtId="49" fontId="9" fillId="11" borderId="0" xfId="118" applyFont="1" applyFill="1" applyNumberFormat="1">
      <alignment horizontal="center" vertical="center"/>
    </xf>
    <xf numFmtId="49" fontId="22" fillId="0" borderId="2" xfId="119" applyFont="1" applyBorder="1" applyNumberFormat="1">
      <alignment vertical="top"/>
    </xf>
    <xf numFmtId="49" fontId="9" fillId="0" borderId="2" xfId="120" applyFont="1" applyBorder="1" applyNumberFormat="1">
      <alignment vertical="top"/>
    </xf>
    <xf numFmtId="0" fontId="23" fillId="12" borderId="14" xfId="121" applyFont="1" applyFill="1" applyBorder="1" applyNumberFormat="1">
      <alignment horizontal="left" vertical="center"/>
    </xf>
    <xf numFmtId="0" fontId="23" fillId="12" borderId="15" xfId="122" applyFont="1" applyFill="1" applyBorder="1" applyNumberFormat="1">
      <alignment horizontal="left" vertical="center"/>
    </xf>
    <xf numFmtId="0" fontId="23" fillId="12" borderId="13" xfId="123" applyFont="1" applyFill="1" applyBorder="1" applyNumberFormat="1">
      <alignment horizontal="left" vertical="center"/>
    </xf>
    <xf numFmtId="49" fontId="24" fillId="0" borderId="0" xfId="124" applyFont="1" applyNumberFormat="1">
      <alignment vertical="top"/>
    </xf>
    <xf numFmtId="0" fontId="9" fillId="0" borderId="0" xfId="125" applyFont="1" applyNumberFormat="1">
      <alignment vertical="top"/>
    </xf>
    <xf numFmtId="1" fontId="17" fillId="0" borderId="15" xfId="126" applyFont="1" applyBorder="1" applyNumberFormat="1">
      <alignment horizontal="left" vertical="center" wrapText="1"/>
    </xf>
    <xf numFmtId="1" fontId="17" fillId="0" borderId="0" xfId="127" applyFont="1" applyNumberFormat="1">
      <alignment horizontal="center" vertical="center" wrapText="1"/>
    </xf>
    <xf numFmtId="1" fontId="9" fillId="0" borderId="2" xfId="128" applyFont="1" applyBorder="1" applyNumberFormat="1">
      <alignment horizontal="center" vertical="center" wrapText="1"/>
    </xf>
    <xf numFmtId="1" fontId="9" fillId="0" borderId="14" xfId="129" applyFont="1" applyBorder="1" applyNumberFormat="1">
      <alignment horizontal="center" vertical="center" wrapText="1"/>
    </xf>
    <xf numFmtId="0" fontId="9" fillId="0" borderId="16" xfId="130" applyFont="1" applyBorder="1" applyNumberFormat="1">
      <alignment horizontal="center" vertical="center" wrapText="1"/>
    </xf>
    <xf numFmtId="0" fontId="9" fillId="0" borderId="18" xfId="131" applyFont="1" applyBorder="1" applyNumberFormat="1">
      <alignment horizontal="center" vertical="center" wrapText="1"/>
    </xf>
    <xf numFmtId="0" fontId="9" fillId="0" borderId="20" xfId="132" applyFont="1" applyBorder="1" applyNumberFormat="1">
      <alignment horizontal="center" vertical="center" wrapText="1"/>
    </xf>
    <xf numFmtId="49" fontId="22" fillId="0" borderId="15" xfId="133" applyFont="1" applyBorder="1" applyNumberFormat="1">
      <alignment vertical="top"/>
    </xf>
    <xf numFmtId="49" fontId="9" fillId="0" borderId="15" xfId="134" applyFont="1" applyBorder="1" applyNumberFormat="1">
      <alignment vertical="top"/>
    </xf>
    <xf numFmtId="49" fontId="9" fillId="0" borderId="2" xfId="135" applyFont="1" applyBorder="1" applyNumberFormat="1">
      <alignment vertical="center" wrapText="1"/>
    </xf>
    <xf numFmtId="4" fontId="9" fillId="7" borderId="2" xfId="136" applyFont="1" applyFill="1" applyBorder="1" applyNumberFormat="1">
      <alignment vertical="center"/>
    </xf>
    <xf numFmtId="3" fontId="9" fillId="7" borderId="2" xfId="137" applyFont="1" applyFill="1" applyBorder="1" applyNumberFormat="1">
      <alignment vertical="center"/>
    </xf>
    <xf numFmtId="4" fontId="9" fillId="7" borderId="2" xfId="138" applyFont="1" applyFill="1" applyBorder="1" applyNumberFormat="1">
      <alignment horizontal="right" vertical="center"/>
    </xf>
    <xf numFmtId="3" fontId="9" fillId="5" borderId="2" xfId="139" applyFont="1" applyFill="1" applyBorder="1" applyNumberFormat="1">
      <alignment horizontal="right" vertical="center"/>
      <protection locked="0"/>
    </xf>
    <xf numFmtId="16" fontId="9" fillId="9" borderId="2" xfId="140" applyFont="1" applyFill="1" applyBorder="1" applyNumberFormat="1" quotePrefix="1">
      <alignment horizontal="center" vertical="center" wrapText="1"/>
    </xf>
    <xf numFmtId="49" fontId="9" fillId="9" borderId="2" xfId="141" applyFont="1" applyFill="1" applyBorder="1" applyNumberFormat="1">
      <alignment horizontal="left" vertical="center" wrapText="1" indent="1"/>
    </xf>
    <xf numFmtId="4" fontId="9" fillId="5" borderId="2" xfId="142" applyFont="1" applyFill="1" applyBorder="1" applyNumberFormat="1">
      <alignment vertical="center"/>
      <protection locked="0"/>
    </xf>
    <xf numFmtId="49" fontId="9" fillId="0" borderId="14" xfId="143" applyFont="1" applyBorder="1" applyNumberFormat="1">
      <alignment vertical="center" wrapText="1"/>
    </xf>
    <xf numFmtId="4" fontId="9" fillId="0" borderId="2" xfId="144" applyFont="1" applyBorder="1" applyNumberFormat="1">
      <alignment vertical="top"/>
    </xf>
    <xf numFmtId="16" fontId="9" fillId="0" borderId="2" xfId="145" applyFont="1" applyBorder="1" applyNumberFormat="1" quotePrefix="1">
      <alignment horizontal="center" vertical="center" wrapText="1"/>
    </xf>
    <xf numFmtId="49" fontId="9" fillId="0" borderId="2" xfId="146" applyFont="1" applyBorder="1" applyNumberFormat="1">
      <alignment horizontal="left" vertical="center" wrapText="1" indent="1"/>
    </xf>
    <xf numFmtId="4" fontId="9" fillId="7" borderId="20" xfId="147" applyFont="1" applyFill="1" applyBorder="1" applyNumberFormat="1">
      <alignment vertical="center"/>
    </xf>
    <xf numFmtId="49" fontId="9" fillId="0" borderId="0" xfId="148" applyFont="1" applyNumberFormat="1">
      <alignment horizontal="right" vertical="center" wrapText="1"/>
    </xf>
    <xf numFmtId="49" fontId="17" fillId="0" borderId="13" xfId="149" applyFont="1" applyBorder="1" applyNumberFormat="1">
      <alignment horizontal="left" vertical="center" wrapText="1"/>
    </xf>
    <xf numFmtId="49" fontId="17" fillId="0" borderId="2" xfId="150" applyFont="1" applyBorder="1" applyNumberFormat="1">
      <alignment horizontal="left" vertical="center" wrapText="1"/>
    </xf>
    <xf numFmtId="49" fontId="17" fillId="0" borderId="14" xfId="151" applyFont="1" applyBorder="1" applyNumberFormat="1">
      <alignment horizontal="left" vertical="center" wrapText="1"/>
    </xf>
    <xf numFmtId="2" fontId="9" fillId="0" borderId="14" xfId="152" applyFont="1" applyBorder="1" applyNumberFormat="1">
      <alignment horizontal="center" vertical="center" wrapText="1"/>
    </xf>
    <xf numFmtId="2" fontId="9" fillId="0" borderId="15" xfId="153" applyFont="1" applyBorder="1" applyNumberFormat="1">
      <alignment horizontal="center" vertical="center" wrapText="1"/>
    </xf>
    <xf numFmtId="49" fontId="9" fillId="0" borderId="21" xfId="154" applyFont="1" applyBorder="1" applyNumberFormat="1">
      <alignment horizontal="center" vertical="center" wrapText="1"/>
    </xf>
    <xf numFmtId="49" fontId="9" fillId="0" borderId="18" xfId="155" applyFont="1" applyBorder="1" applyNumberFormat="1">
      <alignment horizontal="center" vertical="center" wrapText="1"/>
    </xf>
    <xf numFmtId="2" fontId="9" fillId="0" borderId="20" xfId="156" applyFont="1" applyBorder="1" applyNumberFormat="1">
      <alignment horizontal="center" vertical="center" wrapText="1"/>
    </xf>
    <xf numFmtId="2" fontId="9" fillId="0" borderId="11" xfId="157" applyFont="1" applyBorder="1" applyNumberFormat="1">
      <alignment horizontal="center" vertical="center" wrapText="1"/>
    </xf>
    <xf numFmtId="2" fontId="9" fillId="0" borderId="12" xfId="158" applyFont="1" applyBorder="1" applyNumberFormat="1">
      <alignment horizontal="center" vertical="center" wrapText="1"/>
    </xf>
    <xf numFmtId="49" fontId="9" fillId="0" borderId="22" xfId="159" applyFont="1" applyBorder="1" applyNumberFormat="1">
      <alignment horizontal="center" vertical="center" wrapText="1"/>
    </xf>
    <xf numFmtId="49" fontId="9" fillId="0" borderId="20" xfId="160" applyFont="1" applyBorder="1" applyNumberFormat="1">
      <alignment horizontal="center" vertical="center" wrapText="1"/>
    </xf>
    <xf numFmtId="2" fontId="9" fillId="0" borderId="13" xfId="161" applyFont="1" applyBorder="1" applyNumberFormat="1">
      <alignment horizontal="center" vertical="center" wrapText="1"/>
    </xf>
    <xf numFmtId="49" fontId="9" fillId="0" borderId="14" xfId="162" applyFont="1" applyBorder="1" applyNumberFormat="1">
      <alignment horizontal="center" vertical="center" wrapText="1"/>
    </xf>
    <xf numFmtId="49" fontId="22" fillId="0" borderId="0" xfId="163" applyFont="1" applyNumberFormat="1">
      <alignment vertical="top"/>
    </xf>
    <xf numFmtId="49" fontId="17" fillId="0" borderId="2" xfId="164" applyFont="1" applyBorder="1" applyNumberFormat="1">
      <alignment horizontal="center" vertical="center"/>
    </xf>
    <xf numFmtId="49" fontId="17" fillId="0" borderId="14" xfId="165" applyFont="1" applyBorder="1" applyNumberFormat="1">
      <alignment horizontal="center" vertical="center"/>
    </xf>
    <xf numFmtId="49" fontId="9" fillId="0" borderId="13" xfId="166" applyFont="1" applyBorder="1" applyNumberFormat="1">
      <alignment vertical="top"/>
    </xf>
    <xf numFmtId="49" fontId="9" fillId="0" borderId="20" xfId="167" applyFont="1" applyBorder="1" applyNumberFormat="1">
      <alignment horizontal="left" vertical="center" wrapText="1"/>
    </xf>
    <xf numFmtId="4" fontId="9" fillId="7" borderId="20" xfId="168" applyFont="1" applyFill="1" applyBorder="1" applyNumberFormat="1">
      <alignment horizontal="right" vertical="center" wrapText="1"/>
    </xf>
    <xf numFmtId="178" fontId="9" fillId="0" borderId="14" xfId="169" applyFont="1" applyBorder="1" applyNumberFormat="1">
      <alignment horizontal="center" vertical="center" wrapText="1"/>
    </xf>
    <xf numFmtId="178" fontId="9" fillId="0" borderId="15" xfId="170" applyFont="1" applyBorder="1" applyNumberFormat="1">
      <alignment horizontal="center" vertical="center" wrapText="1"/>
    </xf>
    <xf numFmtId="49" fontId="9" fillId="0" borderId="7" xfId="171" applyFont="1" applyBorder="1" applyNumberFormat="1">
      <alignment vertical="top"/>
    </xf>
    <xf numFmtId="4" fontId="9" fillId="5" borderId="2" xfId="172" applyFont="1" applyFill="1" applyBorder="1" applyNumberFormat="1">
      <alignment horizontal="right" vertical="center" wrapText="1"/>
      <protection locked="0"/>
    </xf>
    <xf numFmtId="49" fontId="25" fillId="12" borderId="15" xfId="173" applyFont="1" applyFill="1" applyBorder="1" applyNumberFormat="1">
      <alignment horizontal="left" vertical="center"/>
    </xf>
    <xf numFmtId="49" fontId="9" fillId="0" borderId="16" xfId="174" applyFont="1" applyBorder="1" applyNumberFormat="1" quotePrefix="1">
      <alignment horizontal="center" vertical="center" wrapText="1"/>
    </xf>
    <xf numFmtId="49" fontId="9" fillId="0" borderId="16" xfId="175" applyFont="1" applyBorder="1" applyNumberFormat="1">
      <alignment horizontal="left" vertical="center" wrapText="1" indent="1"/>
    </xf>
    <xf numFmtId="49" fontId="9" fillId="0" borderId="20" xfId="176" applyFont="1" applyBorder="1" applyNumberFormat="1">
      <alignment horizontal="left" vertical="center" wrapText="1" indent="1"/>
    </xf>
    <xf numFmtId="4" fontId="9" fillId="7" borderId="16" xfId="177" applyFont="1" applyFill="1" applyBorder="1" applyNumberFormat="1">
      <alignment horizontal="right" vertical="center" wrapText="1"/>
    </xf>
    <xf numFmtId="0" fontId="26" fillId="0" borderId="8" xfId="178" applyFont="1" applyBorder="1" applyNumberFormat="1">
      <alignment horizontal="center" vertical="center"/>
    </xf>
    <xf numFmtId="0" fontId="26" fillId="0" borderId="9" xfId="179" applyFont="1" applyBorder="1" applyNumberFormat="1">
      <alignment horizontal="center" vertical="center"/>
    </xf>
    <xf numFmtId="0" fontId="26" fillId="0" borderId="11" xfId="180" applyFont="1" applyBorder="1" applyNumberFormat="1">
      <alignment horizontal="center" vertical="center"/>
    </xf>
    <xf numFmtId="0" fontId="26" fillId="0" borderId="12" xfId="181" applyFont="1" applyBorder="1" applyNumberFormat="1">
      <alignment horizontal="center" vertical="center"/>
    </xf>
    <xf numFmtId="14" fontId="9" fillId="0" borderId="16" xfId="182" applyFont="1" applyBorder="1" applyNumberFormat="1" quotePrefix="1">
      <alignment horizontal="center" vertical="center" wrapText="1"/>
    </xf>
    <xf numFmtId="49" fontId="9" fillId="0" borderId="16" xfId="183" applyFont="1" applyBorder="1" applyNumberFormat="1">
      <alignment horizontal="left" vertical="center" wrapText="1" indent="2"/>
    </xf>
    <xf numFmtId="49" fontId="9" fillId="0" borderId="20" xfId="184" applyFont="1" applyBorder="1" applyNumberFormat="1">
      <alignment horizontal="left" vertical="center" wrapText="1" indent="2"/>
    </xf>
    <xf numFmtId="49" fontId="9" fillId="0" borderId="16" xfId="185" applyFont="1" applyBorder="1" applyNumberFormat="1">
      <alignment horizontal="center" vertical="center" wrapText="1"/>
    </xf>
    <xf numFmtId="49" fontId="9" fillId="0" borderId="16" xfId="186" applyFont="1" applyBorder="1" applyNumberFormat="1">
      <alignment horizontal="left" vertical="center" wrapText="1" indent="3"/>
    </xf>
    <xf numFmtId="49" fontId="9" fillId="0" borderId="20" xfId="187" applyFont="1" applyBorder="1" applyNumberFormat="1">
      <alignment horizontal="left" vertical="center" wrapText="1" indent="3"/>
    </xf>
    <xf numFmtId="16" fontId="9" fillId="0" borderId="16" xfId="188" applyFont="1" applyBorder="1" applyNumberFormat="1" quotePrefix="1">
      <alignment horizontal="center" vertical="center" wrapText="1"/>
    </xf>
    <xf numFmtId="0" fontId="25" fillId="12" borderId="15" xfId="189" applyFont="1" applyFill="1" applyBorder="1" applyNumberFormat="1">
      <alignment horizontal="left" vertical="center"/>
    </xf>
    <xf numFmtId="49" fontId="17" fillId="0" borderId="14" xfId="190" applyFont="1" applyBorder="1" applyNumberFormat="1">
      <alignment horizontal="center" vertical="center" wrapText="1"/>
    </xf>
    <xf numFmtId="49" fontId="17" fillId="0" borderId="15" xfId="191" applyFont="1" applyBorder="1" applyNumberFormat="1">
      <alignment horizontal="center" vertical="center" wrapText="1"/>
    </xf>
    <xf numFmtId="49" fontId="17" fillId="0" borderId="9" xfId="192" applyFont="1" applyBorder="1" applyNumberFormat="1">
      <alignment horizontal="center" vertical="center" wrapText="1"/>
    </xf>
    <xf numFmtId="4" fontId="9" fillId="7" borderId="2" xfId="193" applyFont="1" applyFill="1" applyBorder="1" applyNumberFormat="1">
      <alignment horizontal="right" vertical="center" wrapText="1"/>
    </xf>
    <xf numFmtId="49" fontId="9" fillId="9" borderId="0" xfId="194" applyFont="1" applyFill="1" applyNumberFormat="1">
      <alignment vertical="top"/>
    </xf>
    <xf numFmtId="49" fontId="1" fillId="0" borderId="15" xfId="195" applyFont="1" applyBorder="1" applyNumberFormat="1">
      <alignment horizontal="left" vertical="center" indent="1"/>
    </xf>
    <xf numFmtId="49" fontId="9" fillId="9" borderId="2" xfId="196" applyFont="1" applyFill="1" applyBorder="1" applyNumberFormat="1">
      <alignment horizontal="center" vertical="center"/>
    </xf>
    <xf numFmtId="49" fontId="9" fillId="5" borderId="2" xfId="197" applyFont="1" applyFill="1" applyBorder="1" applyNumberFormat="1">
      <alignment horizontal="left" vertical="center" wrapText="1"/>
      <protection locked="0"/>
    </xf>
    <xf numFmtId="49" fontId="9" fillId="13" borderId="0" xfId="198" applyFont="1" applyFill="1" applyNumberFormat="1"/>
    <xf numFmtId="49" fontId="27" fillId="0" borderId="7" xfId="199" applyFont="1" applyBorder="1" applyNumberFormat="1">
      <alignment horizontal="center" vertical="center" wrapText="1"/>
    </xf>
    <xf numFmtId="0" fontId="24" fillId="0" borderId="2" xfId="200" applyFont="1" applyBorder="1" applyNumberFormat="1">
      <alignment horizontal="center" vertical="center" wrapText="1"/>
    </xf>
    <xf numFmtId="171" fontId="9" fillId="5" borderId="23" xfId="201" applyFont="1" applyFill="1" applyBorder="1" applyNumberFormat="1">
      <alignment horizontal="center" vertical="center"/>
      <protection locked="0"/>
    </xf>
    <xf numFmtId="49" fontId="24" fillId="5" borderId="2" xfId="202" applyFont="1" applyFill="1" applyBorder="1" applyNumberFormat="1">
      <alignment horizontal="center" vertical="center" wrapText="1"/>
      <protection locked="0"/>
    </xf>
    <xf numFmtId="0" fontId="9" fillId="5" borderId="2" xfId="203" applyFont="1" applyFill="1" applyBorder="1" applyNumberFormat="1">
      <alignment horizontal="left" vertical="center" wrapText="1"/>
      <protection locked="0"/>
    </xf>
    <xf numFmtId="49" fontId="24" fillId="5" borderId="2" xfId="204" applyFont="1" applyFill="1" applyBorder="1" applyNumberFormat="1">
      <alignment horizontal="left" vertical="center" wrapText="1"/>
      <protection locked="0"/>
    </xf>
    <xf numFmtId="4" fontId="24" fillId="5" borderId="2" xfId="205" applyFont="1" applyFill="1" applyBorder="1" applyNumberFormat="1">
      <alignment horizontal="right" vertical="center" wrapText="1"/>
      <protection locked="0"/>
    </xf>
    <xf numFmtId="0" fontId="24" fillId="5" borderId="2" xfId="206" applyFont="1" applyFill="1" applyBorder="1" applyNumberFormat="1">
      <alignment horizontal="right" vertical="center" wrapText="1"/>
      <protection locked="0"/>
    </xf>
    <xf numFmtId="0" fontId="24" fillId="8" borderId="2" xfId="207" applyFont="1" applyFill="1" applyBorder="1" applyNumberFormat="1">
      <alignment horizontal="left" vertical="center" wrapText="1"/>
      <protection locked="0"/>
    </xf>
    <xf numFmtId="4" fontId="24" fillId="7" borderId="2" xfId="208" applyFont="1" applyFill="1" applyBorder="1" applyNumberFormat="1">
      <alignment horizontal="right" vertical="center" wrapText="1"/>
    </xf>
    <xf numFmtId="4" fontId="24" fillId="3" borderId="2" xfId="209" applyFont="1" applyFill="1" applyBorder="1" applyNumberFormat="1">
      <alignment horizontal="right" vertical="center" wrapText="1"/>
    </xf>
    <xf numFmtId="49" fontId="9" fillId="0" borderId="18" xfId="210" applyFont="1" applyBorder="1" applyNumberFormat="1">
      <alignment vertical="top"/>
    </xf>
    <xf numFmtId="0" fontId="9" fillId="9" borderId="2" xfId="211" applyFont="1" applyFill="1" applyBorder="1" applyNumberFormat="1">
      <alignment horizontal="center" vertical="center"/>
    </xf>
    <xf numFmtId="49" fontId="24" fillId="8" borderId="2" xfId="212" applyFont="1" applyFill="1" applyBorder="1" applyNumberFormat="1">
      <alignment horizontal="left" vertical="center" wrapText="1"/>
      <protection locked="0"/>
    </xf>
    <xf numFmtId="171" fontId="9" fillId="8" borderId="23" xfId="213" applyFont="1" applyFill="1" applyBorder="1" applyNumberFormat="1">
      <alignment horizontal="center" vertical="center"/>
      <protection locked="0"/>
    </xf>
    <xf numFmtId="0" fontId="9" fillId="8" borderId="2" xfId="214" applyFont="1" applyFill="1" applyBorder="1" applyNumberFormat="1">
      <alignment vertical="center" wrapText="1"/>
      <protection locked="0"/>
    </xf>
    <xf numFmtId="0" fontId="24" fillId="5" borderId="13" xfId="215" applyFont="1" applyFill="1" applyBorder="1" applyNumberFormat="1">
      <alignment horizontal="center" vertical="center" wrapText="1"/>
      <protection locked="0"/>
    </xf>
    <xf numFmtId="0" fontId="24" fillId="5" borderId="2" xfId="216" applyFont="1" applyFill="1" applyBorder="1" applyNumberFormat="1">
      <alignment horizontal="left" vertical="center" wrapText="1"/>
      <protection locked="0"/>
    </xf>
    <xf numFmtId="0" fontId="24" fillId="5" borderId="2" xfId="217" applyFont="1" applyFill="1" applyBorder="1" applyNumberFormat="1">
      <alignment horizontal="center" vertical="center" wrapText="1"/>
      <protection locked="0"/>
    </xf>
    <xf numFmtId="4" fontId="24" fillId="8" borderId="2" xfId="218" applyFont="1" applyFill="1" applyBorder="1" applyNumberFormat="1">
      <alignment horizontal="right" vertical="center" wrapText="1"/>
      <protection locked="0"/>
    </xf>
    <xf numFmtId="49" fontId="24" fillId="5" borderId="13" xfId="219" applyFont="1" applyFill="1" applyBorder="1" applyNumberFormat="1">
      <alignment horizontal="left" vertical="center" wrapText="1"/>
      <protection locked="0"/>
    </xf>
    <xf numFmtId="49" fontId="24" fillId="5" borderId="14" xfId="220" applyFont="1" applyFill="1" applyBorder="1" applyNumberFormat="1">
      <alignment horizontal="center" vertical="center" wrapText="1"/>
      <protection locked="0"/>
    </xf>
    <xf numFmtId="49" fontId="9" fillId="5" borderId="13" xfId="221" applyFont="1" applyFill="1" applyBorder="1" applyNumberFormat="1">
      <alignment horizontal="left" vertical="center" wrapText="1"/>
      <protection locked="0"/>
    </xf>
    <xf numFmtId="49" fontId="17" fillId="14" borderId="24" xfId="222" applyFont="1" applyFill="1" applyBorder="1" applyNumberFormat="1">
      <alignment horizontal="center" vertical="center" wrapText="1"/>
    </xf>
    <xf numFmtId="49" fontId="15" fillId="15" borderId="0" xfId="223" applyFont="1" applyFill="1" applyNumberFormat="1">
      <alignment horizontal="center" vertical="center"/>
    </xf>
    <xf numFmtId="49" fontId="17" fillId="14" borderId="0" xfId="224" applyFont="1" applyFill="1" applyNumberFormat="1">
      <alignment horizontal="center" vertical="center"/>
    </xf>
    <xf numFmtId="49" fontId="17" fillId="14" borderId="0" xfId="225" applyFont="1" applyFill="1" applyNumberFormat="1">
      <alignment horizontal="left" vertical="center"/>
    </xf>
    <xf numFmtId="49" fontId="9" fillId="0" borderId="24" xfId="226" applyFont="1" applyBorder="1" applyNumberFormat="1">
      <alignment horizontal="center"/>
    </xf>
    <xf numFmtId="49" fontId="9" fillId="0" borderId="0" xfId="227" applyFont="1" applyNumberFormat="1">
      <alignment horizontal="left" vertical="center" wrapText="1"/>
    </xf>
    <xf numFmtId="0" fontId="9" fillId="0" borderId="0" xfId="228" applyFont="1" applyNumberFormat="1">
      <alignment horizontal="left" vertical="center"/>
    </xf>
    <xf numFmtId="49" fontId="9" fillId="0" borderId="0" xfId="229" applyFont="1" applyNumberFormat="1">
      <alignment horizontal="left" vertical="center"/>
    </xf>
    <xf numFmtId="49" fontId="17" fillId="7" borderId="24" xfId="230" applyFont="1" applyFill="1" applyBorder="1" applyNumberFormat="1">
      <alignment horizontal="center" vertical="center" wrapText="1"/>
    </xf>
    <xf numFmtId="0" fontId="9" fillId="0" borderId="0" xfId="231" applyFont="1" applyNumberFormat="1">
      <alignment vertical="top" wrapText="1"/>
    </xf>
    <xf numFmtId="49" fontId="9" fillId="16" borderId="0" xfId="232" applyFont="1" applyFill="1" applyNumberFormat="1">
      <alignment horizontal="center" vertical="center"/>
    </xf>
    <xf numFmtId="49" fontId="28" fillId="0" borderId="0" xfId="233" applyFont="1" applyNumberFormat="1">
      <alignment vertical="top"/>
    </xf>
    <xf numFmtId="0" fontId="29" fillId="17" borderId="0" xfId="234" applyFont="1" applyFill="1">
      <alignment vertical="top"/>
    </xf>
    <xf numFmtId="0" fontId="29" fillId="18" borderId="0" xfId="235" applyFont="1" applyFill="1">
      <alignment vertical="top"/>
    </xf>
    <xf numFmtId="0" fontId="29" fillId="19" borderId="0" xfId="236" applyFont="1" applyFill="1">
      <alignment vertical="top"/>
    </xf>
    <xf numFmtId="0" fontId="29" fillId="20" borderId="0" xfId="237" applyFont="1" applyFill="1">
      <alignment vertical="top"/>
    </xf>
    <xf numFmtId="0" fontId="29" fillId="21" borderId="0" xfId="238" applyFont="1" applyFill="1">
      <alignment vertical="top"/>
    </xf>
    <xf numFmtId="0" fontId="29" fillId="22" borderId="0" xfId="239" applyFont="1" applyFill="1">
      <alignment vertical="top"/>
    </xf>
    <xf numFmtId="0" fontId="29" fillId="23" borderId="0" xfId="240" applyFont="1" applyFill="1">
      <alignment vertical="top"/>
    </xf>
    <xf numFmtId="0" fontId="29" fillId="13" borderId="0" xfId="241" applyFont="1" applyFill="1">
      <alignment vertical="top"/>
    </xf>
    <xf numFmtId="0" fontId="29" fillId="24" borderId="0" xfId="242" applyFont="1" applyFill="1">
      <alignment vertical="top"/>
    </xf>
    <xf numFmtId="0" fontId="29" fillId="25" borderId="0" xfId="243" applyFont="1" applyFill="1">
      <alignment vertical="top"/>
    </xf>
    <xf numFmtId="0" fontId="29" fillId="26" borderId="0" xfId="244" applyFont="1" applyFill="1">
      <alignment vertical="top"/>
    </xf>
    <xf numFmtId="0" fontId="29" fillId="27" borderId="0" xfId="245" applyFont="1" applyFill="1">
      <alignment vertical="top"/>
    </xf>
    <xf numFmtId="0" fontId="30" fillId="28" borderId="0" xfId="246" applyFont="1" applyFill="1">
      <alignment vertical="top"/>
    </xf>
    <xf numFmtId="0" fontId="30" fillId="29" borderId="0" xfId="247" applyFont="1" applyFill="1">
      <alignment vertical="top"/>
    </xf>
    <xf numFmtId="0" fontId="30" fillId="30" borderId="0" xfId="248" applyFont="1" applyFill="1">
      <alignment vertical="top"/>
    </xf>
    <xf numFmtId="0" fontId="30" fillId="31" borderId="0" xfId="249" applyFont="1" applyFill="1">
      <alignment vertical="top"/>
    </xf>
    <xf numFmtId="0" fontId="30" fillId="32" borderId="0" xfId="250" applyFont="1" applyFill="1">
      <alignment vertical="top"/>
    </xf>
    <xf numFmtId="0" fontId="30" fillId="14" borderId="0" xfId="251" applyFont="1" applyFill="1">
      <alignment vertical="top"/>
    </xf>
    <xf numFmtId="0" fontId="30" fillId="33" borderId="0" xfId="252" applyFont="1" applyFill="1">
      <alignment vertical="top"/>
    </xf>
    <xf numFmtId="0" fontId="30" fillId="34" borderId="0" xfId="253" applyFont="1" applyFill="1">
      <alignment vertical="top"/>
    </xf>
    <xf numFmtId="0" fontId="30" fillId="35" borderId="0" xfId="254" applyFont="1" applyFill="1">
      <alignment vertical="top"/>
    </xf>
    <xf numFmtId="0" fontId="30" fillId="36" borderId="0" xfId="255" applyFont="1" applyFill="1">
      <alignment vertical="top"/>
    </xf>
    <xf numFmtId="0" fontId="30" fillId="37" borderId="0" xfId="256" applyFont="1" applyFill="1">
      <alignment vertical="top"/>
    </xf>
    <xf numFmtId="0" fontId="30" fillId="38" borderId="0" xfId="257" applyFont="1" applyFill="1">
      <alignment vertical="top"/>
    </xf>
    <xf numFmtId="0" fontId="31" fillId="39" borderId="0" xfId="258" applyFont="1" applyFill="1">
      <alignment vertical="top"/>
    </xf>
    <xf numFmtId="0" fontId="32" fillId="40" borderId="25" xfId="259" applyFont="1" applyFill="1" applyBorder="1">
      <alignment vertical="top"/>
    </xf>
    <xf numFmtId="0" fontId="33" fillId="41" borderId="26" xfId="260" applyFont="1" applyFill="1" applyBorder="1">
      <alignment vertical="top"/>
    </xf>
    <xf numFmtId="43" fontId="34" fillId="0" borderId="0" xfId="261" applyNumberFormat="1">
      <alignment vertical="top"/>
    </xf>
    <xf numFmtId="41" fontId="34" fillId="0" borderId="0" xfId="262" applyNumberFormat="1">
      <alignment vertical="top"/>
    </xf>
    <xf numFmtId="44" fontId="34" fillId="0" borderId="0" xfId="263" applyNumberFormat="1">
      <alignment vertical="top"/>
    </xf>
    <xf numFmtId="42" fontId="34" fillId="0" borderId="0" xfId="264" applyNumberFormat="1">
      <alignment vertical="top"/>
    </xf>
    <xf numFmtId="0" fontId="35" fillId="0" borderId="0" xfId="265" applyFont="1">
      <alignment vertical="top"/>
    </xf>
    <xf numFmtId="0" fontId="36" fillId="42" borderId="0" xfId="266" applyFont="1" applyFill="1">
      <alignment vertical="top"/>
    </xf>
    <xf numFmtId="0" fontId="37" fillId="0" borderId="27" xfId="267" applyFont="1" applyBorder="1">
      <alignment vertical="top"/>
    </xf>
    <xf numFmtId="0" fontId="38" fillId="0" borderId="28" xfId="268" applyFont="1" applyBorder="1">
      <alignment vertical="top"/>
    </xf>
    <xf numFmtId="0" fontId="39" fillId="0" borderId="29" xfId="269" applyFont="1" applyBorder="1">
      <alignment vertical="top"/>
    </xf>
    <xf numFmtId="0" fontId="39" fillId="0" borderId="0" xfId="270" applyFont="1">
      <alignment vertical="top"/>
    </xf>
    <xf numFmtId="0" fontId="40" fillId="43" borderId="25" xfId="271" applyFont="1" applyFill="1" applyBorder="1">
      <alignment vertical="top"/>
    </xf>
    <xf numFmtId="0" fontId="41" fillId="0" borderId="30" xfId="272" applyFont="1" applyBorder="1">
      <alignment vertical="top"/>
    </xf>
    <xf numFmtId="0" fontId="42" fillId="44" borderId="0" xfId="273" applyFont="1" applyFill="1">
      <alignment vertical="top"/>
    </xf>
    <xf numFmtId="0" fontId="34" fillId="45" borderId="31" xfId="274" applyFill="1" applyBorder="1">
      <alignment vertical="top"/>
    </xf>
    <xf numFmtId="0" fontId="43" fillId="40" borderId="32" xfId="275" applyFont="1" applyFill="1" applyBorder="1">
      <alignment vertical="top"/>
    </xf>
    <xf numFmtId="9" fontId="34" fillId="0" borderId="0" xfId="276" applyNumberFormat="1">
      <alignment vertical="top"/>
    </xf>
    <xf numFmtId="0" fontId="44" fillId="0" borderId="0" xfId="277" applyFont="1">
      <alignment vertical="top"/>
    </xf>
    <xf numFmtId="0" fontId="45" fillId="0" borderId="33" xfId="278" applyFont="1" applyBorder="1">
      <alignment vertical="top"/>
    </xf>
    <xf numFmtId="0" fontId="46" fillId="0" borderId="0" xfId="279" applyFont="1">
      <alignment vertical="top"/>
    </xf>
    <xf numFmtId="0" fontId="6" fillId="0" borderId="0" xfId="14" applyFont="1" applyNumberFormat="1">
      <alignment wrapText="1"/>
    </xf>
    <xf numFmtId="49" fontId="7" fillId="0" borderId="0" xfId="15" applyFont="1" applyNumberFormat="1">
      <alignment wrapText="1"/>
    </xf>
    <xf numFmtId="0" fontId="1" fillId="0" borderId="0" xfId="16" applyFont="1" applyNumberFormat="1">
      <alignment vertical="center" wrapText="1"/>
    </xf>
    <xf numFmtId="0" fontId="1" fillId="0" borderId="0" xfId="17" applyFont="1" applyNumberFormat="1">
      <alignment horizontal="left" vertical="center" wrapText="1"/>
    </xf>
    <xf numFmtId="49" fontId="8" fillId="0" borderId="0" xfId="18" applyFont="1" applyNumberFormat="1">
      <alignment wrapText="1"/>
    </xf>
    <xf numFmtId="0" fontId="1" fillId="0" borderId="0" xfId="19" applyFont="1" applyNumberFormat="1">
      <alignment vertical="center"/>
    </xf>
    <xf numFmtId="0" fontId="2" fillId="0" borderId="0" xfId="20" applyFont="1" applyNumberFormat="1">
      <alignment horizontal="left" vertical="top" wrapText="1"/>
    </xf>
    <xf numFmtId="49" fontId="9" fillId="0" borderId="0" xfId="21" applyFont="1" applyNumberFormat="1">
      <alignment vertical="top" wrapText="1"/>
    </xf>
    <xf numFmtId="49" fontId="2" fillId="3" borderId="3" xfId="22" applyFont="1" applyFill="1" applyBorder="1" applyNumberFormat="1">
      <alignment horizontal="center" vertical="center" wrapText="1"/>
    </xf>
    <xf numFmtId="0" fontId="2" fillId="3" borderId="4" xfId="23" applyFont="1" applyFill="1" applyBorder="1" applyNumberFormat="1">
      <alignment horizontal="center" vertical="center" wrapText="1"/>
    </xf>
    <xf numFmtId="0" fontId="2" fillId="3" borderId="5" xfId="24" applyFont="1" applyFill="1" applyBorder="1" applyNumberFormat="1">
      <alignment horizontal="center" vertical="center" wrapText="1"/>
    </xf>
    <xf numFmtId="0" fontId="10" fillId="0" borderId="0" xfId="25" applyFont="1" applyNumberFormat="1">
      <alignment wrapText="1"/>
    </xf>
    <xf numFmtId="0" fontId="2" fillId="4" borderId="6" xfId="26" applyFont="1" applyFill="1" applyBorder="1" applyNumberFormat="1">
      <alignment horizontal="right" vertical="center" wrapText="1" indent="1"/>
    </xf>
    <xf numFmtId="0" fontId="2" fillId="4" borderId="7" xfId="27" applyFont="1" applyFill="1" applyBorder="1" applyNumberFormat="1">
      <alignment horizontal="right" vertical="center" wrapText="1" indent="1"/>
    </xf>
    <xf numFmtId="0" fontId="11" fillId="0" borderId="0" xfId="28" applyFont="1" applyNumberFormat="1">
      <alignment horizontal="left" vertical="center" wrapText="1"/>
    </xf>
    <xf numFmtId="0" fontId="12" fillId="0" borderId="0" xfId="29" applyFont="1" applyNumberFormat="1">
      <alignment vertical="center" wrapText="1"/>
    </xf>
    <xf numFmtId="0" fontId="10" fillId="0" borderId="6" xfId="30" applyFont="1" applyBorder="1" applyNumberFormat="1">
      <alignment wrapText="1"/>
    </xf>
    <xf numFmtId="0" fontId="10" fillId="0" borderId="0" xfId="31" applyFont="1" applyNumberFormat="1"/>
    <xf numFmtId="0" fontId="11" fillId="0" borderId="0" xfId="32" applyFont="1" applyNumberFormat="1"/>
    <xf numFmtId="0" fontId="13" fillId="0" borderId="0" xfId="33" applyFont="1" applyNumberFormat="1">
      <alignment wrapText="1"/>
    </xf>
    <xf numFmtId="0" fontId="14" fillId="5" borderId="8" xfId="34" applyFont="1" applyFill="1" applyBorder="1" applyNumberFormat="1">
      <alignment horizontal="center" vertical="center" wrapText="1"/>
    </xf>
    <xf numFmtId="0" fontId="13" fillId="0" borderId="6" xfId="35" applyFont="1" applyBorder="1" applyNumberFormat="1">
      <alignment vertical="center" wrapText="1"/>
    </xf>
    <xf numFmtId="0" fontId="13" fillId="0" borderId="0" xfId="36" applyFont="1" applyNumberFormat="1">
      <alignment vertical="center" wrapText="1"/>
    </xf>
    <xf numFmtId="0" fontId="14" fillId="6" borderId="8" xfId="37" applyFont="1" applyFill="1" applyBorder="1" applyNumberFormat="1">
      <alignment horizontal="center" vertical="center" wrapText="1"/>
    </xf>
    <xf numFmtId="0" fontId="13" fillId="0" borderId="6" xfId="38" applyFont="1" applyBorder="1" applyNumberFormat="1">
      <alignment horizontal="left" vertical="center" wrapText="1"/>
    </xf>
    <xf numFmtId="0" fontId="13" fillId="0" borderId="0" xfId="39" applyFont="1" applyNumberFormat="1">
      <alignment horizontal="left" vertical="center" wrapText="1"/>
    </xf>
    <xf numFmtId="0" fontId="14" fillId="7" borderId="8" xfId="40" applyFont="1" applyFill="1" applyBorder="1" applyNumberFormat="1">
      <alignment horizontal="center" vertical="center" wrapText="1"/>
    </xf>
    <xf numFmtId="0" fontId="14" fillId="8" borderId="8" xfId="41" applyFont="1" applyFill="1" applyBorder="1" applyNumberFormat="1">
      <alignment horizontal="center" vertical="center" wrapText="1"/>
    </xf>
    <xf numFmtId="0" fontId="2" fillId="4" borderId="0" xfId="42" applyFont="1" applyFill="1" applyNumberFormat="1">
      <alignment horizontal="right" vertical="center" wrapText="1" indent="1"/>
    </xf>
    <xf numFmtId="0" fontId="11" fillId="0" borderId="6" xfId="43" applyFont="1" applyBorder="1" applyNumberFormat="1">
      <alignment horizontal="left" vertical="center" wrapText="1"/>
    </xf>
    <xf numFmtId="0" fontId="11" fillId="0" borderId="9" xfId="44" applyFont="1" applyBorder="1" applyNumberFormat="1">
      <alignment horizontal="left" vertical="center" wrapText="1"/>
    </xf>
    <xf numFmtId="0" fontId="2" fillId="4" borderId="8" xfId="45" applyFont="1" applyFill="1" applyBorder="1" applyNumberFormat="1">
      <alignment horizontal="right" vertical="center" wrapText="1" indent="1"/>
    </xf>
    <xf numFmtId="0" fontId="2" fillId="4" borderId="10" xfId="46" applyFont="1" applyFill="1" applyBorder="1" applyNumberFormat="1">
      <alignment horizontal="right" vertical="center" wrapText="1" indent="1"/>
    </xf>
    <xf numFmtId="0" fontId="13" fillId="0" borderId="0" xfId="47" applyFont="1" applyNumberFormat="1"/>
    <xf numFmtId="0" fontId="13" fillId="0" borderId="6" xfId="48" applyFont="1" applyBorder="1" applyNumberFormat="1">
      <alignment wrapText="1"/>
    </xf>
    <xf numFmtId="0" fontId="13" fillId="0" borderId="0" xfId="49" applyFont="1" applyNumberFormat="1">
      <alignment vertical="top" wrapText="1"/>
    </xf>
    <xf numFmtId="0" fontId="2" fillId="4" borderId="11" xfId="50" applyFont="1" applyFill="1" applyBorder="1" applyNumberFormat="1">
      <alignment horizontal="right" vertical="center" wrapText="1" indent="1"/>
    </xf>
    <xf numFmtId="0" fontId="2" fillId="4" borderId="12" xfId="51" applyFont="1" applyFill="1" applyBorder="1" applyNumberFormat="1">
      <alignment horizontal="right" vertical="center" wrapText="1" indent="1"/>
    </xf>
    <xf numFmtId="0" fontId="10" fillId="0" borderId="11" xfId="52" applyFont="1" applyBorder="1" applyNumberFormat="1">
      <alignment wrapText="1"/>
    </xf>
    <xf numFmtId="0" fontId="10" fillId="0" borderId="12" xfId="53" applyFont="1" applyBorder="1" applyNumberFormat="1">
      <alignment wrapText="1"/>
    </xf>
    <xf numFmtId="0" fontId="10" fillId="0" borderId="12" xfId="54" applyFont="1" applyBorder="1" applyNumberFormat="1">
      <alignment vertical="center" wrapText="1"/>
    </xf>
    <xf numFmtId="0" fontId="7" fillId="0" borderId="0" xfId="55" applyFont="1" applyNumberFormat="1"/>
    <xf numFmtId="49" fontId="10" fillId="0" borderId="0" xfId="56" applyFont="1" applyNumberFormat="1">
      <alignment vertical="top" wrapText="1"/>
    </xf>
    <xf numFmtId="49" fontId="9" fillId="0" borderId="0" xfId="95" applyFont="1" applyNumberFormat="1">
      <alignment vertical="top"/>
    </xf>
    <xf numFmtId="0" fontId="1" fillId="0" borderId="1" xfId="1" applyFont="1" applyBorder="1" applyNumberFormat="1">
      <alignment horizontal="left" vertical="center" indent="1"/>
    </xf>
    <xf numFmtId="0" fontId="2" fillId="0" borderId="1" xfId="2" applyFont="1" applyBorder="1" applyNumberFormat="1"/>
    <xf numFmtId="0" fontId="2" fillId="0" borderId="0" xfId="3" applyFont="1" applyNumberFormat="1"/>
    <xf numFmtId="0" fontId="3" fillId="2" borderId="2" xfId="4" applyFont="1" applyFill="1" applyBorder="1" applyNumberFormat="1">
      <alignment horizontal="center" vertical="center"/>
    </xf>
    <xf numFmtId="0" fontId="2" fillId="2" borderId="2" xfId="5" applyFont="1" applyFill="1" applyBorder="1" applyNumberFormat="1">
      <alignment vertical="center"/>
    </xf>
    <xf numFmtId="49" fontId="2" fillId="2" borderId="2" xfId="6" applyFont="1" applyFill="1" applyBorder="1" applyNumberFormat="1">
      <alignment vertical="center"/>
    </xf>
    <xf numFmtId="0" fontId="4" fillId="2" borderId="2" xfId="7" applyFont="1" applyFill="1" applyBorder="1" applyNumberFormat="1">
      <alignment horizontal="center" vertical="center"/>
    </xf>
    <xf numFmtId="0" fontId="2" fillId="0" borderId="0" xfId="8" applyFont="1" applyNumberFormat="1">
      <alignment vertical="center"/>
    </xf>
    <xf numFmtId="0" fontId="2" fillId="0" borderId="0" xfId="9" applyFont="1" applyNumberFormat="1">
      <alignment horizontal="left" vertical="center"/>
    </xf>
    <xf numFmtId="0" fontId="2" fillId="2" borderId="2" xfId="10" applyFont="1" applyFill="1" applyBorder="1" applyNumberFormat="1">
      <alignment vertical="center" wrapText="1"/>
    </xf>
    <xf numFmtId="49" fontId="2" fillId="2" borderId="2" xfId="11" applyFont="1" applyFill="1" applyBorder="1" applyNumberFormat="1">
      <alignment vertical="center" wrapText="1"/>
    </xf>
    <xf numFmtId="0" fontId="5" fillId="2" borderId="2" xfId="12" applyFont="1" applyFill="1" applyBorder="1" applyNumberFormat="1">
      <alignment vertical="center"/>
    </xf>
    <xf numFmtId="49" fontId="5" fillId="2" borderId="2" xfId="13" applyFont="1" applyFill="1" applyBorder="1" applyNumberFormat="1">
      <alignment vertical="center"/>
    </xf>
    <xf numFmtId="0" fontId="15" fillId="0" borderId="0" xfId="57" applyFont="1" applyNumberFormat="1">
      <alignment vertical="center" wrapText="1"/>
    </xf>
    <xf numFmtId="49" fontId="15" fillId="0" borderId="0" xfId="58" applyFont="1" applyNumberFormat="1">
      <alignment horizontal="left" vertical="center" wrapText="1"/>
    </xf>
    <xf numFmtId="49" fontId="15" fillId="0" borderId="0" xfId="59" applyFont="1" applyNumberFormat="1">
      <alignment horizontal="center" vertical="center" wrapText="1"/>
    </xf>
    <xf numFmtId="49" fontId="9" fillId="9" borderId="0" xfId="60" applyFont="1" applyFill="1" applyNumberFormat="1">
      <alignment vertical="center" wrapText="1"/>
    </xf>
    <xf numFmtId="49" fontId="9" fillId="0" borderId="0" xfId="61" applyFont="1" applyNumberFormat="1">
      <alignment vertical="center" wrapText="1"/>
    </xf>
    <xf numFmtId="49" fontId="9" fillId="0" borderId="0" xfId="62" applyFont="1" applyNumberFormat="1">
      <alignment horizontal="right" vertical="center"/>
    </xf>
    <xf numFmtId="49" fontId="16" fillId="9" borderId="0" xfId="63" applyFont="1" applyFill="1" applyNumberFormat="1">
      <alignment vertical="center" wrapText="1"/>
    </xf>
    <xf numFmtId="49" fontId="1" fillId="0" borderId="13" xfId="64" applyFont="1" applyBorder="1" applyNumberFormat="1">
      <alignment horizontal="center" vertical="center" wrapText="1"/>
    </xf>
    <xf numFmtId="49" fontId="1" fillId="0" borderId="14" xfId="65" applyFont="1" applyBorder="1" applyNumberFormat="1">
      <alignment horizontal="center" vertical="center" wrapText="1"/>
    </xf>
    <xf numFmtId="49" fontId="17" fillId="9" borderId="0" xfId="66" applyFont="1" applyFill="1" applyNumberFormat="1">
      <alignment vertical="center" wrapText="1"/>
    </xf>
    <xf numFmtId="49" fontId="9" fillId="9" borderId="0" xfId="67" applyFont="1" applyFill="1" applyNumberFormat="1">
      <alignment horizontal="right" vertical="center" wrapText="1" indent="1"/>
    </xf>
    <xf numFmtId="49" fontId="18" fillId="9" borderId="0" xfId="68" applyFont="1" applyFill="1" applyNumberFormat="1">
      <alignment horizontal="center" vertical="center" wrapText="1"/>
    </xf>
    <xf numFmtId="49" fontId="9" fillId="7" borderId="2" xfId="69" applyFont="1" applyFill="1" applyBorder="1" applyNumberFormat="1">
      <alignment horizontal="center" vertical="center"/>
    </xf>
    <xf numFmtId="14" fontId="15" fillId="9" borderId="0" xfId="70" applyFont="1" applyFill="1" applyNumberFormat="1">
      <alignment horizontal="center" vertical="center" wrapText="1"/>
    </xf>
    <xf numFmtId="0" fontId="15" fillId="9" borderId="0" xfId="71" applyFont="1" applyFill="1" applyNumberFormat="1">
      <alignment horizontal="center" vertical="center" wrapText="1"/>
    </xf>
    <xf numFmtId="0" fontId="9" fillId="9" borderId="0" xfId="72" applyFont="1" applyFill="1" applyNumberFormat="1">
      <alignment horizontal="center" vertical="center" wrapText="1"/>
    </xf>
    <xf numFmtId="49" fontId="9" fillId="9" borderId="7" xfId="73" applyFont="1" applyFill="1" applyBorder="1" applyNumberFormat="1">
      <alignment horizontal="right" vertical="center" wrapText="1" indent="1"/>
    </xf>
    <xf numFmtId="49" fontId="9" fillId="10" borderId="0" xfId="74" applyFont="1" applyFill="1" applyNumberFormat="1">
      <alignment horizontal="right" vertical="center" wrapText="1" indent="1"/>
    </xf>
    <xf numFmtId="49" fontId="15" fillId="0" borderId="0" xfId="75" applyFont="1" applyNumberFormat="1">
      <alignment vertical="center" wrapText="1"/>
    </xf>
    <xf numFmtId="49" fontId="16" fillId="9" borderId="0" xfId="76" applyFont="1" applyFill="1" applyNumberFormat="1">
      <alignment horizontal="center" vertical="center" wrapText="1"/>
    </xf>
    <xf numFmtId="0" fontId="9" fillId="7" borderId="2" xfId="0" applyFont="1" applyFill="1" applyBorder="1" applyNumberFormat="1">
      <alignment horizontal="center" vertical="center" wrapText="1"/>
    </xf>
    <xf numFmtId="0" fontId="9" fillId="0" borderId="2" xfId="78" applyFont="1" applyBorder="1" applyNumberFormat="1">
      <alignment horizontal="center" vertical="center" wrapText="1"/>
    </xf>
    <xf numFmtId="49" fontId="9" fillId="9" borderId="0" xfId="79" applyFont="1" applyFill="1" applyNumberFormat="1">
      <alignment horizontal="center" vertical="center" wrapText="1"/>
    </xf>
    <xf numFmtId="0" fontId="9" fillId="0" borderId="2" xfId="80" applyFont="1" applyBorder="1" applyNumberFormat="1">
      <alignment horizontal="center" vertical="center"/>
    </xf>
    <xf numFmtId="0" fontId="9" fillId="9" borderId="0" xfId="81" applyFont="1" applyFill="1" applyNumberFormat="1">
      <alignment horizontal="right" vertical="center" wrapText="1" indent="1"/>
    </xf>
    <xf numFmtId="49" fontId="19" fillId="0" borderId="0" xfId="82" applyFont="1" applyNumberFormat="1">
      <alignment horizontal="center" vertical="center" wrapText="1"/>
    </xf>
    <xf numFmtId="49" fontId="9" fillId="7" borderId="2" xfId="83" applyFont="1" applyFill="1" applyBorder="1" applyNumberFormat="1">
      <alignment horizontal="center" vertical="center" wrapText="1"/>
    </xf>
    <xf numFmtId="14" fontId="9" fillId="9" borderId="0" xfId="84" applyFont="1" applyFill="1" applyNumberFormat="1">
      <alignment horizontal="center" vertical="center" wrapText="1"/>
    </xf>
    <xf numFmtId="0" fontId="20" fillId="9" borderId="0" xfId="85" applyFont="1" applyFill="1" applyNumberFormat="1">
      <alignment horizontal="center" vertical="center" wrapText="1"/>
    </xf>
    <xf numFmtId="49" fontId="9" fillId="0" borderId="2" xfId="86" applyFont="1" applyBorder="1" applyNumberFormat="1">
      <alignment horizontal="center" vertical="center" wrapText="1"/>
    </xf>
    <xf numFmtId="49" fontId="9" fillId="0" borderId="0" xfId="87" applyFont="1" applyNumberFormat="1">
      <alignment vertical="center"/>
    </xf>
    <xf numFmtId="49" fontId="21" fillId="0" borderId="0" xfId="88" applyFont="1" applyNumberFormat="1">
      <alignment vertical="center" wrapText="1"/>
    </xf>
    <xf numFmtId="49" fontId="9" fillId="10" borderId="6" xfId="89" applyFont="1" applyFill="1" applyBorder="1" applyNumberFormat="1">
      <alignment horizontal="center" vertical="center" wrapText="1"/>
    </xf>
    <xf numFmtId="49" fontId="9" fillId="10" borderId="0" xfId="90" applyFont="1" applyFill="1" applyNumberFormat="1">
      <alignment horizontal="center" vertical="center" wrapText="1"/>
    </xf>
    <xf numFmtId="49" fontId="9" fillId="9" borderId="0" xfId="91" applyFont="1" applyFill="1" applyNumberFormat="1">
      <alignment horizontal="center" wrapText="1"/>
    </xf>
    <xf numFmtId="49" fontId="9" fillId="7" borderId="2" xfId="92" applyFont="1" applyFill="1" applyBorder="1" applyNumberFormat="1">
      <alignment horizontal="center" vertical="center" wrapText="1"/>
    </xf>
    <xf numFmtId="49" fontId="9" fillId="9" borderId="0" xfId="93" applyFont="1" applyFill="1" applyNumberFormat="1">
      <alignment vertical="center"/>
    </xf>
    <xf numFmtId="49" fontId="9" fillId="0" borderId="0" xfId="94" applyFont="1" applyNumberFormat="1">
      <alignment horizontal="center" vertical="center" wrapText="1"/>
    </xf>
    <xf numFmtId="49" fontId="9" fillId="0" borderId="0" xfId="96" applyFont="1" applyNumberFormat="1">
      <alignment horizontal="right" vertical="top"/>
    </xf>
    <xf numFmtId="2" fontId="17" fillId="0" borderId="15" xfId="97" applyFont="1" applyBorder="1" applyNumberFormat="1">
      <alignment horizontal="left" vertical="center" wrapText="1"/>
    </xf>
    <xf numFmtId="2" fontId="9" fillId="0" borderId="0" xfId="98" applyFont="1" applyNumberFormat="1">
      <alignment vertical="center" wrapText="1"/>
    </xf>
    <xf numFmtId="49" fontId="9" fillId="0" borderId="0" xfId="99" applyFont="1" applyNumberFormat="1">
      <alignment horizontal="center" wrapText="1"/>
    </xf>
    <xf numFmtId="49" fontId="9" fillId="9" borderId="2" xfId="100" applyFont="1" applyFill="1" applyBorder="1" applyNumberFormat="1">
      <alignment horizontal="center" vertical="center" wrapText="1"/>
    </xf>
    <xf numFmtId="49" fontId="9" fillId="0" borderId="8" xfId="101" applyFont="1" applyBorder="1" applyNumberFormat="1">
      <alignment horizontal="center" vertical="center" wrapText="1"/>
    </xf>
    <xf numFmtId="49" fontId="9" fillId="0" borderId="10" xfId="102" applyFont="1" applyBorder="1" applyNumberFormat="1">
      <alignment horizontal="center" vertical="center" wrapText="1"/>
    </xf>
    <xf numFmtId="49" fontId="9" fillId="9" borderId="16" xfId="103" applyFont="1" applyFill="1" applyBorder="1" applyNumberFormat="1">
      <alignment horizontal="center" vertical="center" wrapText="1"/>
    </xf>
    <xf numFmtId="2" fontId="9" fillId="0" borderId="2" xfId="104" applyFont="1" applyBorder="1" applyNumberFormat="1">
      <alignment horizontal="center" vertical="center" wrapText="1"/>
    </xf>
    <xf numFmtId="2" fontId="9" fillId="9" borderId="2" xfId="105" applyFont="1" applyFill="1" applyBorder="1" applyNumberFormat="1">
      <alignment horizontal="center" vertical="center" wrapText="1"/>
    </xf>
    <xf numFmtId="2" fontId="9" fillId="9" borderId="16" xfId="106" applyFont="1" applyFill="1" applyBorder="1" applyNumberFormat="1">
      <alignment horizontal="center" vertical="center" wrapText="1"/>
    </xf>
    <xf numFmtId="49" fontId="9" fillId="0" borderId="11" xfId="107" applyFont="1" applyBorder="1" applyNumberFormat="1">
      <alignment horizontal="center" vertical="center" wrapText="1"/>
    </xf>
    <xf numFmtId="49" fontId="9" fillId="0" borderId="17" xfId="108" applyFont="1" applyBorder="1" applyNumberFormat="1">
      <alignment horizontal="center" vertical="center" wrapText="1"/>
    </xf>
    <xf numFmtId="49" fontId="9" fillId="3" borderId="18" xfId="109" applyFont="1" applyFill="1" applyBorder="1" applyNumberFormat="1">
      <alignment horizontal="center" vertical="center" wrapText="1"/>
    </xf>
    <xf numFmtId="2" fontId="9" fillId="3" borderId="2" xfId="110" applyFont="1" applyFill="1" applyBorder="1" applyNumberFormat="1">
      <alignment horizontal="center" vertical="center" wrapText="1"/>
    </xf>
    <xf numFmtId="2" fontId="9" fillId="3" borderId="18" xfId="111" applyFont="1" applyFill="1" applyBorder="1" applyNumberFormat="1">
      <alignment horizontal="center" vertical="center" wrapText="1"/>
    </xf>
    <xf numFmtId="49" fontId="9" fillId="11" borderId="2" xfId="112" applyFont="1" applyFill="1" applyBorder="1" applyNumberFormat="1">
      <alignment horizontal="center" vertical="center"/>
    </xf>
    <xf numFmtId="49" fontId="9" fillId="0" borderId="19" xfId="113" applyFont="1" applyBorder="1" applyNumberFormat="1">
      <alignment horizontal="center" vertical="center" wrapText="1"/>
    </xf>
    <xf numFmtId="49" fontId="9" fillId="3" borderId="20" xfId="114" applyFont="1" applyFill="1" applyBorder="1" applyNumberFormat="1">
      <alignment horizontal="center" vertical="center" wrapText="1"/>
    </xf>
    <xf numFmtId="2" fontId="9" fillId="3" borderId="20" xfId="115" applyFont="1" applyFill="1" applyBorder="1" applyNumberFormat="1">
      <alignment horizontal="center" vertical="center" wrapText="1"/>
    </xf>
    <xf numFmtId="49" fontId="9" fillId="3" borderId="6" xfId="116" applyFont="1" applyFill="1" applyBorder="1" applyNumberFormat="1">
      <alignment horizontal="center" vertical="top"/>
    </xf>
    <xf numFmtId="49" fontId="9" fillId="3" borderId="0" xfId="117" applyFont="1" applyFill="1" applyNumberFormat="1">
      <alignment horizontal="center" vertical="top"/>
    </xf>
    <xf numFmtId="49" fontId="9" fillId="11" borderId="0" xfId="118" applyFont="1" applyFill="1" applyNumberFormat="1">
      <alignment horizontal="center" vertical="center"/>
    </xf>
    <xf numFmtId="49" fontId="22" fillId="0" borderId="2" xfId="119" applyFont="1" applyBorder="1" applyNumberFormat="1">
      <alignment vertical="top"/>
    </xf>
    <xf numFmtId="49" fontId="9" fillId="0" borderId="2" xfId="120" applyFont="1" applyBorder="1" applyNumberFormat="1">
      <alignment vertical="top"/>
    </xf>
    <xf numFmtId="0" fontId="47" fillId="0" borderId="0" xfId="0" applyFont="1">
      <alignment vertical="top"/>
    </xf>
    <xf numFmtId="0" fontId="47" fillId="0" borderId="0" xfId="0" applyFont="1">
      <alignment vertical="top"/>
    </xf>
    <xf numFmtId="0" fontId="9" fillId="0" borderId="0" xfId="0" applyFont="1" applyNumberFormat="1">
      <alignment vertical="top"/>
    </xf>
    <xf numFmtId="49" fontId="27" fillId="0" borderId="7" xfId="0" applyFont="1" applyBorder="1" applyNumberFormat="1">
      <alignment horizontal="center" vertical="center" wrapText="1"/>
    </xf>
    <xf numFmtId="0" fontId="24" fillId="0" borderId="2" xfId="0" applyFont="1" applyBorder="1" applyNumberFormat="1">
      <alignment horizontal="center" vertical="center" wrapText="1"/>
    </xf>
    <xf numFmtId="171" fontId="9" fillId="5" borderId="23" xfId="0" applyFont="1" applyFill="1" applyBorder="1" applyNumberFormat="1">
      <alignment horizontal="center" vertical="center"/>
      <protection locked="0"/>
    </xf>
    <xf numFmtId="49" fontId="24" fillId="5" borderId="2" xfId="0" applyFont="1" applyFill="1" applyBorder="1" applyNumberFormat="1">
      <alignment horizontal="center" vertical="center" wrapText="1"/>
      <protection locked="0"/>
    </xf>
    <xf numFmtId="0" fontId="9" fillId="5" borderId="2" xfId="0" applyFont="1" applyFill="1" applyBorder="1" applyNumberFormat="1">
      <alignment horizontal="left" vertical="center" wrapText="1"/>
      <protection locked="0"/>
    </xf>
    <xf numFmtId="49" fontId="24" fillId="5" borderId="2" xfId="0" applyFont="1" applyFill="1" applyBorder="1" applyNumberFormat="1">
      <alignment horizontal="left" vertical="center" wrapText="1"/>
      <protection locked="0"/>
    </xf>
    <xf numFmtId="4" fontId="24" fillId="5" borderId="2" xfId="0" applyFont="1" applyFill="1" applyBorder="1" applyNumberFormat="1">
      <alignment horizontal="right" vertical="center" wrapText="1"/>
      <protection locked="0"/>
    </xf>
    <xf numFmtId="0" fontId="24" fillId="5" borderId="2" xfId="0" applyFont="1" applyFill="1" applyBorder="1" applyNumberFormat="1">
      <alignment horizontal="right" vertical="center" wrapText="1"/>
      <protection locked="0"/>
    </xf>
    <xf numFmtId="0" fontId="24" fillId="8" borderId="2" xfId="0" applyFont="1" applyFill="1" applyBorder="1" applyNumberFormat="1">
      <alignment horizontal="left" vertical="center" wrapText="1"/>
      <protection locked="0"/>
    </xf>
    <xf numFmtId="0" fontId="9" fillId="8" borderId="2" xfId="0" applyFont="1" applyFill="1" applyBorder="1" applyNumberFormat="1">
      <alignment horizontal="center" vertical="center" wrapText="1"/>
      <protection locked="0"/>
    </xf>
    <xf numFmtId="4" fontId="24" fillId="7" borderId="2" xfId="0" applyFont="1" applyFill="1" applyBorder="1" applyNumberFormat="1">
      <alignment horizontal="right" vertical="center" wrapText="1"/>
    </xf>
    <xf numFmtId="4" fontId="24" fillId="3" borderId="2" xfId="0" applyFont="1" applyFill="1" applyBorder="1" applyNumberFormat="1">
      <alignment horizontal="right" vertical="center" wrapText="1"/>
    </xf>
    <xf numFmtId="0" fontId="23" fillId="12" borderId="14" xfId="121" applyFont="1" applyFill="1" applyBorder="1" applyNumberFormat="1">
      <alignment horizontal="left" vertical="center"/>
    </xf>
    <xf numFmtId="0" fontId="23" fillId="12" borderId="15" xfId="122" applyFont="1" applyFill="1" applyBorder="1" applyNumberFormat="1">
      <alignment horizontal="left" vertical="center"/>
    </xf>
    <xf numFmtId="0" fontId="23" fillId="12" borderId="13" xfId="123" applyFont="1" applyFill="1" applyBorder="1" applyNumberFormat="1">
      <alignment horizontal="left" vertical="center"/>
    </xf>
    <xf numFmtId="49" fontId="24" fillId="0" borderId="0" xfId="124" applyFont="1" applyNumberFormat="1">
      <alignment vertical="top"/>
    </xf>
    <xf numFmtId="0" fontId="9" fillId="0" borderId="0" xfId="125" applyFont="1" applyNumberFormat="1">
      <alignment vertical="top"/>
    </xf>
    <xf numFmtId="1" fontId="17" fillId="0" borderId="15" xfId="126" applyFont="1" applyBorder="1" applyNumberFormat="1">
      <alignment horizontal="left" vertical="center" wrapText="1"/>
    </xf>
    <xf numFmtId="1" fontId="17" fillId="0" borderId="0" xfId="127" applyFont="1" applyNumberFormat="1">
      <alignment horizontal="center" vertical="center" wrapText="1"/>
    </xf>
    <xf numFmtId="1" fontId="9" fillId="0" borderId="2" xfId="128" applyFont="1" applyBorder="1" applyNumberFormat="1">
      <alignment horizontal="center" vertical="center" wrapText="1"/>
    </xf>
    <xf numFmtId="1" fontId="9" fillId="0" borderId="14" xfId="129" applyFont="1" applyBorder="1" applyNumberFormat="1">
      <alignment horizontal="center" vertical="center" wrapText="1"/>
    </xf>
    <xf numFmtId="0" fontId="9" fillId="0" borderId="16" xfId="130" applyFont="1" applyBorder="1" applyNumberFormat="1">
      <alignment horizontal="center" vertical="center" wrapText="1"/>
    </xf>
    <xf numFmtId="0" fontId="9" fillId="0" borderId="18" xfId="131" applyFont="1" applyBorder="1" applyNumberFormat="1">
      <alignment horizontal="center" vertical="center" wrapText="1"/>
    </xf>
    <xf numFmtId="0" fontId="9" fillId="0" borderId="20" xfId="132" applyFont="1" applyBorder="1" applyNumberFormat="1">
      <alignment horizontal="center" vertical="center" wrapText="1"/>
    </xf>
    <xf numFmtId="49" fontId="22" fillId="0" borderId="15" xfId="133" applyFont="1" applyBorder="1" applyNumberFormat="1">
      <alignment vertical="top"/>
    </xf>
    <xf numFmtId="49" fontId="9" fillId="0" borderId="15" xfId="134" applyFont="1" applyBorder="1" applyNumberFormat="1">
      <alignment vertical="top"/>
    </xf>
    <xf numFmtId="49" fontId="9" fillId="0" borderId="2" xfId="135" applyFont="1" applyBorder="1" applyNumberFormat="1">
      <alignment vertical="center" wrapText="1"/>
    </xf>
    <xf numFmtId="4" fontId="9" fillId="7" borderId="2" xfId="136" applyFont="1" applyFill="1" applyBorder="1" applyNumberFormat="1">
      <alignment vertical="center"/>
    </xf>
    <xf numFmtId="3" fontId="9" fillId="7" borderId="2" xfId="137" applyFont="1" applyFill="1" applyBorder="1" applyNumberFormat="1">
      <alignment vertical="center"/>
    </xf>
    <xf numFmtId="4" fontId="9" fillId="7" borderId="2" xfId="138" applyFont="1" applyFill="1" applyBorder="1" applyNumberFormat="1">
      <alignment horizontal="right" vertical="center"/>
    </xf>
    <xf numFmtId="3" fontId="9" fillId="5" borderId="2" xfId="139" applyFont="1" applyFill="1" applyBorder="1" applyNumberFormat="1">
      <alignment horizontal="right" vertical="center"/>
      <protection locked="0"/>
    </xf>
    <xf numFmtId="16" fontId="9" fillId="9" borderId="2" xfId="140" applyFont="1" applyFill="1" applyBorder="1" applyNumberFormat="1" quotePrefix="1">
      <alignment horizontal="center" vertical="center" wrapText="1"/>
    </xf>
    <xf numFmtId="49" fontId="9" fillId="9" borderId="2" xfId="141" applyFont="1" applyFill="1" applyBorder="1" applyNumberFormat="1">
      <alignment horizontal="left" vertical="center" wrapText="1" indent="1"/>
    </xf>
    <xf numFmtId="4" fontId="9" fillId="5" borderId="2" xfId="142" applyFont="1" applyFill="1" applyBorder="1" applyNumberFormat="1">
      <alignment vertical="center"/>
      <protection locked="0"/>
    </xf>
    <xf numFmtId="49" fontId="9" fillId="0" borderId="14" xfId="143" applyFont="1" applyBorder="1" applyNumberFormat="1">
      <alignment vertical="center" wrapText="1"/>
    </xf>
    <xf numFmtId="4" fontId="9" fillId="0" borderId="2" xfId="144" applyFont="1" applyBorder="1" applyNumberFormat="1">
      <alignment vertical="top"/>
    </xf>
    <xf numFmtId="16" fontId="9" fillId="0" borderId="2" xfId="145" applyFont="1" applyBorder="1" applyNumberFormat="1" quotePrefix="1">
      <alignment horizontal="center" vertical="center" wrapText="1"/>
    </xf>
    <xf numFmtId="49" fontId="9" fillId="0" borderId="2" xfId="146" applyFont="1" applyBorder="1" applyNumberFormat="1">
      <alignment horizontal="left" vertical="center" wrapText="1" indent="1"/>
    </xf>
    <xf numFmtId="4" fontId="9" fillId="7" borderId="20" xfId="147" applyFont="1" applyFill="1" applyBorder="1" applyNumberFormat="1">
      <alignment vertical="center"/>
    </xf>
    <xf numFmtId="49" fontId="9" fillId="0" borderId="0" xfId="148" applyFont="1" applyNumberFormat="1">
      <alignment horizontal="right" vertical="center" wrapText="1"/>
    </xf>
    <xf numFmtId="49" fontId="17" fillId="0" borderId="13" xfId="149" applyFont="1" applyBorder="1" applyNumberFormat="1">
      <alignment horizontal="left" vertical="center" wrapText="1"/>
    </xf>
    <xf numFmtId="49" fontId="17" fillId="0" borderId="2" xfId="150" applyFont="1" applyBorder="1" applyNumberFormat="1">
      <alignment horizontal="left" vertical="center" wrapText="1"/>
    </xf>
    <xf numFmtId="49" fontId="17" fillId="0" borderId="14" xfId="151" applyFont="1" applyBorder="1" applyNumberFormat="1">
      <alignment horizontal="left" vertical="center" wrapText="1"/>
    </xf>
    <xf numFmtId="2" fontId="9" fillId="0" borderId="14" xfId="152" applyFont="1" applyBorder="1" applyNumberFormat="1">
      <alignment horizontal="center" vertical="center" wrapText="1"/>
    </xf>
    <xf numFmtId="2" fontId="9" fillId="0" borderId="15" xfId="153" applyFont="1" applyBorder="1" applyNumberFormat="1">
      <alignment horizontal="center" vertical="center" wrapText="1"/>
    </xf>
    <xf numFmtId="49" fontId="9" fillId="0" borderId="21" xfId="154" applyFont="1" applyBorder="1" applyNumberFormat="1">
      <alignment horizontal="center" vertical="center" wrapText="1"/>
    </xf>
    <xf numFmtId="49" fontId="9" fillId="0" borderId="18" xfId="155" applyFont="1" applyBorder="1" applyNumberFormat="1">
      <alignment horizontal="center" vertical="center" wrapText="1"/>
    </xf>
    <xf numFmtId="2" fontId="9" fillId="0" borderId="20" xfId="156" applyFont="1" applyBorder="1" applyNumberFormat="1">
      <alignment horizontal="center" vertical="center" wrapText="1"/>
    </xf>
    <xf numFmtId="2" fontId="9" fillId="0" borderId="11" xfId="157" applyFont="1" applyBorder="1" applyNumberFormat="1">
      <alignment horizontal="center" vertical="center" wrapText="1"/>
    </xf>
    <xf numFmtId="2" fontId="9" fillId="0" borderId="12" xfId="158" applyFont="1" applyBorder="1" applyNumberFormat="1">
      <alignment horizontal="center" vertical="center" wrapText="1"/>
    </xf>
    <xf numFmtId="49" fontId="9" fillId="0" borderId="22" xfId="159" applyFont="1" applyBorder="1" applyNumberFormat="1">
      <alignment horizontal="center" vertical="center" wrapText="1"/>
    </xf>
    <xf numFmtId="49" fontId="9" fillId="0" borderId="20" xfId="160" applyFont="1" applyBorder="1" applyNumberFormat="1">
      <alignment horizontal="center" vertical="center" wrapText="1"/>
    </xf>
    <xf numFmtId="2" fontId="9" fillId="0" borderId="13" xfId="161" applyFont="1" applyBorder="1" applyNumberFormat="1">
      <alignment horizontal="center" vertical="center" wrapText="1"/>
    </xf>
    <xf numFmtId="49" fontId="9" fillId="0" borderId="14" xfId="162" applyFont="1" applyBorder="1" applyNumberFormat="1">
      <alignment horizontal="center" vertical="center" wrapText="1"/>
    </xf>
    <xf numFmtId="49" fontId="22" fillId="0" borderId="0" xfId="163" applyFont="1" applyNumberFormat="1">
      <alignment vertical="top"/>
    </xf>
    <xf numFmtId="49" fontId="17" fillId="0" borderId="2" xfId="164" applyFont="1" applyBorder="1" applyNumberFormat="1">
      <alignment horizontal="center" vertical="center"/>
    </xf>
    <xf numFmtId="49" fontId="17" fillId="0" borderId="14" xfId="165" applyFont="1" applyBorder="1" applyNumberFormat="1">
      <alignment horizontal="center" vertical="center"/>
    </xf>
    <xf numFmtId="49" fontId="9" fillId="0" borderId="13" xfId="166" applyFont="1" applyBorder="1" applyNumberFormat="1">
      <alignment vertical="top"/>
    </xf>
    <xf numFmtId="49" fontId="9" fillId="0" borderId="20" xfId="167" applyFont="1" applyBorder="1" applyNumberFormat="1">
      <alignment horizontal="left" vertical="center" wrapText="1"/>
    </xf>
    <xf numFmtId="4" fontId="9" fillId="7" borderId="20" xfId="168" applyFont="1" applyFill="1" applyBorder="1" applyNumberFormat="1">
      <alignment horizontal="right" vertical="center" wrapText="1"/>
    </xf>
    <xf numFmtId="178" fontId="9" fillId="0" borderId="14" xfId="169" applyFont="1" applyBorder="1" applyNumberFormat="1">
      <alignment horizontal="center" vertical="center" wrapText="1"/>
    </xf>
    <xf numFmtId="178" fontId="9" fillId="0" borderId="15" xfId="170" applyFont="1" applyBorder="1" applyNumberFormat="1">
      <alignment horizontal="center" vertical="center" wrapText="1"/>
    </xf>
    <xf numFmtId="49" fontId="9" fillId="0" borderId="7" xfId="171" applyFont="1" applyBorder="1" applyNumberFormat="1">
      <alignment vertical="top"/>
    </xf>
    <xf numFmtId="4" fontId="9" fillId="5" borderId="2" xfId="172" applyFont="1" applyFill="1" applyBorder="1" applyNumberFormat="1">
      <alignment horizontal="right" vertical="center" wrapText="1"/>
      <protection locked="0"/>
    </xf>
    <xf numFmtId="49" fontId="25" fillId="12" borderId="15" xfId="173" applyFont="1" applyFill="1" applyBorder="1" applyNumberFormat="1">
      <alignment horizontal="left" vertical="center"/>
    </xf>
    <xf numFmtId="49" fontId="9" fillId="0" borderId="16" xfId="174" applyFont="1" applyBorder="1" applyNumberFormat="1" quotePrefix="1">
      <alignment horizontal="center" vertical="center" wrapText="1"/>
    </xf>
    <xf numFmtId="49" fontId="9" fillId="0" borderId="16" xfId="175" applyFont="1" applyBorder="1" applyNumberFormat="1">
      <alignment horizontal="left" vertical="center" wrapText="1" indent="1"/>
    </xf>
    <xf numFmtId="49" fontId="9" fillId="0" borderId="20" xfId="176" applyFont="1" applyBorder="1" applyNumberFormat="1">
      <alignment horizontal="left" vertical="center" wrapText="1" indent="1"/>
    </xf>
    <xf numFmtId="0" fontId="48" fillId="0" borderId="0" xfId="0" applyFont="1">
      <alignment vertical="top"/>
    </xf>
    <xf numFmtId="49" fontId="9" fillId="0" borderId="18" xfId="210" applyFont="1" applyBorder="1" applyNumberFormat="1">
      <alignment vertical="top"/>
    </xf>
    <xf numFmtId="49" fontId="27" fillId="0" borderId="7" xfId="199" applyFont="1" applyBorder="1" applyNumberFormat="1">
      <alignment horizontal="center" vertical="center" wrapText="1"/>
    </xf>
    <xf numFmtId="0" fontId="9" fillId="9" borderId="2" xfId="211" applyFont="1" applyFill="1" applyBorder="1" applyNumberFormat="1">
      <alignment horizontal="center" vertical="center"/>
    </xf>
    <xf numFmtId="49" fontId="24" fillId="8" borderId="2" xfId="212" applyFont="1" applyFill="1" applyBorder="1" applyNumberFormat="1">
      <alignment horizontal="left" vertical="center" wrapText="1"/>
      <protection locked="0"/>
    </xf>
    <xf numFmtId="171" fontId="9" fillId="8" borderId="23" xfId="213" applyFont="1" applyFill="1" applyBorder="1" applyNumberFormat="1">
      <alignment horizontal="center" vertical="center"/>
      <protection locked="0"/>
    </xf>
    <xf numFmtId="0" fontId="9" fillId="8" borderId="2" xfId="214" applyFont="1" applyFill="1" applyBorder="1" applyNumberFormat="1">
      <alignment vertical="center" wrapText="1"/>
      <protection locked="0"/>
    </xf>
    <xf numFmtId="49" fontId="24" fillId="5" borderId="2" xfId="204" applyFont="1" applyFill="1" applyBorder="1" applyNumberFormat="1">
      <alignment horizontal="left" vertical="center" wrapText="1"/>
      <protection locked="0"/>
    </xf>
    <xf numFmtId="4" fontId="9" fillId="7" borderId="16" xfId="177" applyFont="1" applyFill="1" applyBorder="1" applyNumberFormat="1">
      <alignment horizontal="right" vertical="center" wrapText="1"/>
    </xf>
    <xf numFmtId="0" fontId="26" fillId="0" borderId="8" xfId="178" applyFont="1" applyBorder="1" applyNumberFormat="1">
      <alignment horizontal="center" vertical="center"/>
    </xf>
    <xf numFmtId="0" fontId="26" fillId="0" borderId="9" xfId="179" applyFont="1" applyBorder="1" applyNumberFormat="1">
      <alignment horizontal="center" vertical="center"/>
    </xf>
    <xf numFmtId="0" fontId="26" fillId="0" borderId="11" xfId="180" applyFont="1" applyBorder="1" applyNumberFormat="1">
      <alignment horizontal="center" vertical="center"/>
    </xf>
    <xf numFmtId="0" fontId="26" fillId="0" borderId="12" xfId="181" applyFont="1" applyBorder="1" applyNumberFormat="1">
      <alignment horizontal="center" vertical="center"/>
    </xf>
    <xf numFmtId="14" fontId="9" fillId="0" borderId="16" xfId="182" applyFont="1" applyBorder="1" applyNumberFormat="1" quotePrefix="1">
      <alignment horizontal="center" vertical="center" wrapText="1"/>
    </xf>
    <xf numFmtId="49" fontId="9" fillId="0" borderId="16" xfId="183" applyFont="1" applyBorder="1" applyNumberFormat="1">
      <alignment horizontal="left" vertical="center" wrapText="1" indent="2"/>
    </xf>
    <xf numFmtId="49" fontId="9" fillId="0" borderId="20" xfId="184" applyFont="1" applyBorder="1" applyNumberFormat="1">
      <alignment horizontal="left" vertical="center" wrapText="1" indent="2"/>
    </xf>
    <xf numFmtId="49" fontId="9" fillId="0" borderId="16" xfId="185" applyFont="1" applyBorder="1" applyNumberFormat="1">
      <alignment horizontal="center" vertical="center" wrapText="1"/>
    </xf>
    <xf numFmtId="49" fontId="9" fillId="0" borderId="16" xfId="186" applyFont="1" applyBorder="1" applyNumberFormat="1">
      <alignment horizontal="left" vertical="center" wrapText="1" indent="3"/>
    </xf>
    <xf numFmtId="49" fontId="9" fillId="0" borderId="20" xfId="187" applyFont="1" applyBorder="1" applyNumberFormat="1">
      <alignment horizontal="left" vertical="center" wrapText="1" indent="3"/>
    </xf>
    <xf numFmtId="16" fontId="9" fillId="0" borderId="16" xfId="188" applyFont="1" applyBorder="1" applyNumberFormat="1" quotePrefix="1">
      <alignment horizontal="center" vertical="center" wrapText="1"/>
    </xf>
    <xf numFmtId="0" fontId="25" fillId="12" borderId="15" xfId="189" applyFont="1" applyFill="1" applyBorder="1" applyNumberFormat="1">
      <alignment horizontal="left" vertical="center"/>
    </xf>
    <xf numFmtId="49" fontId="17" fillId="0" borderId="14" xfId="190" applyFont="1" applyBorder="1" applyNumberFormat="1">
      <alignment horizontal="center" vertical="center" wrapText="1"/>
    </xf>
    <xf numFmtId="49" fontId="17" fillId="0" borderId="15" xfId="191" applyFont="1" applyBorder="1" applyNumberFormat="1">
      <alignment horizontal="center" vertical="center" wrapText="1"/>
    </xf>
    <xf numFmtId="49" fontId="17" fillId="0" borderId="9" xfId="192" applyFont="1" applyBorder="1" applyNumberFormat="1">
      <alignment horizontal="center" vertical="center" wrapText="1"/>
    </xf>
    <xf numFmtId="4" fontId="9" fillId="7" borderId="2" xfId="193" applyFont="1" applyFill="1" applyBorder="1" applyNumberFormat="1">
      <alignment horizontal="right" vertical="center" wrapText="1"/>
    </xf>
    <xf numFmtId="171" fontId="9" fillId="8" borderId="23" xfId="0" applyFont="1" applyFill="1" applyBorder="1" applyNumberFormat="1">
      <alignment horizontal="center" vertical="center"/>
      <protection locked="0"/>
    </xf>
    <xf numFmtId="49" fontId="9" fillId="9" borderId="0" xfId="194" applyFont="1" applyFill="1" applyNumberFormat="1">
      <alignment vertical="top"/>
    </xf>
    <xf numFmtId="49" fontId="1" fillId="0" borderId="15" xfId="195" applyFont="1" applyBorder="1" applyNumberFormat="1">
      <alignment horizontal="left" vertical="center" indent="1"/>
    </xf>
    <xf numFmtId="49" fontId="9" fillId="9" borderId="2" xfId="196" applyFont="1" applyFill="1" applyBorder="1" applyNumberFormat="1">
      <alignment horizontal="center" vertical="center"/>
    </xf>
    <xf numFmtId="49" fontId="9" fillId="5" borderId="2" xfId="197" applyFont="1" applyFill="1" applyBorder="1" applyNumberFormat="1">
      <alignment horizontal="left" vertical="center" wrapText="1"/>
      <protection locked="0"/>
    </xf>
    <xf numFmtId="49" fontId="9" fillId="13" borderId="0" xfId="198" applyFont="1" applyFill="1" applyNumberFormat="1"/>
    <xf numFmtId="0" fontId="24" fillId="0" borderId="2" xfId="200" applyFont="1" applyBorder="1" applyNumberFormat="1">
      <alignment horizontal="center" vertical="center" wrapText="1"/>
    </xf>
    <xf numFmtId="171" fontId="9" fillId="5" borderId="23" xfId="201" applyFont="1" applyFill="1" applyBorder="1" applyNumberFormat="1">
      <alignment horizontal="center" vertical="center"/>
      <protection locked="0"/>
    </xf>
    <xf numFmtId="49" fontId="24" fillId="5" borderId="2" xfId="202" applyFont="1" applyFill="1" applyBorder="1" applyNumberFormat="1">
      <alignment horizontal="center" vertical="center" wrapText="1"/>
      <protection locked="0"/>
    </xf>
    <xf numFmtId="0" fontId="9" fillId="5" borderId="2" xfId="203" applyFont="1" applyFill="1" applyBorder="1" applyNumberFormat="1">
      <alignment horizontal="left" vertical="center" wrapText="1"/>
      <protection locked="0"/>
    </xf>
    <xf numFmtId="4" fontId="24" fillId="5" borderId="2" xfId="205" applyFont="1" applyFill="1" applyBorder="1" applyNumberFormat="1">
      <alignment horizontal="right" vertical="center" wrapText="1"/>
      <protection locked="0"/>
    </xf>
    <xf numFmtId="0" fontId="24" fillId="5" borderId="2" xfId="206" applyFont="1" applyFill="1" applyBorder="1" applyNumberFormat="1">
      <alignment horizontal="right" vertical="center" wrapText="1"/>
      <protection locked="0"/>
    </xf>
    <xf numFmtId="0" fontId="24" fillId="8" borderId="2" xfId="207" applyFont="1" applyFill="1" applyBorder="1" applyNumberFormat="1">
      <alignment horizontal="left" vertical="center" wrapText="1"/>
      <protection locked="0"/>
    </xf>
    <xf numFmtId="0" fontId="9" fillId="8" borderId="2" xfId="77" applyFont="1" applyFill="1" applyBorder="1" applyNumberFormat="1">
      <alignment horizontal="center" vertical="center" wrapText="1"/>
      <protection locked="0"/>
    </xf>
    <xf numFmtId="4" fontId="24" fillId="7" borderId="2" xfId="208" applyFont="1" applyFill="1" applyBorder="1" applyNumberFormat="1">
      <alignment horizontal="right" vertical="center" wrapText="1"/>
    </xf>
    <xf numFmtId="4" fontId="24" fillId="3" borderId="2" xfId="209" applyFont="1" applyFill="1" applyBorder="1" applyNumberFormat="1">
      <alignment horizontal="right" vertical="center" wrapText="1"/>
    </xf>
    <xf numFmtId="0" fontId="24" fillId="5" borderId="13" xfId="215" applyFont="1" applyFill="1" applyBorder="1" applyNumberFormat="1">
      <alignment horizontal="center" vertical="center" wrapText="1"/>
      <protection locked="0"/>
    </xf>
    <xf numFmtId="0" fontId="24" fillId="5" borderId="2" xfId="216" applyFont="1" applyFill="1" applyBorder="1" applyNumberFormat="1">
      <alignment horizontal="left" vertical="center" wrapText="1"/>
      <protection locked="0"/>
    </xf>
    <xf numFmtId="0" fontId="24" fillId="5" borderId="2" xfId="217" applyFont="1" applyFill="1" applyBorder="1" applyNumberFormat="1">
      <alignment horizontal="center" vertical="center" wrapText="1"/>
      <protection locked="0"/>
    </xf>
    <xf numFmtId="4" fontId="24" fillId="8" borderId="2" xfId="218" applyFont="1" applyFill="1" applyBorder="1" applyNumberFormat="1">
      <alignment horizontal="right" vertical="center" wrapText="1"/>
      <protection locked="0"/>
    </xf>
    <xf numFmtId="49" fontId="24" fillId="5" borderId="13" xfId="219" applyFont="1" applyFill="1" applyBorder="1" applyNumberFormat="1">
      <alignment horizontal="left" vertical="center" wrapText="1"/>
      <protection locked="0"/>
    </xf>
    <xf numFmtId="49" fontId="24" fillId="5" borderId="14" xfId="220" applyFont="1" applyFill="1" applyBorder="1" applyNumberFormat="1">
      <alignment horizontal="center" vertical="center" wrapText="1"/>
      <protection locked="0"/>
    </xf>
    <xf numFmtId="49" fontId="9" fillId="5" borderId="13" xfId="221" applyFont="1" applyFill="1" applyBorder="1" applyNumberFormat="1">
      <alignment horizontal="left" vertical="center" wrapText="1"/>
      <protection locked="0"/>
    </xf>
    <xf numFmtId="49" fontId="17" fillId="14" borderId="24" xfId="222" applyFont="1" applyFill="1" applyBorder="1" applyNumberFormat="1">
      <alignment horizontal="center" vertical="center" wrapText="1"/>
    </xf>
    <xf numFmtId="49" fontId="15" fillId="15" borderId="0" xfId="223" applyFont="1" applyFill="1" applyNumberFormat="1">
      <alignment horizontal="center" vertical="center"/>
    </xf>
    <xf numFmtId="49" fontId="17" fillId="14" borderId="0" xfId="224" applyFont="1" applyFill="1" applyNumberFormat="1">
      <alignment horizontal="center" vertical="center"/>
    </xf>
    <xf numFmtId="49" fontId="17" fillId="14" borderId="0" xfId="225" applyFont="1" applyFill="1" applyNumberFormat="1">
      <alignment horizontal="left" vertical="center"/>
    </xf>
    <xf numFmtId="49" fontId="9" fillId="0" borderId="24" xfId="226" applyFont="1" applyBorder="1" applyNumberFormat="1">
      <alignment horizontal="center"/>
    </xf>
    <xf numFmtId="49" fontId="9" fillId="0" borderId="0" xfId="227" applyFont="1" applyNumberFormat="1">
      <alignment horizontal="left" vertical="center" wrapText="1"/>
    </xf>
    <xf numFmtId="0" fontId="9" fillId="0" borderId="0" xfId="228" applyFont="1" applyNumberFormat="1">
      <alignment horizontal="left" vertical="center"/>
    </xf>
    <xf numFmtId="49" fontId="9" fillId="0" borderId="0" xfId="229" applyFont="1" applyNumberFormat="1">
      <alignment horizontal="left" vertical="center"/>
    </xf>
    <xf numFmtId="49" fontId="17" fillId="7" borderId="24" xfId="230" applyFont="1" applyFill="1" applyBorder="1" applyNumberFormat="1">
      <alignment horizontal="center" vertical="center" wrapText="1"/>
    </xf>
    <xf numFmtId="0" fontId="9" fillId="0" borderId="0" xfId="231" applyFont="1" applyNumberFormat="1">
      <alignment vertical="top" wrapText="1"/>
    </xf>
    <xf numFmtId="49" fontId="9" fillId="16" borderId="0" xfId="232" applyFont="1" applyFill="1" applyNumberFormat="1">
      <alignment horizontal="center" vertical="center"/>
    </xf>
    <xf numFmtId="49" fontId="28" fillId="0" borderId="0" xfId="233" applyFont="1" applyNumberFormat="1">
      <alignment vertical="top"/>
    </xf>
  </cellXfs>
  <cellStyles count="280">
    <cellStyle name="Normal" xfId="0" builtinId="0"/>
    <cellStyle name="s1" xfId="1"/>
    <cellStyle name="s2" xfId="2"/>
    <cellStyle name="s3" xfId="3"/>
    <cellStyle name="s4" xfId="4"/>
    <cellStyle name="s5" xfId="5"/>
    <cellStyle name="s6" xfId="6"/>
    <cellStyle name="s7" xfId="7"/>
    <cellStyle name="s8" xfId="8"/>
    <cellStyle name="s9" xfId="9"/>
    <cellStyle name="s10" xfId="10"/>
    <cellStyle name="s11" xfId="11"/>
    <cellStyle name="s12" xfId="12"/>
    <cellStyle name="s13" xfId="13"/>
    <cellStyle name="s14" xfId="14"/>
    <cellStyle name="s15" xfId="15"/>
    <cellStyle name="s16" xfId="16"/>
    <cellStyle name="s17" xfId="17"/>
    <cellStyle name="s18" xfId="18"/>
    <cellStyle name="s19" xfId="19"/>
    <cellStyle name="s20" xfId="20"/>
    <cellStyle name="s21" xfId="21"/>
    <cellStyle name="s22" xfId="22"/>
    <cellStyle name="s23" xfId="23"/>
    <cellStyle name="s24" xfId="24"/>
    <cellStyle name="s25" xfId="25"/>
    <cellStyle name="s26" xfId="26"/>
    <cellStyle name="s27" xfId="27"/>
    <cellStyle name="s28" xfId="28"/>
    <cellStyle name="s29" xfId="29"/>
    <cellStyle name="s30" xfId="30"/>
    <cellStyle name="s31" xfId="31"/>
    <cellStyle name="s32" xfId="32"/>
    <cellStyle name="s33" xfId="33"/>
    <cellStyle name="s34" xfId="34"/>
    <cellStyle name="s35" xfId="35"/>
    <cellStyle name="s36" xfId="36"/>
    <cellStyle name="s37" xfId="37"/>
    <cellStyle name="s38" xfId="38"/>
    <cellStyle name="s39" xfId="39"/>
    <cellStyle name="s40" xfId="40"/>
    <cellStyle name="s41" xfId="41"/>
    <cellStyle name="s42" xfId="42"/>
    <cellStyle name="s43" xfId="43"/>
    <cellStyle name="s44" xfId="44"/>
    <cellStyle name="s45" xfId="45"/>
    <cellStyle name="s46" xfId="46"/>
    <cellStyle name="s47" xfId="47"/>
    <cellStyle name="s48" xfId="48"/>
    <cellStyle name="s49" xfId="49"/>
    <cellStyle name="s50" xfId="50"/>
    <cellStyle name="s51" xfId="51"/>
    <cellStyle name="s52" xfId="52"/>
    <cellStyle name="s53" xfId="53"/>
    <cellStyle name="s54" xfId="54"/>
    <cellStyle name="s55" xfId="55"/>
    <cellStyle name="s56" xfId="56"/>
    <cellStyle name="s57" xfId="57"/>
    <cellStyle name="s58" xfId="58"/>
    <cellStyle name="s59" xfId="59"/>
    <cellStyle name="s60" xfId="60"/>
    <cellStyle name="s61" xfId="61"/>
    <cellStyle name="s62" xfId="62"/>
    <cellStyle name="s63" xfId="63"/>
    <cellStyle name="s64" xfId="64"/>
    <cellStyle name="s65" xfId="65"/>
    <cellStyle name="s66" xfId="66"/>
    <cellStyle name="s67" xfId="67"/>
    <cellStyle name="s68" xfId="68"/>
    <cellStyle name="s69" xfId="69"/>
    <cellStyle name="s70" xfId="70"/>
    <cellStyle name="s71" xfId="71"/>
    <cellStyle name="s72" xfId="72"/>
    <cellStyle name="s73" xfId="73"/>
    <cellStyle name="s74" xfId="74"/>
    <cellStyle name="s75" xfId="75"/>
    <cellStyle name="s76" xfId="76"/>
    <cellStyle name="s77" xfId="77"/>
    <cellStyle name="s78" xfId="78"/>
    <cellStyle name="s79" xfId="79"/>
    <cellStyle name="s80" xfId="80"/>
    <cellStyle name="s81" xfId="81"/>
    <cellStyle name="s82" xfId="82"/>
    <cellStyle name="s83" xfId="83"/>
    <cellStyle name="s84" xfId="84"/>
    <cellStyle name="s85" xfId="85"/>
    <cellStyle name="s86" xfId="86"/>
    <cellStyle name="s87" xfId="87"/>
    <cellStyle name="s88" xfId="88"/>
    <cellStyle name="s89" xfId="89"/>
    <cellStyle name="s90" xfId="90"/>
    <cellStyle name="s91" xfId="91"/>
    <cellStyle name="s92" xfId="92"/>
    <cellStyle name="s93" xfId="93"/>
    <cellStyle name="s94" xfId="94"/>
    <cellStyle name="s95" xfId="95"/>
    <cellStyle name="s96" xfId="96"/>
    <cellStyle name="s97" xfId="97"/>
    <cellStyle name="s98" xfId="98"/>
    <cellStyle name="s99" xfId="99"/>
    <cellStyle name="s100" xfId="100"/>
    <cellStyle name="s101" xfId="101"/>
    <cellStyle name="s102" xfId="102"/>
    <cellStyle name="s103" xfId="103"/>
    <cellStyle name="s104" xfId="104"/>
    <cellStyle name="s105" xfId="105"/>
    <cellStyle name="s106" xfId="106"/>
    <cellStyle name="s107" xfId="107"/>
    <cellStyle name="s108" xfId="108"/>
    <cellStyle name="s109" xfId="109"/>
    <cellStyle name="s110" xfId="110"/>
    <cellStyle name="s111" xfId="111"/>
    <cellStyle name="s112" xfId="112"/>
    <cellStyle name="s113" xfId="113"/>
    <cellStyle name="s114" xfId="114"/>
    <cellStyle name="s115" xfId="115"/>
    <cellStyle name="s116" xfId="116"/>
    <cellStyle name="s117" xfId="117"/>
    <cellStyle name="s118" xfId="118"/>
    <cellStyle name="s119" xfId="119"/>
    <cellStyle name="s120" xfId="120"/>
    <cellStyle name="s121" xfId="121"/>
    <cellStyle name="s122" xfId="122"/>
    <cellStyle name="s123" xfId="123"/>
    <cellStyle name="s124" xfId="124"/>
    <cellStyle name="s125" xfId="125"/>
    <cellStyle name="s126" xfId="126"/>
    <cellStyle name="s127" xfId="127"/>
    <cellStyle name="s128" xfId="128"/>
    <cellStyle name="s129" xfId="129"/>
    <cellStyle name="s130" xfId="130"/>
    <cellStyle name="s131" xfId="131"/>
    <cellStyle name="s132" xfId="132"/>
    <cellStyle name="s133" xfId="133"/>
    <cellStyle name="s134" xfId="134"/>
    <cellStyle name="s135" xfId="135"/>
    <cellStyle name="s136" xfId="136"/>
    <cellStyle name="s137" xfId="137"/>
    <cellStyle name="s138" xfId="138"/>
    <cellStyle name="s139" xfId="139"/>
    <cellStyle name="s140" xfId="140"/>
    <cellStyle name="s141" xfId="141"/>
    <cellStyle name="s142" xfId="142"/>
    <cellStyle name="s143" xfId="143"/>
    <cellStyle name="s144" xfId="144"/>
    <cellStyle name="s145" xfId="145"/>
    <cellStyle name="s146" xfId="146"/>
    <cellStyle name="s147" xfId="147"/>
    <cellStyle name="s148" xfId="148"/>
    <cellStyle name="s149" xfId="149"/>
    <cellStyle name="s150" xfId="150"/>
    <cellStyle name="s151" xfId="151"/>
    <cellStyle name="s152" xfId="152"/>
    <cellStyle name="s153" xfId="153"/>
    <cellStyle name="s154" xfId="154"/>
    <cellStyle name="s155" xfId="155"/>
    <cellStyle name="s156" xfId="156"/>
    <cellStyle name="s157" xfId="157"/>
    <cellStyle name="s158" xfId="158"/>
    <cellStyle name="s159" xfId="159"/>
    <cellStyle name="s160" xfId="160"/>
    <cellStyle name="s161" xfId="161"/>
    <cellStyle name="s162" xfId="162"/>
    <cellStyle name="s163" xfId="163"/>
    <cellStyle name="s164" xfId="164"/>
    <cellStyle name="s165" xfId="165"/>
    <cellStyle name="s166" xfId="166"/>
    <cellStyle name="s167" xfId="167"/>
    <cellStyle name="s168" xfId="168"/>
    <cellStyle name="s169" xfId="169"/>
    <cellStyle name="s170" xfId="170"/>
    <cellStyle name="s171" xfId="171"/>
    <cellStyle name="s172" xfId="172"/>
    <cellStyle name="s173" xfId="173"/>
    <cellStyle name="s174" xfId="174"/>
    <cellStyle name="s175" xfId="175"/>
    <cellStyle name="s176" xfId="176"/>
    <cellStyle name="s177" xfId="177"/>
    <cellStyle name="s178" xfId="178"/>
    <cellStyle name="s179" xfId="179"/>
    <cellStyle name="s180" xfId="180"/>
    <cellStyle name="s181" xfId="181"/>
    <cellStyle name="s182" xfId="182"/>
    <cellStyle name="s183" xfId="183"/>
    <cellStyle name="s184" xfId="184"/>
    <cellStyle name="s185" xfId="185"/>
    <cellStyle name="s186" xfId="186"/>
    <cellStyle name="s187" xfId="187"/>
    <cellStyle name="s188" xfId="188"/>
    <cellStyle name="s189" xfId="189"/>
    <cellStyle name="s190" xfId="190"/>
    <cellStyle name="s191" xfId="191"/>
    <cellStyle name="s192" xfId="192"/>
    <cellStyle name="s193" xfId="193"/>
    <cellStyle name="s194" xfId="194"/>
    <cellStyle name="s195" xfId="195"/>
    <cellStyle name="s196" xfId="196"/>
    <cellStyle name="s197" xfId="197"/>
    <cellStyle name="s198" xfId="198"/>
    <cellStyle name="s199" xfId="199"/>
    <cellStyle name="s200" xfId="200"/>
    <cellStyle name="s201" xfId="201"/>
    <cellStyle name="s202" xfId="202"/>
    <cellStyle name="s203" xfId="203"/>
    <cellStyle name="s204" xfId="204"/>
    <cellStyle name="s205" xfId="205"/>
    <cellStyle name="s206" xfId="206"/>
    <cellStyle name="s207" xfId="207"/>
    <cellStyle name="s208" xfId="208"/>
    <cellStyle name="s209" xfId="209"/>
    <cellStyle name="s210" xfId="210"/>
    <cellStyle name="s211" xfId="211"/>
    <cellStyle name="s212" xfId="212"/>
    <cellStyle name="s213" xfId="213"/>
    <cellStyle name="s214" xfId="214"/>
    <cellStyle name="s215" xfId="215"/>
    <cellStyle name="s216" xfId="216"/>
    <cellStyle name="s217" xfId="217"/>
    <cellStyle name="s218" xfId="218"/>
    <cellStyle name="s219" xfId="219"/>
    <cellStyle name="s220" xfId="220"/>
    <cellStyle name="s221" xfId="221"/>
    <cellStyle name="s222" xfId="222"/>
    <cellStyle name="s223" xfId="223"/>
    <cellStyle name="s224" xfId="224"/>
    <cellStyle name="s225" xfId="225"/>
    <cellStyle name="s226" xfId="226"/>
    <cellStyle name="s227" xfId="227"/>
    <cellStyle name="s228" xfId="228"/>
    <cellStyle name="s229" xfId="229"/>
    <cellStyle name="s230" xfId="230"/>
    <cellStyle name="s231" xfId="231"/>
    <cellStyle name="s232" xfId="232"/>
    <cellStyle name="s233" xfId="233"/>
    <cellStyle name="20% - Accent1" xfId="234" builtinId="30"/>
    <cellStyle name="20% - Accent2" xfId="235" builtinId="34"/>
    <cellStyle name="20% - Accent3" xfId="236" builtinId="38"/>
    <cellStyle name="20% - Accent4" xfId="237" builtinId="42"/>
    <cellStyle name="20% - Accent5" xfId="238" builtinId="46"/>
    <cellStyle name="20% - Accent6" xfId="239" builtinId="50"/>
    <cellStyle name="40% - Accent1" xfId="240" builtinId="31"/>
    <cellStyle name="40% - Accent2" xfId="241" builtinId="35"/>
    <cellStyle name="40% - Accent3" xfId="242" builtinId="39"/>
    <cellStyle name="40% - Accent4" xfId="243" builtinId="43"/>
    <cellStyle name="40% - Accent5" xfId="244" builtinId="47"/>
    <cellStyle name="40% - Accent6" xfId="245" builtinId="51"/>
    <cellStyle name="60% - Accent1" xfId="246" builtinId="32"/>
    <cellStyle name="60% - Accent2" xfId="247" builtinId="36"/>
    <cellStyle name="60% - Accent3" xfId="248" builtinId="40"/>
    <cellStyle name="60% - Accent4" xfId="249" builtinId="44"/>
    <cellStyle name="60% - Accent5" xfId="250" builtinId="48"/>
    <cellStyle name="60% - Accent6" xfId="251" builtinId="52"/>
    <cellStyle name="Accent1" xfId="252" builtinId="29"/>
    <cellStyle name="Accent2" xfId="253" builtinId="33"/>
    <cellStyle name="Accent3" xfId="254" builtinId="37"/>
    <cellStyle name="Accent4" xfId="255" builtinId="41"/>
    <cellStyle name="Accent5" xfId="256" builtinId="45"/>
    <cellStyle name="Accent6" xfId="257" builtinId="49"/>
    <cellStyle name="Bad" xfId="258" builtinId="27"/>
    <cellStyle name="Calculation" xfId="259" builtinId="22"/>
    <cellStyle name="Check Cell" xfId="260" builtinId="23"/>
    <cellStyle name="Comma" xfId="261" builtinId="3"/>
    <cellStyle name="Comma [0]" xfId="262" builtinId="6"/>
    <cellStyle name="Currency" xfId="263" builtinId="4"/>
    <cellStyle name="Currency [0]" xfId="264" builtinId="7"/>
    <cellStyle name="Explanatory Text" xfId="265" builtinId="53"/>
    <cellStyle name="Good" xfId="266" builtinId="26"/>
    <cellStyle name="Heading 1" xfId="267" builtinId="16"/>
    <cellStyle name="Heading 2" xfId="268" builtinId="17"/>
    <cellStyle name="Heading 3" xfId="269" builtinId="18"/>
    <cellStyle name="Heading 4" xfId="270" builtinId="19"/>
    <cellStyle name="Input" xfId="271" builtinId="20"/>
    <cellStyle name="Linked Cell" xfId="272" builtinId="24"/>
    <cellStyle name="Neutral" xfId="273" builtinId="28"/>
    <cellStyle name="Note" xfId="274" builtinId="10"/>
    <cellStyle name="Output" xfId="275" builtinId="21"/>
    <cellStyle name="Percent" xfId="276" builtinId="5"/>
    <cellStyle name="Title" xfId="277" builtinId="15"/>
    <cellStyle name="Total" xfId="278" builtinId="25"/>
    <cellStyle name="Warning Text" xfId="279" builtinId="1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sharedStrings" Target="sharedStrings.xml"/><Relationship Id="rId13"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Тема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30CEDA79-9B33-6664-94CA-C898B3EF3B87}" mc:Ignorable="x14ac xr xr2 xr3">
  <sheetPr>
    <tabColor theme="0" tint="-0.05"/>
  </sheetPr>
  <dimension ref="A1:AC16"/>
  <sheetViews>
    <sheetView topLeftCell="A1" showGridLines="0" showRowColHeaders="0" workbookViewId="0">
      <selection activeCell="A1" sqref="A1"/>
    </sheetView>
  </sheetViews>
  <sheetFormatPr defaultColWidth="9.140625" customHeight="1" defaultRowHeight="14.25"/>
  <cols>
    <col min="1" max="1" width="3.28125" customWidth="1"/>
    <col min="2" max="2" width="8.7109375" customWidth="1"/>
    <col min="3" max="3" width="12.28125" customWidth="1"/>
    <col min="4" max="25" width="5.7109375" customWidth="1"/>
  </cols>
  <sheetData>
    <row customHeight="1" ht="10.5">
      <c r="A1" s="15"/>
      <c r="AA1" s="16" t="s">
        <v>0</v>
      </c>
    </row>
    <row customHeight="1" ht="16.5">
      <c r="B2" s="17" t="s">
        <v>1</v>
      </c>
      <c r="C2" s="17"/>
      <c r="D2" s="17"/>
      <c r="E2" s="17"/>
      <c r="F2" s="17"/>
      <c r="G2" s="17"/>
      <c r="H2" s="17"/>
      <c r="I2" s="17"/>
      <c r="J2" s="17"/>
      <c r="K2" s="17"/>
      <c r="L2" s="17"/>
      <c r="M2" s="17"/>
      <c r="N2" s="17"/>
      <c r="O2" s="17"/>
      <c r="P2" s="17"/>
      <c r="Q2" s="18"/>
      <c r="R2" s="18"/>
      <c r="S2" s="18"/>
      <c r="T2" s="18"/>
      <c r="U2" s="18"/>
      <c r="V2" s="19"/>
      <c r="W2" s="18"/>
      <c r="X2" s="18"/>
    </row>
    <row customHeight="1" ht="18">
      <c r="B3" s="20" t="s">
        <v>2</v>
      </c>
      <c r="C3" s="20"/>
      <c r="D3" s="20"/>
      <c r="E3" s="20"/>
      <c r="F3" s="20"/>
      <c r="G3" s="20"/>
      <c r="H3" s="20"/>
      <c r="I3" s="20"/>
      <c r="J3" s="20"/>
      <c r="K3" s="20"/>
      <c r="L3" s="20"/>
      <c r="M3" s="20"/>
      <c r="N3" s="20"/>
      <c r="O3" s="20"/>
      <c r="P3" s="20"/>
      <c r="Q3" s="19"/>
      <c r="R3" s="19"/>
      <c r="S3" s="18"/>
      <c r="T3" s="18"/>
      <c r="U3" s="18"/>
      <c r="V3" s="19"/>
      <c r="W3" s="19"/>
      <c r="X3" s="19"/>
      <c r="Y3" s="19"/>
    </row>
    <row customHeight="1" ht="6">
      <c r="B4" s="21"/>
      <c r="D4" s="19"/>
      <c r="E4" s="19"/>
      <c r="F4" s="19"/>
      <c r="G4" s="19"/>
      <c r="H4" s="19"/>
      <c r="I4" s="19"/>
      <c r="J4" s="19"/>
      <c r="K4" s="19"/>
      <c r="L4" s="19"/>
      <c r="M4" s="19"/>
      <c r="N4" s="19"/>
      <c r="O4" s="19"/>
      <c r="P4" s="19"/>
      <c r="Q4" s="19"/>
      <c r="R4" s="19"/>
      <c r="S4" s="19"/>
      <c r="T4" s="19"/>
      <c r="U4" s="19"/>
      <c r="V4" s="19"/>
      <c r="W4" s="19"/>
      <c r="X4" s="19"/>
      <c r="Y4" s="19"/>
    </row>
    <row customHeight="1" ht="32.25">
      <c r="A5" s="22"/>
      <c r="B5" s="23" t="str">
        <f>Титульный!E5</f>
        <v>Предложения территориальной сетевой организации на установление платы за технологическое присоединение по стандартизированным ставкам</v>
      </c>
      <c r="C5" s="24"/>
      <c r="D5" s="24"/>
      <c r="E5" s="24"/>
      <c r="F5" s="24"/>
      <c r="G5" s="24"/>
      <c r="H5" s="24"/>
      <c r="I5" s="24"/>
      <c r="J5" s="24"/>
      <c r="K5" s="24"/>
      <c r="L5" s="24"/>
      <c r="M5" s="24"/>
      <c r="N5" s="24"/>
      <c r="O5" s="24"/>
      <c r="P5" s="24"/>
      <c r="Q5" s="24"/>
      <c r="R5" s="24"/>
      <c r="S5" s="24"/>
      <c r="T5" s="24"/>
      <c r="U5" s="24"/>
      <c r="V5" s="24"/>
      <c r="W5" s="24"/>
      <c r="X5" s="24"/>
      <c r="Y5" s="25"/>
      <c r="Z5" s="22"/>
      <c r="AB5" s="22"/>
      <c r="AC5" s="22"/>
    </row>
    <row customHeight="1" ht="6">
      <c r="A6" s="26"/>
      <c r="B6" s="27" t="s">
        <v>3</v>
      </c>
      <c r="C6" s="28"/>
      <c r="D6" s="29"/>
      <c r="E6" s="29"/>
      <c r="F6" s="29"/>
      <c r="G6" s="29"/>
      <c r="H6" s="29"/>
      <c r="I6" s="29"/>
      <c r="J6" s="29"/>
      <c r="K6" s="29"/>
      <c r="L6" s="29"/>
      <c r="M6" s="29"/>
      <c r="N6" s="29"/>
      <c r="O6" s="29"/>
      <c r="P6" s="29"/>
      <c r="Q6" s="29"/>
      <c r="R6" s="29"/>
      <c r="S6" s="29"/>
      <c r="T6" s="29"/>
      <c r="U6" s="29"/>
      <c r="V6" s="29"/>
      <c r="W6" s="29"/>
      <c r="X6" s="29"/>
      <c r="Y6" s="30"/>
      <c r="Z6" s="31"/>
      <c r="AA6" s="32"/>
      <c r="AB6" s="32"/>
      <c r="AC6" s="32"/>
    </row>
    <row customHeight="1" ht="21">
      <c r="A7" s="26"/>
      <c r="B7" s="27"/>
      <c r="C7" s="28"/>
      <c r="D7" s="29"/>
      <c r="E7" s="29"/>
      <c r="F7" s="33"/>
      <c r="G7" s="33"/>
      <c r="H7" s="33"/>
      <c r="I7" s="33"/>
      <c r="J7" s="33"/>
      <c r="K7" s="33"/>
      <c r="L7" s="33"/>
      <c r="M7" s="33"/>
      <c r="N7" s="33"/>
      <c r="O7" s="29"/>
      <c r="P7" s="33"/>
      <c r="Q7" s="33"/>
      <c r="R7" s="33"/>
      <c r="S7" s="33"/>
      <c r="T7" s="33"/>
      <c r="U7" s="33"/>
      <c r="V7" s="33"/>
      <c r="W7" s="33"/>
      <c r="X7" s="33"/>
      <c r="Y7" s="30"/>
      <c r="Z7" s="31"/>
      <c r="AA7" s="32"/>
      <c r="AB7" s="32"/>
      <c r="AC7" s="32"/>
    </row>
    <row customHeight="1" ht="15">
      <c r="A8" s="26"/>
      <c r="B8" s="27"/>
      <c r="C8" s="28"/>
      <c r="D8" s="34"/>
      <c r="E8" s="35" t="s">
        <v>4</v>
      </c>
      <c r="F8" s="36" t="s">
        <v>5</v>
      </c>
      <c r="G8" s="37"/>
      <c r="H8" s="37"/>
      <c r="I8" s="37"/>
      <c r="J8" s="37"/>
      <c r="K8" s="37"/>
      <c r="L8" s="37"/>
      <c r="M8" s="37"/>
      <c r="N8" s="34"/>
      <c r="O8" s="38" t="s">
        <v>4</v>
      </c>
      <c r="P8" s="39" t="s">
        <v>6</v>
      </c>
      <c r="Q8" s="40"/>
      <c r="R8" s="40"/>
      <c r="S8" s="40"/>
      <c r="T8" s="40"/>
      <c r="U8" s="40"/>
      <c r="V8" s="40"/>
      <c r="W8" s="40"/>
      <c r="X8" s="40"/>
      <c r="Y8" s="30"/>
      <c r="Z8" s="31"/>
      <c r="AA8" s="32"/>
      <c r="AB8" s="32"/>
      <c r="AC8" s="32"/>
    </row>
    <row customHeight="1" ht="15">
      <c r="A9" s="26"/>
      <c r="B9" s="27"/>
      <c r="C9" s="28"/>
      <c r="D9" s="34"/>
      <c r="E9" s="41" t="s">
        <v>4</v>
      </c>
      <c r="F9" s="36" t="s">
        <v>7</v>
      </c>
      <c r="G9" s="37"/>
      <c r="H9" s="37"/>
      <c r="I9" s="37"/>
      <c r="J9" s="37"/>
      <c r="K9" s="37"/>
      <c r="L9" s="37"/>
      <c r="M9" s="37"/>
      <c r="N9" s="34"/>
      <c r="O9" s="42" t="s">
        <v>4</v>
      </c>
      <c r="P9" s="39" t="s">
        <v>8</v>
      </c>
      <c r="Q9" s="40"/>
      <c r="R9" s="40"/>
      <c r="S9" s="40"/>
      <c r="T9" s="40"/>
      <c r="U9" s="40"/>
      <c r="V9" s="40"/>
      <c r="W9" s="40"/>
      <c r="X9" s="40"/>
      <c r="Y9" s="30"/>
      <c r="Z9" s="31"/>
      <c r="AA9" s="32"/>
      <c r="AB9" s="32"/>
      <c r="AC9" s="32"/>
    </row>
    <row customHeight="1" ht="21">
      <c r="A10" s="26"/>
      <c r="B10" s="27"/>
      <c r="C10" s="43"/>
      <c r="D10" s="44"/>
      <c r="E10" s="45"/>
      <c r="F10" s="33"/>
      <c r="G10" s="33"/>
      <c r="H10" s="33"/>
      <c r="I10" s="33"/>
      <c r="J10" s="33"/>
      <c r="K10" s="33"/>
      <c r="L10" s="33"/>
      <c r="M10" s="33"/>
      <c r="N10" s="33"/>
      <c r="O10" s="45"/>
      <c r="P10" s="33"/>
      <c r="Q10" s="33"/>
      <c r="R10" s="33"/>
      <c r="S10" s="33"/>
      <c r="T10" s="33"/>
      <c r="U10" s="33"/>
      <c r="V10" s="33"/>
      <c r="W10" s="33"/>
      <c r="X10" s="33"/>
      <c r="Y10" s="30"/>
      <c r="Z10" s="31"/>
      <c r="AA10" s="32"/>
      <c r="AB10" s="32"/>
      <c r="AC10" s="32"/>
    </row>
    <row customHeight="1" ht="6">
      <c r="A11" s="26"/>
      <c r="B11" s="46" t="s">
        <v>9</v>
      </c>
      <c r="C11" s="47"/>
      <c r="D11" s="34"/>
      <c r="E11" s="48"/>
      <c r="F11" s="48"/>
      <c r="G11" s="48"/>
      <c r="H11" s="48"/>
      <c r="I11" s="48"/>
      <c r="J11" s="48"/>
      <c r="K11" s="48"/>
      <c r="L11" s="48"/>
      <c r="M11" s="48"/>
      <c r="N11" s="48"/>
      <c r="O11" s="48"/>
      <c r="P11" s="48"/>
      <c r="Q11" s="48"/>
      <c r="R11" s="48"/>
      <c r="S11" s="48"/>
      <c r="T11" s="48"/>
      <c r="U11" s="48"/>
      <c r="V11" s="48"/>
      <c r="W11" s="48"/>
      <c r="X11" s="48"/>
      <c r="Y11" s="30"/>
      <c r="Z11" s="31"/>
      <c r="AA11" s="32"/>
      <c r="AB11" s="32"/>
      <c r="AC11" s="32"/>
    </row>
    <row customHeight="1" ht="72">
      <c r="A12" s="26"/>
      <c r="B12" s="27"/>
      <c r="C12" s="43"/>
      <c r="D12" s="49"/>
      <c r="E12" s="37" t="s">
        <v>10</v>
      </c>
      <c r="F12" s="37"/>
      <c r="G12" s="37"/>
      <c r="H12" s="37"/>
      <c r="I12" s="37"/>
      <c r="J12" s="37"/>
      <c r="K12" s="37"/>
      <c r="L12" s="37"/>
      <c r="M12" s="37"/>
      <c r="N12" s="37"/>
      <c r="O12" s="37"/>
      <c r="P12" s="37"/>
      <c r="Q12" s="37"/>
      <c r="R12" s="37"/>
      <c r="S12" s="37"/>
      <c r="T12" s="37"/>
      <c r="U12" s="37"/>
      <c r="V12" s="37"/>
      <c r="W12" s="37"/>
      <c r="X12" s="37"/>
      <c r="Y12" s="30"/>
      <c r="Z12" s="31"/>
      <c r="AA12" s="32"/>
      <c r="AB12" s="32"/>
      <c r="AC12" s="32"/>
    </row>
    <row customHeight="1" ht="6">
      <c r="A13" s="26"/>
      <c r="B13" s="46" t="s">
        <v>11</v>
      </c>
      <c r="C13" s="47"/>
      <c r="D13" s="29"/>
      <c r="E13" s="48"/>
      <c r="F13" s="48"/>
      <c r="G13" s="48"/>
      <c r="H13" s="48"/>
      <c r="I13" s="48"/>
      <c r="J13" s="48"/>
      <c r="K13" s="48"/>
      <c r="L13" s="48"/>
      <c r="M13" s="48"/>
      <c r="N13" s="48"/>
      <c r="O13" s="48"/>
      <c r="P13" s="48"/>
      <c r="Q13" s="48"/>
      <c r="R13" s="48"/>
      <c r="S13" s="48"/>
      <c r="T13" s="48"/>
      <c r="U13" s="48"/>
      <c r="V13" s="48"/>
      <c r="W13" s="48"/>
      <c r="X13" s="48"/>
      <c r="Y13" s="30"/>
      <c r="Z13" s="31"/>
      <c r="AA13" s="32"/>
      <c r="AB13" s="32"/>
      <c r="AC13" s="32"/>
    </row>
    <row customHeight="1" ht="66">
      <c r="A14" s="26"/>
      <c r="B14" s="27"/>
      <c r="C14" s="28"/>
      <c r="D14" s="34"/>
      <c r="E14" s="50" t="s">
        <v>12</v>
      </c>
      <c r="F14" s="50"/>
      <c r="G14" s="50"/>
      <c r="H14" s="50"/>
      <c r="I14" s="50"/>
      <c r="J14" s="50"/>
      <c r="K14" s="50"/>
      <c r="L14" s="50"/>
      <c r="M14" s="50"/>
      <c r="N14" s="50"/>
      <c r="O14" s="50"/>
      <c r="P14" s="50"/>
      <c r="Q14" s="50"/>
      <c r="R14" s="50"/>
      <c r="S14" s="50"/>
      <c r="T14" s="50"/>
      <c r="U14" s="50"/>
      <c r="V14" s="50"/>
      <c r="W14" s="50"/>
      <c r="X14" s="50"/>
      <c r="Y14" s="30"/>
      <c r="Z14" s="31"/>
      <c r="AA14" s="32"/>
      <c r="AB14" s="32"/>
      <c r="AC14" s="32"/>
    </row>
    <row customHeight="1" ht="6">
      <c r="A15" s="26"/>
      <c r="B15" s="51"/>
      <c r="C15" s="52"/>
      <c r="D15" s="53"/>
      <c r="E15" s="54"/>
      <c r="F15" s="54"/>
      <c r="G15" s="54"/>
      <c r="H15" s="54"/>
      <c r="I15" s="54"/>
      <c r="J15" s="54"/>
      <c r="K15" s="54"/>
      <c r="L15" s="54"/>
      <c r="M15" s="54"/>
      <c r="N15" s="54"/>
      <c r="O15" s="54"/>
      <c r="P15" s="54"/>
      <c r="Q15" s="54"/>
      <c r="R15" s="54"/>
      <c r="S15" s="54"/>
      <c r="T15" s="54"/>
      <c r="U15" s="54"/>
      <c r="V15" s="54"/>
      <c r="W15" s="54"/>
      <c r="X15" s="54"/>
      <c r="Y15" s="55"/>
      <c r="Z15" s="31"/>
      <c r="AA15" s="56"/>
      <c r="AB15" s="32"/>
      <c r="AC15" s="32"/>
    </row>
    <row customHeight="1" ht="117">
      <c r="B16" s="50" t="str">
        <f>"Правообладатель шаблона - ООО «Платформа» (ОГРН 1147746709153). 
Данный шаблон предоставлен в использование исключительно для сбора информации с регулируемых организаций на территории субъекта РФ: "&amp;reg_list&amp;". Распространение, передача настоящего шаблона государственным органам и/или регулируемым организациям и иным лицам, осуществляющим деятельность на территории других субъектов Российской Федерации, "&amp;"равно как и любое иное использование данного шаблона такими лицами запрещены и признаются нарушением исключительного права правообладателя шаблона "&amp;"и являются основанием для привлечения к гражданской и административной ответственности в соответствии с законодательством Российской Федерации."</f>
        <v>Правообладатель шаблона - ООО «Платформа» (ОГРН 1147746709153). 
Данный шаблон предоставлен в использование исключительно для сбора информации с регулируемых организаций на территории субъекта РФ: Амурская область, Вологодская область, Волгоградская область, Воронежская область, Еврейская автономная область, Калининградская область, Кемеровская область, Костромская область, Красноярский край, Ленинградская область, Ненецкий автономный округ, Нижегородская область, Пермский край, Республика Алтай, Республика Карелия, Республика Крым, Республика Татарстан, Республика Хакасия, Ставропольский край, Челябинская область, Чеченская республика, Чувашская республика, Ямало-Ненецкий автономный округ. Распространение, передача настоящего шаблона государственным органам и/или регулируемым организациям и иным лицам, осуществляющим деятельность на территории других субъектов Российской Федерации, равно как и любое иное использование данного шаблона такими лицами запрещены и признаются нарушением исключительного права правообладателя шаблона и являются основанием для привлечения к гражданской и административной ответственности в соответствии с законодательством Российской Федерации.</v>
      </c>
      <c r="C16" s="57"/>
      <c r="D16" s="57"/>
      <c r="E16" s="57"/>
      <c r="F16" s="57"/>
      <c r="G16" s="57"/>
      <c r="H16" s="57"/>
      <c r="I16" s="57"/>
      <c r="J16" s="57"/>
      <c r="K16" s="57"/>
      <c r="L16" s="57"/>
      <c r="M16" s="57"/>
      <c r="N16" s="57"/>
      <c r="O16" s="57"/>
      <c r="P16" s="57"/>
      <c r="Q16" s="57"/>
      <c r="R16" s="57"/>
      <c r="S16" s="57"/>
      <c r="T16" s="57"/>
      <c r="U16" s="57"/>
      <c r="V16" s="57"/>
      <c r="W16" s="57"/>
      <c r="X16" s="57"/>
      <c r="Y16" s="57"/>
    </row>
  </sheetData>
  <sheetProtection formatColumns="0" formatRows="0" insertRows="0" deleteColumns="0" deleteRows="0" sort="0" autoFilter="0" insertColumns="1"/>
  <mergeCells count="13">
    <mergeCell ref="B11:C12"/>
    <mergeCell ref="E12:X12"/>
    <mergeCell ref="B13:C15"/>
    <mergeCell ref="E14:X14"/>
    <mergeCell ref="B16:Y16"/>
    <mergeCell ref="B2:P2"/>
    <mergeCell ref="B3:P3"/>
    <mergeCell ref="B5:Y5"/>
    <mergeCell ref="B6:C10"/>
    <mergeCell ref="F8:M8"/>
    <mergeCell ref="P8:X8"/>
    <mergeCell ref="F9:M9"/>
    <mergeCell ref="P9:X9"/>
  </mergeCel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ABB98F0B-9E9E-19E7-ACA6-B17B4F62F3D5}" mc:Ignorable="x14ac xr xr2 xr3">
  <sheetPr>
    <tabColor rgb="FFFFCC99"/>
  </sheetPr>
  <dimension ref="A1:L56"/>
  <sheetViews>
    <sheetView topLeftCell="A1" showGridLines="0" zoomScale="85" workbookViewId="0">
      <selection activeCell="A1" sqref="A1"/>
    </sheetView>
  </sheetViews>
  <sheetFormatPr customHeight="1" defaultRowHeight="11.25"/>
  <cols>
    <col min="1" max="1" width="32.57421875" customWidth="1"/>
    <col min="2" max="2" width="47.140625" customWidth="1"/>
    <col min="3" max="3" width="36.140625" customWidth="1"/>
    <col min="4" max="4" width="20.00390625" customWidth="1"/>
    <col min="5" max="5" width="24.28125" customWidth="1"/>
    <col min="6" max="6" width="34.00390625" customWidth="1"/>
    <col min="8" max="8" width="15.140625" customWidth="1"/>
    <col min="9" max="9" width="16.8515625" customWidth="1"/>
    <col min="10" max="10" width="24.7109375" customWidth="1"/>
    <col min="11" max="11" width="39.140625" customWidth="1"/>
    <col min="12" max="12" width="21.421875" customWidth="1"/>
  </cols>
  <sheetData>
    <row customHeight="1" ht="24">
      <c r="A1" s="223" t="s">
        <v>781</v>
      </c>
      <c r="B1" s="224" t="s">
        <v>782</v>
      </c>
      <c r="C1" s="225" t="s">
        <v>783</v>
      </c>
      <c r="D1" s="225" t="s">
        <v>784</v>
      </c>
      <c r="E1" s="225" t="s">
        <v>785</v>
      </c>
      <c r="F1" s="225" t="s">
        <v>786</v>
      </c>
      <c r="G1" s="226" t="s">
        <v>787</v>
      </c>
      <c r="H1" s="226" t="s">
        <v>788</v>
      </c>
      <c r="I1" s="226" t="s">
        <v>789</v>
      </c>
      <c r="J1" s="226" t="s">
        <v>790</v>
      </c>
      <c r="K1" s="226" t="s">
        <v>791</v>
      </c>
      <c r="L1" s="226" t="s">
        <v>792</v>
      </c>
    </row>
    <row customHeight="1" ht="10.5">
      <c r="A2" s="96" t="s">
        <v>793</v>
      </c>
      <c r="B2" s="227" t="s">
        <v>794</v>
      </c>
      <c r="C2" s="96" t="s">
        <v>779</v>
      </c>
      <c r="D2" s="96" t="s">
        <v>116</v>
      </c>
      <c r="E2" s="96" t="s">
        <v>795</v>
      </c>
      <c r="F2" s="126">
        <f>god-4</f>
        <v>2019</v>
      </c>
      <c r="G2" s="96" t="s">
        <v>796</v>
      </c>
      <c r="H2" s="228" t="s">
        <v>797</v>
      </c>
      <c r="I2" s="229" t="s">
        <v>798</v>
      </c>
      <c r="J2" s="230" t="s">
        <v>419</v>
      </c>
      <c r="K2" s="96" t="s">
        <v>799</v>
      </c>
      <c r="L2" s="96" t="s">
        <v>420</v>
      </c>
    </row>
    <row customHeight="1" ht="10.5">
      <c r="A3" s="96" t="s">
        <v>800</v>
      </c>
      <c r="B3" s="227" t="s">
        <v>801</v>
      </c>
      <c r="C3" s="96" t="s">
        <v>362</v>
      </c>
      <c r="D3" s="96" t="s">
        <v>802</v>
      </c>
      <c r="E3" s="96" t="s">
        <v>803</v>
      </c>
      <c r="F3" s="126">
        <f>god-3</f>
        <v>2020</v>
      </c>
      <c r="G3" s="96" t="s">
        <v>804</v>
      </c>
      <c r="H3" s="228" t="s">
        <v>805</v>
      </c>
      <c r="I3" s="229" t="s">
        <v>806</v>
      </c>
      <c r="J3" s="230" t="s">
        <v>469</v>
      </c>
      <c r="K3" s="96" t="s">
        <v>807</v>
      </c>
      <c r="L3" s="96" t="s">
        <v>527</v>
      </c>
    </row>
    <row customHeight="1" ht="10.5">
      <c r="A4" s="96" t="s">
        <v>808</v>
      </c>
      <c r="B4" s="227" t="s">
        <v>809</v>
      </c>
      <c r="E4" s="96" t="s">
        <v>810</v>
      </c>
      <c r="F4" s="126">
        <f>god-2</f>
        <v>2021</v>
      </c>
      <c r="H4" s="228" t="s">
        <v>811</v>
      </c>
      <c r="I4" s="229" t="s">
        <v>812</v>
      </c>
      <c r="J4" s="230" t="s">
        <v>813</v>
      </c>
      <c r="K4" s="96" t="s">
        <v>814</v>
      </c>
    </row>
    <row customHeight="1" ht="10.5">
      <c r="A5" s="96" t="s">
        <v>815</v>
      </c>
      <c r="B5" s="227" t="s">
        <v>816</v>
      </c>
      <c r="E5" s="96" t="s">
        <v>338</v>
      </c>
      <c r="F5" s="96" t="s">
        <v>817</v>
      </c>
      <c r="H5" s="228"/>
      <c r="I5" s="229" t="s">
        <v>818</v>
      </c>
      <c r="J5" s="230" t="s">
        <v>526</v>
      </c>
      <c r="K5" s="96" t="s">
        <v>819</v>
      </c>
    </row>
    <row customHeight="1" ht="10.5">
      <c r="A6" s="96" t="s">
        <v>820</v>
      </c>
      <c r="B6" s="227" t="s">
        <v>821</v>
      </c>
      <c r="E6" s="96" t="s">
        <v>822</v>
      </c>
      <c r="H6" s="228"/>
      <c r="I6" s="230"/>
      <c r="J6" s="96" t="s">
        <v>823</v>
      </c>
      <c r="K6" s="96" t="s">
        <v>824</v>
      </c>
    </row>
    <row customHeight="1" ht="10.5">
      <c r="A7" s="96" t="s">
        <v>23</v>
      </c>
      <c r="B7" s="227" t="s">
        <v>825</v>
      </c>
      <c r="E7" s="96" t="s">
        <v>826</v>
      </c>
      <c r="H7" s="228"/>
      <c r="I7" s="230"/>
      <c r="J7" s="230" t="s">
        <v>827</v>
      </c>
      <c r="K7" s="96" t="s">
        <v>828</v>
      </c>
    </row>
    <row customHeight="1" ht="10.5">
      <c r="A8" s="96" t="s">
        <v>829</v>
      </c>
      <c r="B8" s="227" t="s">
        <v>830</v>
      </c>
      <c r="E8" s="96" t="s">
        <v>831</v>
      </c>
      <c r="H8" s="228"/>
      <c r="I8" s="230"/>
      <c r="J8" s="230"/>
    </row>
    <row customHeight="1" ht="10.5">
      <c r="A9" s="96" t="s">
        <v>832</v>
      </c>
      <c r="B9" s="227" t="s">
        <v>833</v>
      </c>
      <c r="E9" s="96" t="s">
        <v>834</v>
      </c>
      <c r="H9" s="228"/>
      <c r="I9" s="230"/>
      <c r="J9" s="230"/>
    </row>
    <row customHeight="1" ht="10.5">
      <c r="A10" s="96" t="s">
        <v>835</v>
      </c>
      <c r="B10" s="227" t="s">
        <v>836</v>
      </c>
      <c r="E10" s="96" t="s">
        <v>837</v>
      </c>
      <c r="H10" s="228"/>
      <c r="I10" s="230"/>
      <c r="J10" s="230"/>
    </row>
    <row customHeight="1" ht="10.5">
      <c r="A11" s="96" t="s">
        <v>838</v>
      </c>
      <c r="B11" s="227" t="s">
        <v>839</v>
      </c>
      <c r="E11" s="96" t="s">
        <v>840</v>
      </c>
      <c r="H11" s="228"/>
      <c r="I11" s="230"/>
      <c r="J11" s="230"/>
    </row>
    <row customHeight="1" ht="10.5">
      <c r="A12" s="96" t="s">
        <v>841</v>
      </c>
      <c r="B12" s="227" t="s">
        <v>842</v>
      </c>
      <c r="E12" s="96" t="s">
        <v>843</v>
      </c>
      <c r="H12" s="228"/>
      <c r="I12" s="230"/>
      <c r="J12" s="230"/>
    </row>
    <row customHeight="1" ht="10.5">
      <c r="A13" s="96" t="s">
        <v>844</v>
      </c>
      <c r="B13" s="227" t="s">
        <v>845</v>
      </c>
      <c r="H13" s="228"/>
      <c r="I13" s="230"/>
      <c r="J13" s="230"/>
    </row>
    <row customHeight="1" ht="10.5">
      <c r="A14" s="96" t="s">
        <v>846</v>
      </c>
      <c r="B14" s="22"/>
      <c r="H14" s="230"/>
      <c r="I14" s="230"/>
      <c r="J14" s="230"/>
    </row>
    <row customHeight="1" ht="10.5">
      <c r="A15" s="96" t="s">
        <v>847</v>
      </c>
      <c r="B15" s="22"/>
      <c r="I15" s="230"/>
    </row>
    <row customHeight="1" ht="10.5">
      <c r="A16" s="96" t="s">
        <v>848</v>
      </c>
      <c r="B16" s="22"/>
      <c r="I16" s="230"/>
    </row>
    <row customHeight="1" ht="10.5">
      <c r="A17" s="96" t="s">
        <v>849</v>
      </c>
      <c r="B17" s="22"/>
      <c r="I17" s="230"/>
    </row>
    <row customHeight="1" ht="10.5">
      <c r="A18" s="96" t="s">
        <v>850</v>
      </c>
      <c r="B18" s="22"/>
      <c r="I18" s="230"/>
    </row>
    <row customHeight="1" ht="10.5">
      <c r="A19" s="96" t="s">
        <v>851</v>
      </c>
      <c r="B19" s="22"/>
      <c r="I19" s="230"/>
    </row>
    <row customHeight="1" ht="10.5">
      <c r="A20" s="96" t="s">
        <v>852</v>
      </c>
      <c r="B20" s="22"/>
      <c r="I20" s="230"/>
    </row>
    <row customHeight="1" ht="10.5">
      <c r="A21" s="96" t="s">
        <v>853</v>
      </c>
      <c r="B21" s="22"/>
      <c r="I21" s="230"/>
    </row>
    <row customHeight="1" ht="10.5">
      <c r="A22" s="96" t="s">
        <v>854</v>
      </c>
      <c r="B22" s="22"/>
      <c r="I22" s="230"/>
    </row>
    <row customHeight="1" ht="10.5">
      <c r="A23" s="96" t="s">
        <v>855</v>
      </c>
      <c r="B23" s="22"/>
      <c r="I23" s="230"/>
    </row>
    <row customHeight="1" ht="10.5">
      <c r="A24" s="96" t="s">
        <v>856</v>
      </c>
      <c r="B24" s="22"/>
      <c r="I24" s="230"/>
    </row>
    <row customHeight="1" ht="10.5">
      <c r="A25" s="22"/>
      <c r="I25" s="230"/>
    </row>
    <row customHeight="1" ht="10.5">
      <c r="A26" s="22"/>
      <c r="B26" s="22"/>
      <c r="I26" s="230"/>
    </row>
    <row customHeight="1" ht="10.5">
      <c r="A27" s="231" t="s">
        <v>857</v>
      </c>
      <c r="B27" s="22"/>
      <c r="I27" s="230"/>
    </row>
    <row customHeight="1" ht="10.5">
      <c r="A28" s="232" t="str">
        <f>A2&amp;", "&amp;A3&amp;", "&amp;A4&amp;", "&amp;A5&amp;", "&amp;A6&amp;", "&amp;A7&amp;", "&amp;A8&amp;", "&amp;A9&amp;", "&amp;A10&amp;", "&amp;A11&amp;", "&amp;A12&amp;", "&amp;A13&amp;", "&amp;A14&amp;", "&amp;A15&amp;", "&amp;A16&amp;", "&amp;A17&amp;", "&amp;A18&amp;", "&amp;A19&amp;", "&amp;A20&amp;", "&amp;A21&amp;", "&amp;A22&amp;", "&amp;A23&amp;", "&amp;A24</f>
        <v>Амурская область, Вологодская область, Волгоградская область, Воронежская область, Еврейская автономная область, Калининградская область, Кемеровская область, Костромская область, Красноярский край, Ленинградская область, Ненецкий автономный округ, Нижегородская область, Пермский край, Республика Алтай, Республика Карелия, Республика Крым, Республика Татарстан, Республика Хакасия, Ставропольский край, Челябинская область, Чеченская республика, Чувашская республика, Ямало-Ненецкий автономный округ</v>
      </c>
      <c r="B28" s="22"/>
      <c r="I28" s="230"/>
    </row>
    <row customHeight="1" ht="10.5">
      <c r="A29" s="232"/>
      <c r="B29" s="22"/>
      <c r="I29" s="230"/>
    </row>
    <row customHeight="1" ht="10.5">
      <c r="A30" s="232"/>
      <c r="B30" s="22"/>
      <c r="I30" s="230"/>
    </row>
    <row customHeight="1" ht="10.5">
      <c r="A31" s="232"/>
      <c r="B31" s="22"/>
    </row>
    <row customHeight="1" ht="10.5">
      <c r="A32" s="232"/>
      <c r="B32" s="224" t="s">
        <v>858</v>
      </c>
      <c r="C32" s="233" t="s">
        <v>859</v>
      </c>
    </row>
    <row customHeight="1" ht="10.5">
      <c r="A33" s="232"/>
      <c r="B33" s="22"/>
      <c r="C33" s="96"/>
    </row>
    <row customHeight="1" ht="10.5">
      <c r="A34" s="22"/>
      <c r="B34" s="22"/>
      <c r="C34" s="234"/>
    </row>
    <row customHeight="1" ht="10.5">
      <c r="B35" s="22"/>
      <c r="C35" s="96"/>
    </row>
    <row customHeight="1" ht="10.5">
      <c r="B36" s="22"/>
      <c r="C36" s="96"/>
    </row>
    <row customHeight="1" ht="10.5">
      <c r="B37" s="22"/>
      <c r="C37" s="96"/>
    </row>
    <row customHeight="1" ht="10.5">
      <c r="B38" s="224" t="s">
        <v>860</v>
      </c>
      <c r="C38" s="96" t="s">
        <v>861</v>
      </c>
    </row>
    <row customHeight="1" ht="10.5">
      <c r="B39" s="22"/>
      <c r="C39" s="96"/>
    </row>
    <row customHeight="1" ht="10.5">
      <c r="B40" s="22"/>
      <c r="C40" s="96"/>
    </row>
    <row customHeight="1" ht="10.5">
      <c r="B41" s="22"/>
      <c r="C41" s="96"/>
    </row>
    <row customHeight="1" ht="10.5">
      <c r="B42" s="22"/>
      <c r="C42" s="96"/>
    </row>
    <row customHeight="1" ht="10.5"/>
    <row customHeight="1" ht="10.5">
      <c r="B44" s="22"/>
    </row>
    <row customHeight="1" ht="10.5">
      <c r="B45" s="22"/>
    </row>
    <row customHeight="1" ht="10.5">
      <c r="B46" s="22"/>
    </row>
    <row customHeight="1" ht="10.5">
      <c r="B47" s="22"/>
    </row>
    <row customHeight="1" ht="10.5"/>
    <row customHeight="1" ht="10.5"/>
    <row customHeight="1" ht="10.5"/>
    <row customHeight="1" ht="10.5"/>
    <row customHeight="1" ht="10.5"/>
    <row customHeight="1" ht="10.5"/>
    <row customHeight="1" ht="10.5"/>
    <row customHeight="1" ht="10.5"/>
    <row customHeight="1" ht="10.5"/>
  </sheetData>
  <sheetProtection formatColumns="0" formatRows="0" sort="0" autoFilter="0" insertRows="0" insertColumns="1" deleteRows="0" deleteColum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C87D1B9B-B5D3-F80F-F488-9F7C78A7A64A}" mc:Ignorable="x14ac xr xr2 xr3">
  <sheetPr>
    <tabColor rgb="FFFFCC99"/>
  </sheetPr>
  <dimension ref="A1:I72"/>
  <sheetViews>
    <sheetView topLeftCell="A1" showGridLines="0" workbookViewId="0">
      <selection activeCell="A1" sqref="A1"/>
    </sheetView>
  </sheetViews>
  <sheetFormatPr defaultColWidth="9.140625" customHeight="1" defaultRowHeight="11.25"/>
  <sheetData>
    <row customHeight="1" ht="11.25">
      <c r="A1" s="96" t="s">
        <v>13</v>
      </c>
      <c r="B1" s="96" t="s">
        <v>14</v>
      </c>
      <c r="C1" s="96" t="s">
        <v>15</v>
      </c>
      <c r="D1" s="96" t="s">
        <v>16</v>
      </c>
      <c r="E1" s="96" t="s">
        <v>17</v>
      </c>
      <c r="F1" s="96" t="s">
        <v>18</v>
      </c>
      <c r="G1" s="0" t="s">
        <v>19</v>
      </c>
      <c r="H1" s="0" t="s">
        <v>20</v>
      </c>
      <c r="I1" s="0" t="s">
        <v>21</v>
      </c>
    </row>
    <row customHeight="1" ht="11.25">
      <c r="A2" s="96" t="s">
        <v>22</v>
      </c>
      <c r="B2" s="96" t="s">
        <v>23</v>
      </c>
      <c r="C2" s="96" t="s">
        <v>24</v>
      </c>
      <c r="D2" s="96" t="s">
        <v>25</v>
      </c>
      <c r="E2" s="96" t="s">
        <v>26</v>
      </c>
      <c r="F2" s="96" t="s">
        <v>27</v>
      </c>
      <c r="G2" s="0" t="s">
        <v>28</v>
      </c>
      <c r="H2" s="0" t="s">
        <v>28</v>
      </c>
      <c r="I2" s="0" t="s">
        <v>29</v>
      </c>
    </row>
    <row customHeight="1" ht="11.25">
      <c r="A3" s="96" t="s">
        <v>22</v>
      </c>
      <c r="B3" s="96" t="s">
        <v>23</v>
      </c>
      <c r="C3" s="96" t="s">
        <v>30</v>
      </c>
      <c r="D3" s="96" t="s">
        <v>31</v>
      </c>
      <c r="E3" s="96" t="s">
        <v>32</v>
      </c>
      <c r="F3" s="96" t="s">
        <v>33</v>
      </c>
      <c r="G3" s="0" t="s">
        <v>34</v>
      </c>
      <c r="H3" s="0" t="s">
        <v>28</v>
      </c>
      <c r="I3" s="0" t="s">
        <v>29</v>
      </c>
    </row>
    <row customHeight="1" ht="11.25">
      <c r="A4" s="96" t="s">
        <v>22</v>
      </c>
      <c r="B4" s="96" t="s">
        <v>23</v>
      </c>
      <c r="C4" s="96" t="s">
        <v>35</v>
      </c>
      <c r="D4" s="96" t="s">
        <v>36</v>
      </c>
      <c r="E4" s="96" t="s">
        <v>37</v>
      </c>
      <c r="F4" s="96" t="s">
        <v>38</v>
      </c>
      <c r="G4" s="0" t="s">
        <v>28</v>
      </c>
      <c r="H4" s="0" t="s">
        <v>28</v>
      </c>
      <c r="I4" s="0" t="s">
        <v>29</v>
      </c>
    </row>
    <row customHeight="1" ht="11.25">
      <c r="A5" s="96" t="s">
        <v>22</v>
      </c>
      <c r="B5" s="96" t="s">
        <v>23</v>
      </c>
      <c r="C5" s="96" t="s">
        <v>39</v>
      </c>
      <c r="D5" s="96" t="s">
        <v>40</v>
      </c>
      <c r="E5" s="96" t="s">
        <v>41</v>
      </c>
      <c r="F5" s="96" t="s">
        <v>42</v>
      </c>
      <c r="G5" s="0" t="s">
        <v>43</v>
      </c>
      <c r="H5" s="0" t="s">
        <v>28</v>
      </c>
      <c r="I5" s="0" t="s">
        <v>29</v>
      </c>
    </row>
    <row customHeight="1" ht="11.25">
      <c r="A6" s="96" t="s">
        <v>22</v>
      </c>
      <c r="B6" s="96" t="s">
        <v>23</v>
      </c>
      <c r="C6" s="96" t="s">
        <v>44</v>
      </c>
      <c r="D6" s="96" t="s">
        <v>45</v>
      </c>
      <c r="E6" s="96" t="s">
        <v>46</v>
      </c>
      <c r="F6" s="96" t="s">
        <v>47</v>
      </c>
      <c r="G6" s="0" t="s">
        <v>48</v>
      </c>
      <c r="H6" s="0" t="s">
        <v>49</v>
      </c>
      <c r="I6" s="0" t="s">
        <v>29</v>
      </c>
    </row>
    <row customHeight="1" ht="11.25">
      <c r="A7" s="96" t="s">
        <v>22</v>
      </c>
      <c r="B7" s="96" t="s">
        <v>23</v>
      </c>
      <c r="C7" s="96" t="s">
        <v>50</v>
      </c>
      <c r="D7" s="96" t="s">
        <v>51</v>
      </c>
      <c r="E7" s="96" t="s">
        <v>46</v>
      </c>
      <c r="F7" s="96" t="s">
        <v>42</v>
      </c>
      <c r="G7" s="0" t="s">
        <v>52</v>
      </c>
      <c r="H7" s="0" t="s">
        <v>28</v>
      </c>
      <c r="I7" s="0" t="s">
        <v>29</v>
      </c>
    </row>
    <row customHeight="1" ht="11.25">
      <c r="A8" s="96" t="s">
        <v>22</v>
      </c>
      <c r="B8" s="96" t="s">
        <v>23</v>
      </c>
      <c r="C8" s="96" t="s">
        <v>53</v>
      </c>
      <c r="D8" s="96" t="s">
        <v>54</v>
      </c>
      <c r="E8" s="96" t="s">
        <v>46</v>
      </c>
      <c r="F8" s="96" t="s">
        <v>55</v>
      </c>
      <c r="G8" s="0" t="s">
        <v>52</v>
      </c>
      <c r="H8" s="0" t="s">
        <v>49</v>
      </c>
      <c r="I8" s="0" t="s">
        <v>29</v>
      </c>
    </row>
    <row customHeight="1" ht="11.25">
      <c r="A9" s="96" t="s">
        <v>22</v>
      </c>
      <c r="B9" s="96" t="s">
        <v>23</v>
      </c>
      <c r="C9" s="96" t="s">
        <v>56</v>
      </c>
      <c r="D9" s="96" t="s">
        <v>57</v>
      </c>
      <c r="E9" s="96" t="s">
        <v>58</v>
      </c>
      <c r="F9" s="96" t="s">
        <v>59</v>
      </c>
      <c r="G9" s="0" t="s">
        <v>60</v>
      </c>
      <c r="H9" s="0" t="s">
        <v>28</v>
      </c>
      <c r="I9" s="0" t="s">
        <v>29</v>
      </c>
    </row>
    <row customHeight="1" ht="11.25">
      <c r="A10" s="96" t="s">
        <v>22</v>
      </c>
      <c r="B10" s="96" t="s">
        <v>23</v>
      </c>
      <c r="C10" s="96" t="s">
        <v>61</v>
      </c>
      <c r="D10" s="96" t="s">
        <v>62</v>
      </c>
      <c r="E10" s="96" t="s">
        <v>63</v>
      </c>
      <c r="F10" s="96" t="s">
        <v>64</v>
      </c>
      <c r="G10" s="0" t="s">
        <v>28</v>
      </c>
      <c r="H10" s="0" t="s">
        <v>28</v>
      </c>
      <c r="I10" s="0" t="s">
        <v>29</v>
      </c>
    </row>
    <row customHeight="1" ht="11.25">
      <c r="A11" s="96" t="s">
        <v>22</v>
      </c>
      <c r="B11" s="96" t="s">
        <v>23</v>
      </c>
      <c r="C11" s="96" t="s">
        <v>65</v>
      </c>
      <c r="D11" s="96" t="s">
        <v>66</v>
      </c>
      <c r="E11" s="96" t="s">
        <v>67</v>
      </c>
      <c r="F11" s="96" t="s">
        <v>42</v>
      </c>
      <c r="G11" s="0" t="s">
        <v>68</v>
      </c>
      <c r="H11" s="0" t="s">
        <v>28</v>
      </c>
      <c r="I11" s="0" t="s">
        <v>29</v>
      </c>
    </row>
    <row customHeight="1" ht="11.25">
      <c r="A12" s="96" t="s">
        <v>22</v>
      </c>
      <c r="B12" s="96" t="s">
        <v>23</v>
      </c>
      <c r="C12" s="96" t="s">
        <v>69</v>
      </c>
      <c r="D12" s="96" t="s">
        <v>70</v>
      </c>
      <c r="E12" s="96" t="s">
        <v>71</v>
      </c>
      <c r="F12" s="96" t="s">
        <v>72</v>
      </c>
      <c r="G12" s="0" t="s">
        <v>73</v>
      </c>
      <c r="H12" s="0" t="s">
        <v>28</v>
      </c>
      <c r="I12" s="0" t="s">
        <v>29</v>
      </c>
    </row>
    <row customHeight="1" ht="11.25">
      <c r="A13" s="96" t="s">
        <v>22</v>
      </c>
      <c r="B13" s="96" t="s">
        <v>23</v>
      </c>
      <c r="C13" s="96" t="s">
        <v>74</v>
      </c>
      <c r="D13" s="96" t="s">
        <v>75</v>
      </c>
      <c r="E13" s="96" t="s">
        <v>76</v>
      </c>
      <c r="F13" s="96" t="s">
        <v>77</v>
      </c>
      <c r="G13" s="0" t="s">
        <v>28</v>
      </c>
      <c r="H13" s="0" t="s">
        <v>28</v>
      </c>
      <c r="I13" s="0" t="s">
        <v>29</v>
      </c>
    </row>
    <row customHeight="1" ht="11.25">
      <c r="A14" s="96" t="s">
        <v>22</v>
      </c>
      <c r="B14" s="96" t="s">
        <v>23</v>
      </c>
      <c r="C14" s="96" t="s">
        <v>78</v>
      </c>
      <c r="D14" s="96" t="s">
        <v>79</v>
      </c>
      <c r="E14" s="96" t="s">
        <v>71</v>
      </c>
      <c r="F14" s="96" t="s">
        <v>80</v>
      </c>
      <c r="G14" s="0" t="s">
        <v>28</v>
      </c>
      <c r="H14" s="0" t="s">
        <v>28</v>
      </c>
      <c r="I14" s="0" t="s">
        <v>29</v>
      </c>
    </row>
    <row customHeight="1" ht="11.25">
      <c r="A15" s="96" t="s">
        <v>22</v>
      </c>
      <c r="B15" s="96" t="s">
        <v>23</v>
      </c>
      <c r="C15" s="96" t="s">
        <v>81</v>
      </c>
      <c r="D15" s="96" t="s">
        <v>82</v>
      </c>
      <c r="E15" s="96" t="s">
        <v>83</v>
      </c>
      <c r="F15" s="96" t="s">
        <v>84</v>
      </c>
      <c r="G15" s="0" t="s">
        <v>85</v>
      </c>
      <c r="H15" s="0" t="s">
        <v>28</v>
      </c>
      <c r="I15" s="0" t="s">
        <v>29</v>
      </c>
    </row>
    <row customHeight="1" ht="11.25">
      <c r="A16" s="96" t="s">
        <v>22</v>
      </c>
      <c r="B16" s="96" t="s">
        <v>23</v>
      </c>
      <c r="C16" s="96" t="s">
        <v>86</v>
      </c>
      <c r="D16" s="96" t="s">
        <v>87</v>
      </c>
      <c r="E16" s="96" t="s">
        <v>88</v>
      </c>
      <c r="F16" s="96" t="s">
        <v>27</v>
      </c>
      <c r="G16" s="0" t="s">
        <v>28</v>
      </c>
      <c r="H16" s="0" t="s">
        <v>28</v>
      </c>
      <c r="I16" s="0" t="s">
        <v>29</v>
      </c>
    </row>
    <row customHeight="1" ht="11.25">
      <c r="A17" s="96" t="s">
        <v>22</v>
      </c>
      <c r="B17" s="96" t="s">
        <v>23</v>
      </c>
      <c r="C17" s="96" t="s">
        <v>89</v>
      </c>
      <c r="D17" s="96" t="s">
        <v>90</v>
      </c>
      <c r="E17" s="96" t="s">
        <v>91</v>
      </c>
      <c r="F17" s="96" t="s">
        <v>42</v>
      </c>
      <c r="G17" s="0" t="s">
        <v>92</v>
      </c>
      <c r="H17" s="0" t="s">
        <v>28</v>
      </c>
      <c r="I17" s="0" t="s">
        <v>29</v>
      </c>
    </row>
    <row customHeight="1" ht="11.25">
      <c r="A18" s="96" t="s">
        <v>22</v>
      </c>
      <c r="B18" s="96" t="s">
        <v>23</v>
      </c>
      <c r="C18" s="96" t="s">
        <v>93</v>
      </c>
      <c r="D18" s="96" t="s">
        <v>94</v>
      </c>
      <c r="E18" s="96" t="s">
        <v>95</v>
      </c>
      <c r="F18" s="96" t="s">
        <v>42</v>
      </c>
      <c r="G18" s="0" t="s">
        <v>28</v>
      </c>
      <c r="H18" s="0" t="s">
        <v>28</v>
      </c>
      <c r="I18" s="0" t="s">
        <v>29</v>
      </c>
    </row>
    <row customHeight="1" ht="11.25">
      <c r="A19" s="96" t="s">
        <v>22</v>
      </c>
      <c r="B19" s="96" t="s">
        <v>23</v>
      </c>
      <c r="C19" s="96" t="s">
        <v>96</v>
      </c>
      <c r="D19" s="96" t="s">
        <v>97</v>
      </c>
      <c r="E19" s="96" t="s">
        <v>98</v>
      </c>
      <c r="F19" s="96" t="s">
        <v>99</v>
      </c>
      <c r="G19" s="0" t="s">
        <v>28</v>
      </c>
      <c r="H19" s="0" t="s">
        <v>100</v>
      </c>
      <c r="I19" s="0" t="s">
        <v>29</v>
      </c>
    </row>
    <row customHeight="1" ht="11.25">
      <c r="A20" s="96" t="s">
        <v>22</v>
      </c>
      <c r="B20" s="96" t="s">
        <v>23</v>
      </c>
      <c r="C20" s="96" t="s">
        <v>101</v>
      </c>
      <c r="D20" s="96" t="s">
        <v>102</v>
      </c>
      <c r="E20" s="96" t="s">
        <v>103</v>
      </c>
      <c r="F20" s="96" t="s">
        <v>104</v>
      </c>
      <c r="G20" s="0" t="s">
        <v>105</v>
      </c>
      <c r="H20" s="0" t="s">
        <v>28</v>
      </c>
      <c r="I20" s="0" t="s">
        <v>29</v>
      </c>
    </row>
    <row customHeight="1" ht="11.25">
      <c r="A21" s="96" t="s">
        <v>22</v>
      </c>
      <c r="B21" s="96" t="s">
        <v>23</v>
      </c>
      <c r="C21" s="96" t="s">
        <v>106</v>
      </c>
      <c r="D21" s="96" t="s">
        <v>107</v>
      </c>
      <c r="E21" s="96" t="s">
        <v>108</v>
      </c>
      <c r="F21" s="96" t="s">
        <v>42</v>
      </c>
      <c r="G21" s="0" t="s">
        <v>28</v>
      </c>
      <c r="H21" s="0" t="s">
        <v>109</v>
      </c>
      <c r="I21" s="0" t="s">
        <v>29</v>
      </c>
    </row>
    <row customHeight="1" ht="11.25">
      <c r="A22" s="96" t="s">
        <v>22</v>
      </c>
      <c r="B22" s="96" t="s">
        <v>23</v>
      </c>
      <c r="C22" s="96" t="s">
        <v>110</v>
      </c>
      <c r="D22" s="96" t="s">
        <v>111</v>
      </c>
      <c r="E22" s="96" t="s">
        <v>112</v>
      </c>
      <c r="F22" s="96" t="s">
        <v>42</v>
      </c>
      <c r="G22" s="0" t="s">
        <v>28</v>
      </c>
      <c r="H22" s="0" t="s">
        <v>28</v>
      </c>
      <c r="I22" s="0" t="s">
        <v>29</v>
      </c>
    </row>
    <row customHeight="1" ht="11.25">
      <c r="A23" s="96" t="s">
        <v>22</v>
      </c>
      <c r="B23" s="96" t="s">
        <v>23</v>
      </c>
      <c r="C23" s="96" t="s">
        <v>113</v>
      </c>
      <c r="D23" s="96" t="s">
        <v>114</v>
      </c>
      <c r="E23" s="96" t="s">
        <v>115</v>
      </c>
      <c r="F23" s="96" t="s">
        <v>116</v>
      </c>
      <c r="G23" s="0" t="s">
        <v>117</v>
      </c>
      <c r="H23" s="0" t="s">
        <v>118</v>
      </c>
      <c r="I23" s="0" t="s">
        <v>29</v>
      </c>
    </row>
    <row customHeight="1" ht="11.25">
      <c r="A24" s="96" t="s">
        <v>22</v>
      </c>
      <c r="B24" s="96" t="s">
        <v>23</v>
      </c>
      <c r="C24" s="96" t="s">
        <v>119</v>
      </c>
      <c r="D24" s="96" t="s">
        <v>120</v>
      </c>
      <c r="E24" s="96" t="s">
        <v>121</v>
      </c>
      <c r="F24" s="96" t="s">
        <v>122</v>
      </c>
      <c r="G24" s="0" t="s">
        <v>28</v>
      </c>
      <c r="H24" s="0" t="s">
        <v>28</v>
      </c>
      <c r="I24" s="0" t="s">
        <v>29</v>
      </c>
    </row>
    <row customHeight="1" ht="11.25">
      <c r="A25" s="96" t="s">
        <v>22</v>
      </c>
      <c r="B25" s="96" t="s">
        <v>23</v>
      </c>
      <c r="C25" s="96" t="s">
        <v>123</v>
      </c>
      <c r="D25" s="96" t="s">
        <v>124</v>
      </c>
      <c r="E25" s="96" t="s">
        <v>125</v>
      </c>
      <c r="F25" s="96" t="s">
        <v>126</v>
      </c>
      <c r="G25" s="0" t="s">
        <v>28</v>
      </c>
      <c r="H25" s="0" t="s">
        <v>127</v>
      </c>
      <c r="I25" s="0" t="s">
        <v>29</v>
      </c>
    </row>
    <row customHeight="1" ht="11.25">
      <c r="A26" s="96" t="s">
        <v>22</v>
      </c>
      <c r="B26" s="96" t="s">
        <v>23</v>
      </c>
      <c r="C26" s="96" t="s">
        <v>128</v>
      </c>
      <c r="D26" s="96" t="s">
        <v>129</v>
      </c>
      <c r="E26" s="96" t="s">
        <v>130</v>
      </c>
      <c r="F26" s="96" t="s">
        <v>131</v>
      </c>
      <c r="G26" s="0" t="s">
        <v>28</v>
      </c>
      <c r="H26" s="0" t="s">
        <v>28</v>
      </c>
      <c r="I26" s="0" t="s">
        <v>29</v>
      </c>
    </row>
    <row customHeight="1" ht="11.25">
      <c r="A27" s="96" t="s">
        <v>22</v>
      </c>
      <c r="B27" s="96" t="s">
        <v>23</v>
      </c>
      <c r="C27" s="96" t="s">
        <v>132</v>
      </c>
      <c r="D27" s="96" t="s">
        <v>133</v>
      </c>
      <c r="E27" s="96" t="s">
        <v>134</v>
      </c>
      <c r="F27" s="96" t="s">
        <v>42</v>
      </c>
      <c r="G27" s="0" t="s">
        <v>28</v>
      </c>
      <c r="H27" s="0" t="s">
        <v>135</v>
      </c>
      <c r="I27" s="0" t="s">
        <v>29</v>
      </c>
    </row>
    <row customHeight="1" ht="11.25">
      <c r="A28" s="96" t="s">
        <v>22</v>
      </c>
      <c r="B28" s="96" t="s">
        <v>23</v>
      </c>
      <c r="C28" s="96" t="s">
        <v>136</v>
      </c>
      <c r="D28" s="96" t="s">
        <v>137</v>
      </c>
      <c r="E28" s="96" t="s">
        <v>138</v>
      </c>
      <c r="F28" s="96" t="s">
        <v>139</v>
      </c>
      <c r="G28" s="0" t="s">
        <v>28</v>
      </c>
      <c r="H28" s="0" t="s">
        <v>140</v>
      </c>
      <c r="I28" s="0" t="s">
        <v>29</v>
      </c>
    </row>
    <row customHeight="1" ht="11.25">
      <c r="A29" s="96" t="s">
        <v>22</v>
      </c>
      <c r="B29" s="96" t="s">
        <v>23</v>
      </c>
      <c r="C29" s="96" t="s">
        <v>141</v>
      </c>
      <c r="D29" s="96" t="s">
        <v>142</v>
      </c>
      <c r="E29" s="96" t="s">
        <v>143</v>
      </c>
      <c r="F29" s="96" t="s">
        <v>144</v>
      </c>
      <c r="G29" s="0" t="s">
        <v>145</v>
      </c>
      <c r="H29" s="0" t="s">
        <v>28</v>
      </c>
      <c r="I29" s="0" t="s">
        <v>29</v>
      </c>
    </row>
    <row customHeight="1" ht="11.25">
      <c r="A30" s="96" t="s">
        <v>22</v>
      </c>
      <c r="B30" s="96" t="s">
        <v>23</v>
      </c>
      <c r="C30" s="96" t="s">
        <v>146</v>
      </c>
      <c r="D30" s="96" t="s">
        <v>147</v>
      </c>
      <c r="E30" s="96" t="s">
        <v>148</v>
      </c>
      <c r="F30" s="96" t="s">
        <v>149</v>
      </c>
      <c r="G30" s="0" t="s">
        <v>150</v>
      </c>
      <c r="H30" s="0" t="s">
        <v>151</v>
      </c>
      <c r="I30" s="0" t="s">
        <v>29</v>
      </c>
    </row>
    <row customHeight="1" ht="11.25">
      <c r="A31" s="96" t="s">
        <v>22</v>
      </c>
      <c r="B31" s="96" t="s">
        <v>23</v>
      </c>
      <c r="C31" s="96" t="s">
        <v>152</v>
      </c>
      <c r="D31" s="96" t="s">
        <v>153</v>
      </c>
      <c r="E31" s="96" t="s">
        <v>154</v>
      </c>
      <c r="F31" s="96" t="s">
        <v>155</v>
      </c>
      <c r="G31" s="0" t="s">
        <v>28</v>
      </c>
      <c r="H31" s="0" t="s">
        <v>156</v>
      </c>
      <c r="I31" s="0" t="s">
        <v>29</v>
      </c>
    </row>
    <row customHeight="1" ht="11.25">
      <c r="A32" s="96" t="s">
        <v>22</v>
      </c>
      <c r="B32" s="96" t="s">
        <v>23</v>
      </c>
      <c r="C32" s="96" t="s">
        <v>157</v>
      </c>
      <c r="D32" s="96" t="s">
        <v>158</v>
      </c>
      <c r="E32" s="96" t="s">
        <v>159</v>
      </c>
      <c r="F32" s="96" t="s">
        <v>42</v>
      </c>
      <c r="G32" s="0" t="s">
        <v>28</v>
      </c>
      <c r="H32" s="0" t="s">
        <v>28</v>
      </c>
      <c r="I32" s="0" t="s">
        <v>29</v>
      </c>
    </row>
    <row customHeight="1" ht="11.25">
      <c r="A33" s="96" t="s">
        <v>22</v>
      </c>
      <c r="B33" s="96" t="s">
        <v>23</v>
      </c>
      <c r="C33" s="96" t="s">
        <v>160</v>
      </c>
      <c r="D33" s="96" t="s">
        <v>161</v>
      </c>
      <c r="E33" s="96" t="s">
        <v>162</v>
      </c>
      <c r="F33" s="96" t="s">
        <v>163</v>
      </c>
      <c r="G33" s="0" t="s">
        <v>164</v>
      </c>
      <c r="H33" s="0" t="s">
        <v>28</v>
      </c>
      <c r="I33" s="0" t="s">
        <v>29</v>
      </c>
    </row>
    <row customHeight="1" ht="11.25">
      <c r="A34" s="96" t="s">
        <v>22</v>
      </c>
      <c r="B34" s="96" t="s">
        <v>23</v>
      </c>
      <c r="C34" s="96" t="s">
        <v>165</v>
      </c>
      <c r="D34" s="96" t="s">
        <v>166</v>
      </c>
      <c r="E34" s="96" t="s">
        <v>167</v>
      </c>
      <c r="F34" s="96" t="s">
        <v>168</v>
      </c>
      <c r="G34" s="0" t="s">
        <v>28</v>
      </c>
      <c r="H34" s="0" t="s">
        <v>169</v>
      </c>
      <c r="I34" s="0" t="s">
        <v>29</v>
      </c>
    </row>
    <row customHeight="1" ht="11.25">
      <c r="A35" s="96" t="s">
        <v>22</v>
      </c>
      <c r="B35" s="96" t="s">
        <v>23</v>
      </c>
      <c r="C35" s="96" t="s">
        <v>170</v>
      </c>
      <c r="D35" s="96" t="s">
        <v>171</v>
      </c>
      <c r="E35" s="96" t="s">
        <v>172</v>
      </c>
      <c r="F35" s="96" t="s">
        <v>149</v>
      </c>
      <c r="G35" s="0" t="s">
        <v>28</v>
      </c>
      <c r="H35" s="0" t="s">
        <v>173</v>
      </c>
      <c r="I35" s="0" t="s">
        <v>29</v>
      </c>
    </row>
    <row customHeight="1" ht="11.25">
      <c r="A36" s="96" t="s">
        <v>22</v>
      </c>
      <c r="B36" s="96" t="s">
        <v>23</v>
      </c>
      <c r="C36" s="96" t="s">
        <v>174</v>
      </c>
      <c r="D36" s="96" t="s">
        <v>175</v>
      </c>
      <c r="E36" s="96" t="s">
        <v>176</v>
      </c>
      <c r="F36" s="96" t="s">
        <v>177</v>
      </c>
      <c r="G36" s="0" t="s">
        <v>28</v>
      </c>
      <c r="H36" s="0" t="s">
        <v>28</v>
      </c>
      <c r="I36" s="0" t="s">
        <v>29</v>
      </c>
    </row>
    <row customHeight="1" ht="11.25">
      <c r="A37" s="96" t="s">
        <v>22</v>
      </c>
      <c r="B37" s="96" t="s">
        <v>23</v>
      </c>
      <c r="C37" s="96" t="s">
        <v>178</v>
      </c>
      <c r="D37" s="96" t="s">
        <v>179</v>
      </c>
      <c r="E37" s="96" t="s">
        <v>180</v>
      </c>
      <c r="F37" s="96" t="s">
        <v>42</v>
      </c>
      <c r="G37" s="0" t="s">
        <v>181</v>
      </c>
      <c r="H37" s="0" t="s">
        <v>28</v>
      </c>
      <c r="I37" s="0" t="s">
        <v>29</v>
      </c>
    </row>
    <row customHeight="1" ht="11.25">
      <c r="A38" s="96" t="s">
        <v>22</v>
      </c>
      <c r="B38" s="96" t="s">
        <v>23</v>
      </c>
      <c r="C38" s="96" t="s">
        <v>182</v>
      </c>
      <c r="D38" s="96" t="s">
        <v>183</v>
      </c>
      <c r="E38" s="96" t="s">
        <v>184</v>
      </c>
      <c r="F38" s="96" t="s">
        <v>185</v>
      </c>
      <c r="G38" s="0" t="s">
        <v>28</v>
      </c>
      <c r="H38" s="0" t="s">
        <v>28</v>
      </c>
      <c r="I38" s="0" t="s">
        <v>29</v>
      </c>
    </row>
    <row customHeight="1" ht="11.25">
      <c r="A39" s="96" t="s">
        <v>22</v>
      </c>
      <c r="B39" s="96" t="s">
        <v>23</v>
      </c>
      <c r="C39" s="96" t="s">
        <v>186</v>
      </c>
      <c r="D39" s="96" t="s">
        <v>187</v>
      </c>
      <c r="E39" s="96" t="s">
        <v>188</v>
      </c>
      <c r="F39" s="96" t="s">
        <v>149</v>
      </c>
      <c r="G39" s="0" t="s">
        <v>28</v>
      </c>
      <c r="H39" s="0" t="s">
        <v>28</v>
      </c>
      <c r="I39" s="0" t="s">
        <v>29</v>
      </c>
    </row>
    <row customHeight="1" ht="11.25">
      <c r="A40" s="96" t="s">
        <v>22</v>
      </c>
      <c r="B40" s="96" t="s">
        <v>23</v>
      </c>
      <c r="C40" s="96" t="s">
        <v>189</v>
      </c>
      <c r="D40" s="96" t="s">
        <v>190</v>
      </c>
      <c r="E40" s="96" t="s">
        <v>191</v>
      </c>
      <c r="F40" s="96" t="s">
        <v>149</v>
      </c>
      <c r="G40" s="0" t="s">
        <v>192</v>
      </c>
      <c r="H40" s="0" t="s">
        <v>28</v>
      </c>
      <c r="I40" s="0" t="s">
        <v>29</v>
      </c>
    </row>
    <row customHeight="1" ht="11.25">
      <c r="A41" s="96" t="s">
        <v>22</v>
      </c>
      <c r="B41" s="96" t="s">
        <v>23</v>
      </c>
      <c r="C41" s="96" t="s">
        <v>193</v>
      </c>
      <c r="D41" s="96" t="s">
        <v>194</v>
      </c>
      <c r="E41" s="96" t="s">
        <v>195</v>
      </c>
      <c r="F41" s="96" t="s">
        <v>122</v>
      </c>
      <c r="G41" s="0" t="s">
        <v>196</v>
      </c>
      <c r="H41" s="0" t="s">
        <v>197</v>
      </c>
      <c r="I41" s="0" t="s">
        <v>29</v>
      </c>
    </row>
    <row customHeight="1" ht="11.25">
      <c r="A42" s="96" t="s">
        <v>22</v>
      </c>
      <c r="B42" s="96" t="s">
        <v>23</v>
      </c>
      <c r="C42" s="96" t="s">
        <v>198</v>
      </c>
      <c r="D42" s="96" t="s">
        <v>199</v>
      </c>
      <c r="E42" s="96" t="s">
        <v>200</v>
      </c>
      <c r="F42" s="96" t="s">
        <v>104</v>
      </c>
      <c r="G42" s="0" t="s">
        <v>201</v>
      </c>
      <c r="H42" s="0" t="s">
        <v>28</v>
      </c>
      <c r="I42" s="0" t="s">
        <v>29</v>
      </c>
    </row>
    <row customHeight="1" ht="11.25">
      <c r="A43" s="96" t="s">
        <v>22</v>
      </c>
      <c r="B43" s="96" t="s">
        <v>23</v>
      </c>
      <c r="C43" s="96" t="s">
        <v>202</v>
      </c>
      <c r="D43" s="96" t="s">
        <v>203</v>
      </c>
      <c r="E43" s="96" t="s">
        <v>204</v>
      </c>
      <c r="F43" s="96" t="s">
        <v>99</v>
      </c>
      <c r="G43" s="0" t="s">
        <v>205</v>
      </c>
      <c r="H43" s="0" t="s">
        <v>206</v>
      </c>
      <c r="I43" s="0" t="s">
        <v>29</v>
      </c>
    </row>
    <row customHeight="1" ht="11.25">
      <c r="A44" s="96" t="s">
        <v>22</v>
      </c>
      <c r="B44" s="96" t="s">
        <v>23</v>
      </c>
      <c r="C44" s="96" t="s">
        <v>207</v>
      </c>
      <c r="D44" s="96" t="s">
        <v>208</v>
      </c>
      <c r="E44" s="96" t="s">
        <v>209</v>
      </c>
      <c r="F44" s="96" t="s">
        <v>149</v>
      </c>
      <c r="G44" s="0" t="s">
        <v>28</v>
      </c>
      <c r="H44" s="0" t="s">
        <v>28</v>
      </c>
      <c r="I44" s="0" t="s">
        <v>29</v>
      </c>
    </row>
    <row customHeight="1" ht="11.25">
      <c r="A45" s="96" t="s">
        <v>22</v>
      </c>
      <c r="B45" s="96" t="s">
        <v>23</v>
      </c>
      <c r="C45" s="96" t="s">
        <v>210</v>
      </c>
      <c r="D45" s="96" t="s">
        <v>211</v>
      </c>
      <c r="E45" s="96" t="s">
        <v>212</v>
      </c>
      <c r="F45" s="96" t="s">
        <v>104</v>
      </c>
      <c r="G45" s="0" t="s">
        <v>28</v>
      </c>
      <c r="H45" s="0" t="s">
        <v>213</v>
      </c>
      <c r="I45" s="0" t="s">
        <v>29</v>
      </c>
    </row>
    <row customHeight="1" ht="11.25">
      <c r="A46" s="96" t="s">
        <v>22</v>
      </c>
      <c r="B46" s="96" t="s">
        <v>23</v>
      </c>
      <c r="C46" s="96" t="s">
        <v>214</v>
      </c>
      <c r="D46" s="96" t="s">
        <v>215</v>
      </c>
      <c r="E46" s="96" t="s">
        <v>216</v>
      </c>
      <c r="F46" s="96" t="s">
        <v>42</v>
      </c>
      <c r="G46" s="0" t="s">
        <v>217</v>
      </c>
      <c r="H46" s="0" t="s">
        <v>28</v>
      </c>
      <c r="I46" s="0" t="s">
        <v>29</v>
      </c>
    </row>
    <row customHeight="1" ht="11.25">
      <c r="A47" s="96" t="s">
        <v>22</v>
      </c>
      <c r="B47" s="96" t="s">
        <v>23</v>
      </c>
      <c r="C47" s="96" t="s">
        <v>218</v>
      </c>
      <c r="D47" s="96" t="s">
        <v>219</v>
      </c>
      <c r="E47" s="96" t="s">
        <v>220</v>
      </c>
      <c r="F47" s="96" t="s">
        <v>27</v>
      </c>
      <c r="G47" s="0" t="s">
        <v>221</v>
      </c>
      <c r="H47" s="0" t="s">
        <v>28</v>
      </c>
      <c r="I47" s="0" t="s">
        <v>29</v>
      </c>
    </row>
    <row customHeight="1" ht="11.25">
      <c r="A48" s="96" t="s">
        <v>22</v>
      </c>
      <c r="B48" s="96" t="s">
        <v>23</v>
      </c>
      <c r="C48" s="96" t="s">
        <v>222</v>
      </c>
      <c r="D48" s="96" t="s">
        <v>223</v>
      </c>
      <c r="E48" s="96" t="s">
        <v>224</v>
      </c>
      <c r="F48" s="96" t="s">
        <v>122</v>
      </c>
      <c r="G48" s="0" t="s">
        <v>28</v>
      </c>
      <c r="H48" s="0" t="s">
        <v>28</v>
      </c>
      <c r="I48" s="0" t="s">
        <v>29</v>
      </c>
    </row>
    <row customHeight="1" ht="11.25">
      <c r="A49" s="96" t="s">
        <v>22</v>
      </c>
      <c r="B49" s="96" t="s">
        <v>23</v>
      </c>
      <c r="C49" s="96" t="s">
        <v>225</v>
      </c>
      <c r="D49" s="96" t="s">
        <v>226</v>
      </c>
      <c r="E49" s="96" t="s">
        <v>227</v>
      </c>
      <c r="F49" s="96" t="s">
        <v>228</v>
      </c>
      <c r="G49" s="0" t="s">
        <v>28</v>
      </c>
      <c r="H49" s="0" t="s">
        <v>28</v>
      </c>
      <c r="I49" s="0" t="s">
        <v>29</v>
      </c>
    </row>
    <row customHeight="1" ht="11.25">
      <c r="A50" s="96" t="s">
        <v>22</v>
      </c>
      <c r="B50" s="96" t="s">
        <v>23</v>
      </c>
      <c r="C50" s="96" t="s">
        <v>229</v>
      </c>
      <c r="D50" s="96" t="s">
        <v>226</v>
      </c>
      <c r="E50" s="96" t="s">
        <v>227</v>
      </c>
      <c r="F50" s="96" t="s">
        <v>80</v>
      </c>
      <c r="G50" s="0" t="s">
        <v>28</v>
      </c>
      <c r="H50" s="0" t="s">
        <v>28</v>
      </c>
      <c r="I50" s="0" t="s">
        <v>29</v>
      </c>
    </row>
    <row customHeight="1" ht="11.25">
      <c r="A51" s="96" t="s">
        <v>22</v>
      </c>
      <c r="B51" s="96" t="s">
        <v>23</v>
      </c>
      <c r="C51" s="96" t="s">
        <v>230</v>
      </c>
      <c r="D51" s="96" t="s">
        <v>231</v>
      </c>
      <c r="E51" s="96" t="s">
        <v>232</v>
      </c>
      <c r="F51" s="96" t="s">
        <v>149</v>
      </c>
      <c r="G51" s="0" t="s">
        <v>28</v>
      </c>
      <c r="H51" s="0" t="s">
        <v>28</v>
      </c>
      <c r="I51" s="0" t="s">
        <v>29</v>
      </c>
    </row>
    <row customHeight="1" ht="11.25">
      <c r="A52" s="96" t="s">
        <v>22</v>
      </c>
      <c r="B52" s="96" t="s">
        <v>23</v>
      </c>
      <c r="C52" s="96" t="s">
        <v>233</v>
      </c>
      <c r="D52" s="96" t="s">
        <v>234</v>
      </c>
      <c r="E52" s="96" t="s">
        <v>235</v>
      </c>
      <c r="F52" s="96" t="s">
        <v>236</v>
      </c>
      <c r="G52" s="0" t="s">
        <v>237</v>
      </c>
      <c r="H52" s="0" t="s">
        <v>28</v>
      </c>
      <c r="I52" s="0" t="s">
        <v>29</v>
      </c>
    </row>
    <row customHeight="1" ht="11.25">
      <c r="A53" s="96" t="s">
        <v>22</v>
      </c>
      <c r="B53" s="96" t="s">
        <v>23</v>
      </c>
      <c r="C53" s="96" t="s">
        <v>238</v>
      </c>
      <c r="D53" s="96" t="s">
        <v>239</v>
      </c>
      <c r="E53" s="96" t="s">
        <v>240</v>
      </c>
      <c r="F53" s="96" t="s">
        <v>122</v>
      </c>
      <c r="G53" s="0" t="s">
        <v>241</v>
      </c>
      <c r="H53" s="0" t="s">
        <v>28</v>
      </c>
      <c r="I53" s="0" t="s">
        <v>29</v>
      </c>
    </row>
    <row customHeight="1" ht="11.25">
      <c r="A54" s="96" t="s">
        <v>22</v>
      </c>
      <c r="B54" s="96" t="s">
        <v>23</v>
      </c>
      <c r="C54" s="96" t="s">
        <v>242</v>
      </c>
      <c r="D54" s="96" t="s">
        <v>243</v>
      </c>
      <c r="E54" s="96" t="s">
        <v>244</v>
      </c>
      <c r="F54" s="96" t="s">
        <v>245</v>
      </c>
      <c r="G54" s="0" t="s">
        <v>28</v>
      </c>
      <c r="H54" s="0" t="s">
        <v>28</v>
      </c>
      <c r="I54" s="0" t="s">
        <v>29</v>
      </c>
    </row>
    <row customHeight="1" ht="11.25">
      <c r="A55" s="96" t="s">
        <v>22</v>
      </c>
      <c r="B55" s="96" t="s">
        <v>23</v>
      </c>
      <c r="C55" s="96" t="s">
        <v>246</v>
      </c>
      <c r="D55" s="96" t="s">
        <v>247</v>
      </c>
      <c r="E55" s="96" t="s">
        <v>248</v>
      </c>
      <c r="F55" s="96" t="s">
        <v>249</v>
      </c>
      <c r="G55" s="0" t="s">
        <v>250</v>
      </c>
      <c r="H55" s="0" t="s">
        <v>118</v>
      </c>
      <c r="I55" s="0" t="s">
        <v>29</v>
      </c>
    </row>
    <row customHeight="1" ht="11.25">
      <c r="A56" s="96" t="s">
        <v>22</v>
      </c>
      <c r="B56" s="96" t="s">
        <v>23</v>
      </c>
      <c r="C56" s="96" t="s">
        <v>251</v>
      </c>
      <c r="D56" s="96" t="s">
        <v>252</v>
      </c>
      <c r="E56" s="96" t="s">
        <v>253</v>
      </c>
      <c r="F56" s="96" t="s">
        <v>149</v>
      </c>
      <c r="G56" s="0" t="s">
        <v>254</v>
      </c>
      <c r="H56" s="0" t="s">
        <v>28</v>
      </c>
      <c r="I56" s="0" t="s">
        <v>29</v>
      </c>
    </row>
    <row customHeight="1" ht="11.25">
      <c r="A57" s="96" t="s">
        <v>22</v>
      </c>
      <c r="B57" s="96" t="s">
        <v>23</v>
      </c>
      <c r="C57" s="96" t="s">
        <v>255</v>
      </c>
      <c r="D57" s="96" t="s">
        <v>256</v>
      </c>
      <c r="E57" s="96" t="s">
        <v>257</v>
      </c>
      <c r="F57" s="96" t="s">
        <v>139</v>
      </c>
      <c r="G57" s="0" t="s">
        <v>258</v>
      </c>
      <c r="H57" s="0" t="s">
        <v>28</v>
      </c>
      <c r="I57" s="0" t="s">
        <v>29</v>
      </c>
    </row>
    <row customHeight="1" ht="11.25">
      <c r="A58" s="96" t="s">
        <v>22</v>
      </c>
      <c r="B58" s="96" t="s">
        <v>23</v>
      </c>
      <c r="C58" s="96" t="s">
        <v>259</v>
      </c>
      <c r="D58" s="96" t="s">
        <v>260</v>
      </c>
      <c r="E58" s="96" t="s">
        <v>261</v>
      </c>
      <c r="F58" s="96" t="s">
        <v>42</v>
      </c>
      <c r="G58" s="0" t="s">
        <v>262</v>
      </c>
      <c r="H58" s="0" t="s">
        <v>28</v>
      </c>
      <c r="I58" s="0" t="s">
        <v>29</v>
      </c>
    </row>
    <row customHeight="1" ht="11.25">
      <c r="A59" s="0" t="s">
        <v>22</v>
      </c>
      <c r="B59" s="0" t="s">
        <v>23</v>
      </c>
      <c r="C59" s="0" t="s">
        <v>263</v>
      </c>
      <c r="D59" s="0" t="s">
        <v>264</v>
      </c>
      <c r="E59" s="0" t="s">
        <v>265</v>
      </c>
      <c r="F59" s="0" t="s">
        <v>266</v>
      </c>
      <c r="G59" s="0" t="s">
        <v>267</v>
      </c>
      <c r="H59" s="0" t="s">
        <v>28</v>
      </c>
      <c r="I59" s="0" t="s">
        <v>29</v>
      </c>
    </row>
    <row customHeight="1" ht="11.25">
      <c r="A60" s="0" t="s">
        <v>22</v>
      </c>
      <c r="B60" s="0" t="s">
        <v>23</v>
      </c>
      <c r="C60" s="0" t="s">
        <v>268</v>
      </c>
      <c r="D60" s="0" t="s">
        <v>269</v>
      </c>
      <c r="E60" s="0" t="s">
        <v>270</v>
      </c>
      <c r="F60" s="0" t="s">
        <v>271</v>
      </c>
      <c r="G60" s="0" t="s">
        <v>272</v>
      </c>
      <c r="H60" s="0" t="s">
        <v>28</v>
      </c>
      <c r="I60" s="0" t="s">
        <v>29</v>
      </c>
    </row>
    <row customHeight="1" ht="11.25">
      <c r="A61" s="0" t="s">
        <v>22</v>
      </c>
      <c r="B61" s="0" t="s">
        <v>23</v>
      </c>
      <c r="C61" s="0" t="s">
        <v>273</v>
      </c>
      <c r="D61" s="0" t="s">
        <v>274</v>
      </c>
      <c r="E61" s="0" t="s">
        <v>275</v>
      </c>
      <c r="F61" s="0" t="s">
        <v>276</v>
      </c>
      <c r="G61" s="0" t="s">
        <v>28</v>
      </c>
      <c r="H61" s="0" t="s">
        <v>28</v>
      </c>
      <c r="I61" s="0" t="s">
        <v>29</v>
      </c>
    </row>
    <row customHeight="1" ht="11.25">
      <c r="A62" s="0" t="s">
        <v>22</v>
      </c>
      <c r="B62" s="0" t="s">
        <v>23</v>
      </c>
      <c r="C62" s="0" t="s">
        <v>277</v>
      </c>
      <c r="D62" s="0" t="s">
        <v>278</v>
      </c>
      <c r="E62" s="0" t="s">
        <v>279</v>
      </c>
      <c r="F62" s="0" t="s">
        <v>149</v>
      </c>
      <c r="G62" s="0" t="s">
        <v>280</v>
      </c>
      <c r="H62" s="0" t="s">
        <v>28</v>
      </c>
      <c r="I62" s="0" t="s">
        <v>29</v>
      </c>
    </row>
    <row customHeight="1" ht="11.25">
      <c r="A63" s="0" t="s">
        <v>22</v>
      </c>
      <c r="B63" s="0" t="s">
        <v>23</v>
      </c>
      <c r="C63" s="0" t="s">
        <v>281</v>
      </c>
      <c r="D63" s="0" t="s">
        <v>282</v>
      </c>
      <c r="E63" s="0" t="s">
        <v>283</v>
      </c>
      <c r="F63" s="0" t="s">
        <v>284</v>
      </c>
      <c r="G63" s="0" t="s">
        <v>28</v>
      </c>
      <c r="H63" s="0" t="s">
        <v>28</v>
      </c>
      <c r="I63" s="0" t="s">
        <v>29</v>
      </c>
    </row>
    <row customHeight="1" ht="11.25">
      <c r="A64" s="0" t="s">
        <v>22</v>
      </c>
      <c r="B64" s="0" t="s">
        <v>23</v>
      </c>
      <c r="C64" s="0" t="s">
        <v>285</v>
      </c>
      <c r="D64" s="0" t="s">
        <v>282</v>
      </c>
      <c r="E64" s="0" t="s">
        <v>283</v>
      </c>
      <c r="F64" s="0" t="s">
        <v>38</v>
      </c>
      <c r="G64" s="0" t="s">
        <v>28</v>
      </c>
      <c r="H64" s="0" t="s">
        <v>28</v>
      </c>
      <c r="I64" s="0" t="s">
        <v>29</v>
      </c>
    </row>
    <row customHeight="1" ht="11.25">
      <c r="A65" s="0" t="s">
        <v>22</v>
      </c>
      <c r="B65" s="0" t="s">
        <v>23</v>
      </c>
      <c r="C65" s="0" t="s">
        <v>286</v>
      </c>
      <c r="D65" s="0" t="s">
        <v>287</v>
      </c>
      <c r="E65" s="0" t="s">
        <v>288</v>
      </c>
      <c r="F65" s="0" t="s">
        <v>42</v>
      </c>
      <c r="G65" s="0" t="s">
        <v>28</v>
      </c>
      <c r="H65" s="0" t="s">
        <v>28</v>
      </c>
      <c r="I65" s="0" t="s">
        <v>29</v>
      </c>
    </row>
    <row customHeight="1" ht="11.25">
      <c r="A66" s="0" t="s">
        <v>22</v>
      </c>
      <c r="B66" s="0" t="s">
        <v>23</v>
      </c>
      <c r="C66" s="0" t="s">
        <v>289</v>
      </c>
      <c r="D66" s="0" t="s">
        <v>290</v>
      </c>
      <c r="E66" s="0" t="s">
        <v>291</v>
      </c>
      <c r="F66" s="0" t="s">
        <v>292</v>
      </c>
      <c r="G66" s="0" t="s">
        <v>28</v>
      </c>
      <c r="H66" s="0" t="s">
        <v>28</v>
      </c>
      <c r="I66" s="0" t="s">
        <v>29</v>
      </c>
    </row>
    <row customHeight="1" ht="11.25">
      <c r="A67" s="0" t="s">
        <v>22</v>
      </c>
      <c r="B67" s="0" t="s">
        <v>23</v>
      </c>
      <c r="C67" s="0" t="s">
        <v>293</v>
      </c>
      <c r="D67" s="0" t="s">
        <v>294</v>
      </c>
      <c r="E67" s="0" t="s">
        <v>295</v>
      </c>
      <c r="F67" s="0" t="s">
        <v>296</v>
      </c>
      <c r="G67" s="0" t="s">
        <v>297</v>
      </c>
      <c r="H67" s="0" t="s">
        <v>135</v>
      </c>
      <c r="I67" s="0" t="s">
        <v>29</v>
      </c>
    </row>
    <row customHeight="1" ht="11.25">
      <c r="A68" s="0" t="s">
        <v>22</v>
      </c>
      <c r="B68" s="0" t="s">
        <v>23</v>
      </c>
      <c r="C68" s="0" t="s">
        <v>298</v>
      </c>
      <c r="D68" s="0" t="s">
        <v>299</v>
      </c>
      <c r="E68" s="0" t="s">
        <v>300</v>
      </c>
      <c r="F68" s="0" t="s">
        <v>42</v>
      </c>
      <c r="G68" s="0" t="s">
        <v>28</v>
      </c>
      <c r="H68" s="0" t="s">
        <v>135</v>
      </c>
      <c r="I68" s="0" t="s">
        <v>29</v>
      </c>
    </row>
    <row customHeight="1" ht="11.25">
      <c r="A69" s="0" t="s">
        <v>22</v>
      </c>
      <c r="B69" s="0" t="s">
        <v>23</v>
      </c>
      <c r="C69" s="0" t="s">
        <v>301</v>
      </c>
      <c r="D69" s="0" t="s">
        <v>302</v>
      </c>
      <c r="E69" s="0" t="s">
        <v>303</v>
      </c>
      <c r="F69" s="0" t="s">
        <v>47</v>
      </c>
      <c r="G69" s="0" t="s">
        <v>28</v>
      </c>
      <c r="H69" s="0" t="s">
        <v>28</v>
      </c>
      <c r="I69" s="0" t="s">
        <v>29</v>
      </c>
    </row>
    <row customHeight="1" ht="11.25">
      <c r="A70" s="0" t="s">
        <v>22</v>
      </c>
      <c r="B70" s="0" t="s">
        <v>23</v>
      </c>
      <c r="C70" s="0" t="s">
        <v>304</v>
      </c>
      <c r="D70" s="0" t="s">
        <v>305</v>
      </c>
      <c r="E70" s="0" t="s">
        <v>306</v>
      </c>
      <c r="F70" s="0" t="s">
        <v>307</v>
      </c>
      <c r="G70" s="0" t="s">
        <v>308</v>
      </c>
      <c r="H70" s="0" t="s">
        <v>28</v>
      </c>
      <c r="I70" s="0" t="s">
        <v>29</v>
      </c>
    </row>
    <row customHeight="1" ht="11.25">
      <c r="A71" s="0" t="s">
        <v>22</v>
      </c>
      <c r="B71" s="0" t="s">
        <v>23</v>
      </c>
      <c r="C71" s="0" t="s">
        <v>309</v>
      </c>
      <c r="D71" s="0" t="s">
        <v>310</v>
      </c>
      <c r="E71" s="0" t="s">
        <v>311</v>
      </c>
      <c r="F71" s="0" t="s">
        <v>312</v>
      </c>
      <c r="G71" s="0" t="s">
        <v>313</v>
      </c>
      <c r="H71" s="0" t="s">
        <v>28</v>
      </c>
      <c r="I71" s="0" t="s">
        <v>29</v>
      </c>
    </row>
    <row customHeight="1" ht="11.25">
      <c r="A72" s="0" t="s">
        <v>22</v>
      </c>
      <c r="B72" s="0" t="s">
        <v>23</v>
      </c>
      <c r="C72" s="0" t="s">
        <v>314</v>
      </c>
      <c r="D72" s="0" t="s">
        <v>315</v>
      </c>
      <c r="E72" s="0" t="s">
        <v>83</v>
      </c>
      <c r="F72" s="0" t="s">
        <v>316</v>
      </c>
      <c r="G72" s="0" t="s">
        <v>28</v>
      </c>
      <c r="H72" s="0" t="s">
        <v>28</v>
      </c>
      <c r="I72" s="0" t="s">
        <v>29</v>
      </c>
    </row>
  </sheetData>
  <sheetProtection sort="0" autoFilter="0" insertRows="0" insertColumns="1" deleteRows="0" deleteColum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0B78C71D-58A9-6DF9-B0B1-74070EE80FD2}" mc:Ignorable="x14ac xr xr2 xr3">
  <dimension ref="A1:Q20"/>
  <sheetViews>
    <sheetView topLeftCell="A1" showGridLines="0" workbookViewId="0">
      <selection activeCell="N14" sqref="N14"/>
    </sheetView>
  </sheetViews>
  <sheetFormatPr customHeight="1" defaultRowHeight="12.75"/>
  <cols>
    <col min="1" max="9" width="7.140625" hidden="1" customWidth="1"/>
    <col min="10" max="11" width="7.140625" customWidth="1"/>
    <col min="12" max="12" width="11.7109375" customWidth="1"/>
    <col min="13" max="13" width="32.8515625" customWidth="1"/>
    <col min="14" max="14" width="119.8515625" customWidth="1"/>
    <col min="15" max="15" width="19.7109375" customWidth="1"/>
    <col min="16" max="16" width="12.57421875" customWidth="1"/>
    <col min="17" max="17" width="7.8515625" hidden="1" customWidth="1"/>
  </cols>
  <sheetData>
    <row customHeight="1" ht="12.75" hidden="1"/>
    <row customHeight="1" ht="12.75" hidden="1"/>
    <row customHeight="1" ht="12.75" hidden="1"/>
    <row customHeight="1" ht="12.75" hidden="1"/>
    <row customHeight="1" ht="12.75" hidden="1"/>
    <row customHeight="1" ht="12.75" hidden="1"/>
    <row customHeight="1" ht="12.75" hidden="1"/>
    <row customHeight="1" ht="12.75" hidden="1"/>
    <row customHeight="1" ht="12.75" hidden="1"/>
    <row customHeight="1" ht="12.75" hidden="1"/>
    <row r="12" customHeight="1" ht="24.75">
      <c r="L12" s="2" t="s">
        <v>317</v>
      </c>
      <c r="M12" s="3"/>
      <c r="N12" s="3"/>
      <c r="O12" s="3"/>
    </row>
    <row r="14" customHeight="1" ht="30.75">
      <c r="A14" s="4"/>
      <c r="B14" s="4"/>
      <c r="C14" s="4"/>
      <c r="D14" s="4"/>
      <c r="E14" s="4"/>
      <c r="F14" s="4"/>
      <c r="G14" s="4"/>
      <c r="H14" s="4"/>
      <c r="I14" s="4"/>
      <c r="J14" s="4"/>
      <c r="K14" s="4"/>
      <c r="L14" s="5" t="s">
        <v>318</v>
      </c>
      <c r="M14" s="6" t="s">
        <v>319</v>
      </c>
      <c r="N14" s="7" t="s">
        <v>319</v>
      </c>
      <c r="O14" s="8" t="s">
        <v>320</v>
      </c>
      <c r="P14" s="9"/>
      <c r="Q14" s="10" t="b">
        <v>1</v>
      </c>
    </row>
    <row customHeight="1" ht="30.75">
      <c r="A15" s="4"/>
      <c r="B15" s="4"/>
      <c r="C15" s="4"/>
      <c r="D15" s="4"/>
      <c r="E15" s="4"/>
      <c r="F15" s="4"/>
      <c r="G15" s="4"/>
      <c r="H15" s="4"/>
      <c r="I15" s="4"/>
      <c r="J15" s="4"/>
      <c r="K15" s="4"/>
      <c r="L15" s="8" t="s">
        <v>318</v>
      </c>
      <c r="M15" s="6" t="s">
        <v>321</v>
      </c>
      <c r="N15" s="7" t="s">
        <v>322</v>
      </c>
      <c r="O15" s="8" t="s">
        <v>320</v>
      </c>
      <c r="P15" s="9"/>
      <c r="Q15" s="10" t="b">
        <v>1</v>
      </c>
    </row>
    <row customHeight="1" ht="30.75">
      <c r="A16" s="4"/>
      <c r="B16" s="4"/>
      <c r="C16" s="4"/>
      <c r="D16" s="4"/>
      <c r="E16" s="4"/>
      <c r="F16" s="4"/>
      <c r="G16" s="4"/>
      <c r="H16" s="4"/>
      <c r="I16" s="4"/>
      <c r="J16" s="4"/>
      <c r="K16" s="4"/>
      <c r="L16" s="8" t="s">
        <v>318</v>
      </c>
      <c r="M16" s="6" t="s">
        <v>323</v>
      </c>
      <c r="N16" s="11" t="str">
        <f>IF(god_first="план","Данные за плановый год в рамках договоров об осуществлении технологических присоединений энергопринимающих устройств потребителей","Данные за "&amp;god_first&amp;" год в рамках договоров об осуществлении технологических присоединений энергопринимающих устройств потребителей")</f>
        <v>Данные за 2020 год в рамках договоров об осуществлении технологических присоединений энергопринимающих устройств потребителей</v>
      </c>
      <c r="O16" s="8" t="s">
        <v>320</v>
      </c>
      <c r="P16" s="9"/>
      <c r="Q16" s="10" t="b">
        <v>1</v>
      </c>
    </row>
    <row customHeight="1" ht="30.75">
      <c r="A17" s="4"/>
      <c r="B17" s="4"/>
      <c r="C17" s="4"/>
      <c r="D17" s="4"/>
      <c r="E17" s="4"/>
      <c r="F17" s="4"/>
      <c r="G17" s="4"/>
      <c r="H17" s="4"/>
      <c r="I17" s="4"/>
      <c r="J17" s="4"/>
      <c r="K17" s="4"/>
      <c r="L17" s="8" t="s">
        <v>318</v>
      </c>
      <c r="M17" s="6" t="s">
        <v>324</v>
      </c>
      <c r="N17" s="12" t="s">
        <v>325</v>
      </c>
      <c r="O17" s="8" t="s">
        <v>320</v>
      </c>
      <c r="P17" s="9"/>
      <c r="Q17" s="10" t="b">
        <v>1</v>
      </c>
    </row>
    <row customHeight="1" ht="30.75">
      <c r="A18" s="4"/>
      <c r="B18" s="4"/>
      <c r="C18" s="4"/>
      <c r="D18" s="4"/>
      <c r="E18" s="4"/>
      <c r="F18" s="4"/>
      <c r="G18" s="4"/>
      <c r="H18" s="4"/>
      <c r="I18" s="4"/>
      <c r="J18" s="4"/>
      <c r="K18" s="4"/>
      <c r="L18" s="8" t="s">
        <v>318</v>
      </c>
      <c r="M18" s="6" t="s">
        <v>326</v>
      </c>
      <c r="N18" s="12" t="s">
        <v>327</v>
      </c>
      <c r="O18" s="8" t="s">
        <v>320</v>
      </c>
      <c r="P18" s="9"/>
      <c r="Q18" s="10" t="b">
        <v>1</v>
      </c>
    </row>
    <row customHeight="1" ht="30.75">
      <c r="A19" s="4"/>
      <c r="B19" s="4"/>
      <c r="C19" s="4"/>
      <c r="D19" s="4"/>
      <c r="E19" s="4"/>
      <c r="F19" s="4"/>
      <c r="G19" s="4"/>
      <c r="H19" s="4"/>
      <c r="I19" s="4"/>
      <c r="J19" s="4"/>
      <c r="K19" s="4"/>
      <c r="L19" s="8" t="s">
        <v>318</v>
      </c>
      <c r="M19" s="6" t="s">
        <v>328</v>
      </c>
      <c r="N19" s="7" t="s">
        <v>328</v>
      </c>
      <c r="O19" s="8" t="s">
        <v>320</v>
      </c>
      <c r="P19" s="9"/>
      <c r="Q19" s="10" t="b">
        <v>1</v>
      </c>
    </row>
    <row customHeight="1" ht="30.75">
      <c r="L20" s="8"/>
      <c r="M20" s="13" t="s">
        <v>329</v>
      </c>
      <c r="N20" s="14" t="s">
        <v>330</v>
      </c>
      <c r="O20" s="8"/>
    </row>
  </sheetData>
  <sheetProtection formatColumns="0" formatRows="0" insertRows="0" deleteColumns="0" deleteRows="0" sort="0" autoFilter="0" insertColumns="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E87C6F94-9A1B-B7FE-B86D-052B48BBD4EC}" mc:Ignorable="x14ac xr xr2 xr3">
  <dimension ref="A1:J56"/>
  <sheetViews>
    <sheetView topLeftCell="A1" showGridLines="0" workbookViewId="0">
      <selection activeCell="F49" sqref="F49:F52"/>
    </sheetView>
  </sheetViews>
  <sheetFormatPr customHeight="1" defaultRowHeight="11.25"/>
  <cols>
    <col min="1" max="2" width="10.7109375" hidden="1" customWidth="1"/>
    <col min="3" max="3" width="3.7109375" hidden="1" customWidth="1"/>
    <col min="4" max="4" width="3.7109375" customWidth="1"/>
    <col min="5" max="5" width="33.421875" customWidth="1"/>
    <col min="6" max="6" width="50.7109375" customWidth="1"/>
    <col min="7" max="7" width="8.28125" customWidth="1"/>
  </cols>
  <sheetData>
    <row customHeight="1" ht="13.5" hidden="1">
      <c r="A1" s="58"/>
      <c r="B1" s="59"/>
      <c r="E1" s="0" t="s">
        <v>331</v>
      </c>
      <c r="F1" s="0" t="b">
        <v>0</v>
      </c>
      <c r="G1" s="60"/>
    </row>
    <row customHeight="1" ht="12" hidden="1">
      <c r="A2" s="58"/>
      <c r="B2" s="59"/>
      <c r="E2" s="0" t="s">
        <v>332</v>
      </c>
      <c r="G2" s="60"/>
    </row>
    <row customHeight="1" ht="11.25" hidden="1"/>
    <row customHeight="1" ht="12.75">
      <c r="D4" s="61"/>
      <c r="E4" s="62"/>
      <c r="F4" s="63" t="str">
        <f>version</f>
        <v>Версия отчёта: 1.0.3</v>
      </c>
    </row>
    <row customHeight="1" ht="27">
      <c r="D5" s="64"/>
      <c r="E5" s="65" t="s">
        <v>333</v>
      </c>
      <c r="F5" s="66"/>
      <c r="G5" s="67"/>
    </row>
    <row customHeight="1" ht="26.25">
      <c r="D6" s="61"/>
      <c r="E6" s="68"/>
      <c r="F6" s="69"/>
      <c r="G6" s="67"/>
    </row>
    <row customHeight="1" ht="26.25">
      <c r="D7" s="64"/>
      <c r="E7" s="68" t="s">
        <v>334</v>
      </c>
      <c r="F7" s="70" t="s">
        <v>23</v>
      </c>
      <c r="G7" s="67"/>
    </row>
    <row customHeight="1" ht="3.75">
      <c r="A8" s="71"/>
      <c r="D8" s="72"/>
      <c r="E8" s="68"/>
      <c r="F8" s="73"/>
      <c r="G8" s="67"/>
    </row>
    <row customHeight="1" ht="11.25" hidden="1">
      <c r="A9" s="71"/>
      <c r="D9" s="72"/>
      <c r="E9" s="74" t="s">
        <v>335</v>
      </c>
      <c r="F9" s="70" t="s">
        <v>336</v>
      </c>
      <c r="G9" s="67"/>
    </row>
    <row customHeight="1" ht="11.25" hidden="1">
      <c r="A10" s="71"/>
      <c r="D10" s="72"/>
      <c r="E10" s="75"/>
      <c r="G10" s="67"/>
    </row>
    <row customHeight="1" ht="26.25">
      <c r="A11" s="76"/>
      <c r="B11" s="59"/>
      <c r="D11" s="77"/>
      <c r="E11" s="75" t="s">
        <v>337</v>
      </c>
      <c r="F11" s="358" t="s">
        <v>338</v>
      </c>
      <c r="G11" s="67"/>
    </row>
    <row customHeight="1" ht="26.25">
      <c r="A12" s="76"/>
      <c r="B12" s="59"/>
      <c r="D12" s="77"/>
      <c r="E12" s="75" t="s">
        <v>339</v>
      </c>
      <c r="F12" s="358">
        <v>2020</v>
      </c>
      <c r="G12" s="67"/>
    </row>
    <row customHeight="1" ht="26.25" hidden="1">
      <c r="A13" s="76"/>
      <c r="B13" s="59"/>
      <c r="D13" s="77"/>
      <c r="E13" s="75" t="s">
        <v>340</v>
      </c>
      <c r="F13" s="79"/>
      <c r="G13" s="80"/>
    </row>
    <row customHeight="1" ht="3.75">
      <c r="A14" s="76"/>
      <c r="B14" s="59"/>
      <c r="D14" s="77"/>
      <c r="E14" s="75"/>
      <c r="F14" s="73"/>
      <c r="G14" s="80"/>
    </row>
    <row customHeight="1" ht="27.75" hidden="1">
      <c r="A15" s="71"/>
      <c r="D15" s="72"/>
      <c r="E15" s="74" t="s">
        <v>341</v>
      </c>
      <c r="F15" s="81"/>
      <c r="G15" s="80"/>
    </row>
    <row customHeight="1" ht="26.25" hidden="1">
      <c r="D16" s="64"/>
      <c r="E16" s="82"/>
      <c r="F16" s="72" t="s">
        <v>39</v>
      </c>
      <c r="G16" s="61"/>
    </row>
    <row customHeight="1" ht="3.75">
      <c r="D17" s="64"/>
      <c r="E17" s="82"/>
      <c r="F17" s="72"/>
      <c r="G17" s="61"/>
    </row>
    <row customHeight="1" ht="27.75">
      <c r="C18" s="83"/>
      <c r="D18" s="72"/>
      <c r="E18" s="82" t="s">
        <v>342</v>
      </c>
      <c r="F18" s="84" t="s">
        <v>40</v>
      </c>
      <c r="G18" s="85"/>
    </row>
    <row customHeight="1" ht="26.25" hidden="1">
      <c r="C19" s="83"/>
      <c r="D19" s="86"/>
      <c r="E19" s="82" t="s">
        <v>343</v>
      </c>
      <c r="F19" s="87"/>
      <c r="G19" s="85"/>
      <c r="H19" s="88"/>
      <c r="J19" s="89"/>
    </row>
    <row customHeight="1" ht="26.25">
      <c r="C20" s="83"/>
      <c r="D20" s="86"/>
      <c r="E20" s="82" t="s">
        <v>344</v>
      </c>
      <c r="F20" s="84" t="s">
        <v>41</v>
      </c>
      <c r="G20" s="90"/>
      <c r="H20" s="91"/>
      <c r="I20" s="91"/>
      <c r="J20" s="91"/>
    </row>
    <row customHeight="1" ht="27.75">
      <c r="C21" s="83"/>
      <c r="D21" s="86"/>
      <c r="E21" s="82" t="s">
        <v>345</v>
      </c>
      <c r="F21" s="84" t="s">
        <v>42</v>
      </c>
      <c r="G21" s="85"/>
      <c r="H21" s="88"/>
      <c r="J21" s="89"/>
    </row>
    <row customHeight="1" ht="26.25" hidden="1">
      <c r="C22" s="83"/>
      <c r="D22" s="86"/>
      <c r="E22" s="82" t="s">
        <v>346</v>
      </c>
      <c r="F22" s="87"/>
      <c r="G22" s="85"/>
      <c r="H22" s="88"/>
      <c r="J22" s="89"/>
    </row>
    <row customHeight="1" ht="19.5" hidden="1">
      <c r="C23" s="83"/>
      <c r="D23" s="86"/>
      <c r="E23" s="82"/>
      <c r="F23" s="87" t="s">
        <v>347</v>
      </c>
      <c r="G23" s="85"/>
      <c r="H23" s="88"/>
      <c r="J23" s="89"/>
    </row>
    <row customHeight="1" ht="19.5">
      <c r="C24" s="83"/>
      <c r="D24" s="86"/>
      <c r="F24" s="92" t="s">
        <v>348</v>
      </c>
      <c r="G24" s="85"/>
      <c r="H24" s="88"/>
      <c r="J24" s="89"/>
    </row>
    <row customHeight="1" ht="27.75">
      <c r="A25" s="76"/>
      <c r="D25" s="61"/>
      <c r="E25" s="68" t="s">
        <v>349</v>
      </c>
      <c r="F25" s="373" t="s">
        <v>350</v>
      </c>
      <c r="G25" s="80"/>
    </row>
    <row customHeight="1" ht="27.75">
      <c r="A26" s="76"/>
      <c r="B26" s="59"/>
      <c r="D26" s="77"/>
      <c r="E26" s="68" t="s">
        <v>351</v>
      </c>
      <c r="F26" s="373" t="s">
        <v>352</v>
      </c>
      <c r="G26" s="94"/>
    </row>
    <row customHeight="1" ht="26.25">
      <c r="A27" s="76"/>
      <c r="B27" s="59"/>
      <c r="D27" s="77"/>
      <c r="F27" s="92" t="s">
        <v>353</v>
      </c>
      <c r="G27" s="94"/>
    </row>
    <row customHeight="1" ht="27.75">
      <c r="A28" s="76"/>
      <c r="D28" s="61"/>
      <c r="E28" s="68" t="s">
        <v>354</v>
      </c>
      <c r="F28" s="373" t="s">
        <v>355</v>
      </c>
      <c r="G28" s="94"/>
    </row>
    <row customHeight="1" ht="27.75">
      <c r="A29" s="76"/>
      <c r="D29" s="61"/>
      <c r="E29" s="75" t="s">
        <v>356</v>
      </c>
      <c r="F29" s="373" t="s">
        <v>357</v>
      </c>
      <c r="G29" s="94"/>
    </row>
    <row customHeight="1" ht="27.75">
      <c r="A30" s="76"/>
      <c r="B30" s="59"/>
      <c r="D30" s="77"/>
      <c r="E30" s="75" t="s">
        <v>358</v>
      </c>
      <c r="F30" s="373" t="s">
        <v>359</v>
      </c>
      <c r="G30" s="94"/>
    </row>
    <row customHeight="1" ht="26.25" hidden="1">
      <c r="A31" s="76"/>
      <c r="B31" s="59"/>
      <c r="D31" s="77"/>
      <c r="F31" s="92" t="s">
        <v>360</v>
      </c>
      <c r="G31" s="94"/>
    </row>
    <row customHeight="1" ht="11.25" hidden="1">
      <c r="A32" s="76"/>
      <c r="D32" s="61"/>
      <c r="E32" s="75" t="s">
        <v>361</v>
      </c>
      <c r="F32" s="79" t="s">
        <v>362</v>
      </c>
      <c r="G32" s="94"/>
    </row>
    <row customHeight="1" ht="20.25" hidden="1">
      <c r="A33" s="76"/>
      <c r="B33" s="59"/>
      <c r="D33" s="77"/>
      <c r="E33" s="75" t="s">
        <v>363</v>
      </c>
      <c r="F33" s="79"/>
      <c r="G33" s="94"/>
    </row>
    <row customHeight="1" ht="20.25" hidden="1">
      <c r="A34" s="76"/>
      <c r="B34" s="59"/>
      <c r="D34" s="77"/>
      <c r="E34" s="68" t="s">
        <v>354</v>
      </c>
      <c r="F34" s="87"/>
      <c r="G34" s="94"/>
    </row>
    <row customHeight="1" ht="20.25" hidden="1">
      <c r="A35" s="76"/>
      <c r="B35" s="59"/>
      <c r="D35" s="77"/>
      <c r="E35" s="68" t="s">
        <v>356</v>
      </c>
      <c r="F35" s="87"/>
      <c r="G35" s="94"/>
    </row>
    <row customHeight="1" ht="20.25" hidden="1">
      <c r="A36" s="76"/>
      <c r="B36" s="59"/>
      <c r="D36" s="77"/>
      <c r="E36" s="68" t="s">
        <v>364</v>
      </c>
      <c r="F36" s="87"/>
      <c r="G36" s="94"/>
    </row>
    <row customHeight="1" ht="20.25" hidden="1">
      <c r="A37" s="76"/>
      <c r="B37" s="59"/>
      <c r="D37" s="77"/>
      <c r="E37" s="68" t="s">
        <v>365</v>
      </c>
      <c r="F37" s="87"/>
      <c r="G37" s="94"/>
    </row>
    <row customHeight="1" ht="20.25" hidden="1">
      <c r="A38" s="76"/>
      <c r="B38" s="59"/>
      <c r="D38" s="77"/>
      <c r="E38" s="75" t="s">
        <v>366</v>
      </c>
      <c r="F38" s="87"/>
      <c r="G38" s="94"/>
    </row>
    <row customHeight="1" ht="20.25" hidden="1">
      <c r="A39" s="76"/>
      <c r="B39" s="59"/>
      <c r="D39" s="77"/>
      <c r="E39" s="75" t="s">
        <v>367</v>
      </c>
      <c r="F39" s="87"/>
      <c r="G39" s="94"/>
    </row>
    <row customHeight="1" ht="20.25" hidden="1">
      <c r="A40" s="76"/>
      <c r="B40" s="59"/>
      <c r="D40" s="77"/>
      <c r="E40" s="75" t="s">
        <v>368</v>
      </c>
      <c r="F40" s="87"/>
      <c r="G40" s="94"/>
    </row>
    <row customHeight="1" ht="20.25" hidden="1">
      <c r="A41" s="76"/>
      <c r="B41" s="59"/>
      <c r="D41" s="77"/>
      <c r="E41" s="75" t="s">
        <v>369</v>
      </c>
      <c r="F41" s="87"/>
      <c r="G41" s="94"/>
    </row>
    <row customHeight="1" ht="20.25" hidden="1">
      <c r="A42" s="76"/>
      <c r="B42" s="59"/>
      <c r="D42" s="77"/>
      <c r="E42" s="75" t="s">
        <v>370</v>
      </c>
      <c r="F42" s="87"/>
      <c r="G42" s="94"/>
    </row>
    <row customHeight="1" ht="20.25" hidden="1">
      <c r="A43" s="76"/>
      <c r="B43" s="59"/>
      <c r="D43" s="77"/>
      <c r="E43" s="75" t="s">
        <v>371</v>
      </c>
      <c r="F43" s="79"/>
      <c r="G43" s="94"/>
    </row>
    <row customHeight="1" ht="20.25" hidden="1">
      <c r="A44" s="76"/>
      <c r="B44" s="59"/>
      <c r="D44" s="77"/>
      <c r="E44" s="75" t="s">
        <v>372</v>
      </c>
      <c r="F44" s="87"/>
      <c r="G44" s="94"/>
    </row>
    <row customHeight="1" ht="20.25">
      <c r="A45" s="76"/>
      <c r="B45" s="59"/>
      <c r="D45" s="77"/>
      <c r="F45" s="92" t="s">
        <v>373</v>
      </c>
      <c r="G45" s="94"/>
    </row>
    <row customHeight="1" ht="27.75">
      <c r="A46" s="76"/>
      <c r="D46" s="61"/>
      <c r="E46" s="68" t="s">
        <v>354</v>
      </c>
      <c r="F46" s="373" t="s">
        <v>374</v>
      </c>
      <c r="G46" s="94"/>
    </row>
    <row customHeight="1" ht="27.75">
      <c r="A47" s="76"/>
      <c r="B47" s="59"/>
      <c r="D47" s="77"/>
      <c r="E47" s="75" t="s">
        <v>358</v>
      </c>
      <c r="F47" s="373" t="s">
        <v>375</v>
      </c>
      <c r="G47" s="94"/>
    </row>
    <row customHeight="1" ht="26.25">
      <c r="A48" s="76"/>
      <c r="B48" s="59"/>
      <c r="D48" s="77"/>
      <c r="F48" s="92" t="s">
        <v>376</v>
      </c>
      <c r="G48" s="94"/>
    </row>
    <row customHeight="1" ht="21">
      <c r="A49" s="76"/>
      <c r="D49" s="61"/>
      <c r="E49" s="68" t="s">
        <v>354</v>
      </c>
      <c r="F49" s="373" t="s">
        <v>377</v>
      </c>
      <c r="G49" s="94"/>
    </row>
    <row customHeight="1" ht="21">
      <c r="A50" s="76"/>
      <c r="B50" s="59"/>
      <c r="D50" s="77"/>
      <c r="E50" s="68" t="s">
        <v>356</v>
      </c>
      <c r="F50" s="373" t="s">
        <v>378</v>
      </c>
      <c r="G50" s="94"/>
    </row>
    <row customHeight="1" ht="21">
      <c r="A51" s="76"/>
      <c r="B51" s="59"/>
      <c r="D51" s="77"/>
      <c r="E51" s="75" t="s">
        <v>358</v>
      </c>
      <c r="F51" s="373" t="s">
        <v>379</v>
      </c>
      <c r="G51" s="94"/>
    </row>
    <row customHeight="1" ht="21">
      <c r="A52" s="76"/>
      <c r="B52" s="59"/>
      <c r="D52" s="77"/>
      <c r="E52" s="68" t="s">
        <v>380</v>
      </c>
      <c r="F52" s="373" t="s">
        <v>381</v>
      </c>
      <c r="G52" s="94"/>
    </row>
    <row customHeight="1" ht="20.25">
      <c r="A53" s="76"/>
      <c r="B53" s="59"/>
      <c r="D53" s="77"/>
      <c r="E53" s="68"/>
      <c r="F53" s="95"/>
      <c r="G53" s="94"/>
    </row>
    <row customHeight="1" ht="19.5">
      <c r="A54" s="76"/>
      <c r="B54" s="59"/>
      <c r="D54" s="77"/>
      <c r="E54" s="68"/>
      <c r="F54" s="95"/>
      <c r="G54" s="94"/>
    </row>
    <row customHeight="1" ht="20.25">
      <c r="A55" s="76"/>
      <c r="B55" s="59"/>
      <c r="D55" s="77"/>
      <c r="E55" s="68"/>
      <c r="F55" s="95"/>
      <c r="G55" s="94"/>
    </row>
    <row customHeight="1" ht="20.25">
      <c r="A56" s="76"/>
      <c r="B56" s="59"/>
      <c r="D56" s="77"/>
      <c r="E56" s="68"/>
      <c r="G56" s="94"/>
    </row>
  </sheetData>
  <sheetProtection formatColumns="0" formatRows="0" autoFilter="0" sort="0" insertRows="0" insertColumns="1" deleteRows="0" deleteColumns="0"/>
  <mergeCells count="2">
    <mergeCell ref="E5:F5"/>
    <mergeCell ref="G20:J20"/>
  </mergeCells>
  <dataValidations count="6">
    <dataValidation type="list" allowBlank="1" showInputMessage="1" showErrorMessage="1" errorTitle="Ошибка" error="Выберите значение из списка" prompt="Выберите значение из списка" sqref="F13">
      <formula1>q_list</formula1>
    </dataValidation>
    <dataValidation type="list" allowBlank="1" showInputMessage="1" showErrorMessage="1" errorTitle="Ошибка" error="Выберите значение из списка" prompt="Выберите значение из списка" sqref="F12">
      <formula1>year_first_list</formula1>
    </dataValidation>
    <dataValidation type="list" allowBlank="1" showInputMessage="1" showErrorMessage="1" errorTitle="Ошибка" error="Выберите значение из списка" prompt="Выберите значение из списка" sqref="F11">
      <formula1>year_list</formula1>
    </dataValidation>
    <dataValidation type="list" allowBlank="1" showInputMessage="1" showErrorMessage="1" errorTitle="Ошибка" error="Выберите значение из списка" prompt="Выберите значение из списка" sqref="F43">
      <formula1>otsutstv_ok_list</formula1>
    </dataValidation>
    <dataValidation type="list" allowBlank="1" showInputMessage="1" showErrorMessage="1" errorTitle="Ошибка" error="Выберите значение из списка" prompt="Выберите значение из списка" sqref="F15 F32:F33">
      <formula1>logical</formula1>
    </dataValidation>
    <dataValidation type="textLength" operator="lessThanOrEqual" allowBlank="1" showInputMessage="1" showErrorMessage="1" errorTitle="Ошибка" error="Допускается ввод не более 900 символов!" sqref="F46:F47 F34:F42 F25:F26 F19 F22 F49:F55 F44 F28:F30">
      <formula1>900</formula1>
    </dataValidation>
  </dataValidation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E2A17D8A-CDEC-3AE7-ECF7-935401105057}" mc:Ignorable="x14ac xr xr2 xr3">
  <dimension ref="A1:AD37"/>
  <sheetViews>
    <sheetView topLeftCell="A5" showGridLines="0" zoomScale="90" workbookViewId="0">
      <selection activeCell="S25" sqref="S25"/>
    </sheetView>
  </sheetViews>
  <sheetFormatPr customHeight="1" defaultRowHeight="11.25"/>
  <cols>
    <col min="1" max="4" width="9.140625" hidden="1"/>
    <col min="5" max="5" width="5.7109375" customWidth="1"/>
    <col min="6" max="6" width="9.28125" customWidth="1"/>
    <col min="7" max="7" width="17.140625" customWidth="1"/>
    <col min="8" max="8" width="13.28125" customWidth="1"/>
    <col min="9" max="9" width="18.8515625" customWidth="1"/>
    <col min="10" max="10" width="16.28125" customWidth="1"/>
    <col min="11" max="11" width="22.8515625" customWidth="1"/>
    <col min="12" max="12" width="11.57421875" customWidth="1"/>
    <col min="13" max="13" width="9.28125" customWidth="1"/>
    <col min="14" max="14" width="23.421875" customWidth="1"/>
    <col min="15" max="15" width="18.8515625" customWidth="1"/>
    <col min="16" max="16" width="26.00390625" customWidth="1"/>
    <col min="17" max="17" width="14.421875" customWidth="1"/>
    <col min="18" max="18" width="24.28125" customWidth="1"/>
    <col min="19" max="19" width="17.8515625" customWidth="1"/>
    <col min="20" max="20" width="20.7109375" customWidth="1"/>
    <col min="21" max="21" width="19.421875" customWidth="1"/>
    <col min="22" max="27" width="15.00390625" customWidth="1"/>
    <col min="28" max="28" width="16.7109375" customWidth="1"/>
    <col min="29" max="30" width="9.140625" hidden="1"/>
  </cols>
  <sheetData>
    <row customHeight="1" ht="11.25" hidden="1">
      <c r="G1" s="96" t="s">
        <v>382</v>
      </c>
      <c r="I1" s="96" t="s">
        <v>383</v>
      </c>
      <c r="L1" s="96" t="s">
        <v>382</v>
      </c>
      <c r="N1" s="96" t="s">
        <v>383</v>
      </c>
      <c r="R1" s="96" t="s">
        <v>384</v>
      </c>
      <c r="S1" s="96" t="s">
        <v>28</v>
      </c>
      <c r="Y1" s="96" t="s">
        <v>382</v>
      </c>
      <c r="AA1" s="96" t="s">
        <v>383</v>
      </c>
    </row>
    <row customHeight="1" ht="11.25" hidden="1"/>
    <row customHeight="1" ht="11.25" hidden="1"/>
    <row customHeight="1" ht="11.25" hidden="1"/>
    <row customHeight="1" ht="11.25">
      <c r="F5" s="96"/>
      <c r="G5" s="96"/>
      <c r="H5" s="96"/>
      <c r="I5" s="96"/>
      <c r="J5" s="96"/>
      <c r="K5" s="96"/>
      <c r="L5" s="96"/>
      <c r="M5" s="96"/>
      <c r="N5" s="96"/>
      <c r="O5" s="96"/>
      <c r="P5" s="96"/>
      <c r="Q5" s="96"/>
      <c r="R5" s="96"/>
      <c r="S5" s="96"/>
      <c r="T5" s="96"/>
      <c r="U5" s="96"/>
      <c r="V5" s="96"/>
      <c r="W5" s="96"/>
      <c r="X5" s="96"/>
      <c r="Y5" s="96"/>
      <c r="Z5" s="96"/>
      <c r="AA5" s="96"/>
      <c r="AB5" s="97" t="s">
        <v>385</v>
      </c>
    </row>
    <row customHeight="1" ht="33.75">
      <c r="F6" s="98" t="str">
        <f>IF(god_first="план","Данные за плановый год в рамках договоров об осуществлении технологических присоединений энергопринимающих устройств потребителей","Данные за "&amp;god_first&amp;" год в рамках договоров об осуществлении технологических присоединений энергопринимающих устройств потребителей")</f>
        <v>Данные за 2020 год в рамках договоров об осуществлении технологических присоединений энергопринимающих устройств потребителей</v>
      </c>
      <c r="G6" s="98"/>
      <c r="H6" s="98"/>
      <c r="I6" s="98"/>
      <c r="J6" s="98"/>
      <c r="K6" s="99"/>
      <c r="L6" s="99"/>
      <c r="M6" s="99"/>
      <c r="N6" s="99"/>
      <c r="O6" s="99"/>
      <c r="P6" s="99"/>
      <c r="Q6" s="99"/>
      <c r="R6" s="99"/>
      <c r="S6" s="99"/>
      <c r="T6" s="99"/>
      <c r="U6" s="99"/>
      <c r="V6" s="99"/>
      <c r="W6" s="99"/>
      <c r="X6" s="99"/>
      <c r="Y6" s="99"/>
      <c r="Z6" s="99"/>
      <c r="AA6" s="99"/>
      <c r="AB6" s="99"/>
    </row>
    <row customHeight="1" ht="11.25">
      <c r="F7" s="100"/>
      <c r="G7" s="100"/>
      <c r="H7" s="100"/>
      <c r="I7" s="100"/>
      <c r="J7" s="100"/>
      <c r="K7" s="100"/>
      <c r="L7" s="100"/>
      <c r="M7" s="100"/>
      <c r="N7" s="100"/>
      <c r="O7" s="100"/>
      <c r="P7" s="100"/>
      <c r="Q7" s="100"/>
      <c r="R7" s="100"/>
      <c r="S7" s="100"/>
      <c r="T7" s="100"/>
      <c r="U7" s="100"/>
      <c r="V7" s="100"/>
      <c r="W7" s="100"/>
      <c r="X7" s="100"/>
      <c r="Y7" s="100"/>
      <c r="Z7" s="100"/>
      <c r="AA7" s="100"/>
      <c r="AB7" s="100"/>
    </row>
    <row customHeight="1" ht="11.25">
      <c r="F8" s="87" t="s">
        <v>386</v>
      </c>
      <c r="G8" s="87" t="s">
        <v>387</v>
      </c>
      <c r="H8" s="87"/>
      <c r="I8" s="87"/>
      <c r="J8" s="87" t="s">
        <v>388</v>
      </c>
      <c r="K8" s="87" t="s">
        <v>389</v>
      </c>
      <c r="L8" s="101" t="s">
        <v>390</v>
      </c>
      <c r="M8" s="101"/>
      <c r="N8" s="101"/>
      <c r="O8" s="102" t="s">
        <v>391</v>
      </c>
      <c r="P8" s="103"/>
      <c r="Q8" s="87" t="s">
        <v>392</v>
      </c>
      <c r="R8" s="87" t="s">
        <v>393</v>
      </c>
      <c r="S8" s="104" t="s">
        <v>394</v>
      </c>
      <c r="T8" s="105" t="s">
        <v>395</v>
      </c>
      <c r="U8" s="104" t="s">
        <v>396</v>
      </c>
      <c r="V8" s="106" t="s">
        <v>397</v>
      </c>
      <c r="W8" s="105" t="s">
        <v>398</v>
      </c>
      <c r="X8" s="107" t="s">
        <v>399</v>
      </c>
      <c r="Y8" s="87" t="s">
        <v>400</v>
      </c>
      <c r="Z8" s="87"/>
      <c r="AA8" s="87"/>
      <c r="AB8" s="87"/>
    </row>
    <row customHeight="1" ht="11.25">
      <c r="F9" s="87"/>
      <c r="G9" s="87"/>
      <c r="H9" s="87"/>
      <c r="I9" s="87"/>
      <c r="J9" s="87"/>
      <c r="K9" s="87"/>
      <c r="L9" s="101"/>
      <c r="M9" s="101"/>
      <c r="N9" s="101"/>
      <c r="O9" s="108"/>
      <c r="P9" s="109"/>
      <c r="Q9" s="87"/>
      <c r="R9" s="87"/>
      <c r="S9" s="110"/>
      <c r="T9" s="105" t="s">
        <v>401</v>
      </c>
      <c r="U9" s="110"/>
      <c r="V9" s="111"/>
      <c r="W9" s="105"/>
      <c r="X9" s="112"/>
      <c r="Y9" s="87"/>
      <c r="Z9" s="87"/>
      <c r="AA9" s="87"/>
      <c r="AB9" s="87"/>
    </row>
    <row customHeight="1" ht="56.25">
      <c r="A10" s="96" t="s">
        <v>402</v>
      </c>
      <c r="D10" s="113" t="s">
        <v>403</v>
      </c>
      <c r="F10" s="87"/>
      <c r="G10" s="87" t="s">
        <v>404</v>
      </c>
      <c r="H10" s="87" t="s">
        <v>405</v>
      </c>
      <c r="I10" s="87" t="s">
        <v>406</v>
      </c>
      <c r="J10" s="87"/>
      <c r="K10" s="87"/>
      <c r="L10" s="101" t="s">
        <v>404</v>
      </c>
      <c r="M10" s="101" t="s">
        <v>405</v>
      </c>
      <c r="N10" s="101" t="s">
        <v>406</v>
      </c>
      <c r="O10" s="114" t="s">
        <v>407</v>
      </c>
      <c r="P10" s="87" t="s">
        <v>408</v>
      </c>
      <c r="Q10" s="87"/>
      <c r="R10" s="87"/>
      <c r="S10" s="115"/>
      <c r="T10" s="105"/>
      <c r="U10" s="115"/>
      <c r="V10" s="111"/>
      <c r="W10" s="105"/>
      <c r="X10" s="116"/>
      <c r="Y10" s="87" t="s">
        <v>404</v>
      </c>
      <c r="Z10" s="87" t="s">
        <v>405</v>
      </c>
      <c r="AA10" s="87" t="s">
        <v>406</v>
      </c>
      <c r="AB10" s="87" t="s">
        <v>409</v>
      </c>
      <c r="AC10" s="117" t="s">
        <v>410</v>
      </c>
      <c r="AD10" s="118"/>
    </row>
    <row customHeight="1" ht="11.25">
      <c r="D11" s="119"/>
      <c r="F11" s="120" t="s">
        <v>411</v>
      </c>
      <c r="G11" s="121"/>
      <c r="H11" s="121"/>
      <c r="I11" s="121"/>
      <c r="J11" s="121"/>
      <c r="K11" s="121"/>
      <c r="L11" s="121"/>
      <c r="M11" s="121"/>
      <c r="N11" s="121"/>
      <c r="O11" s="121"/>
      <c r="P11" s="121"/>
      <c r="Q11" s="121"/>
      <c r="R11" s="121"/>
      <c r="S11" s="121"/>
      <c r="T11" s="121"/>
      <c r="U11" s="121"/>
      <c r="V11" s="121"/>
      <c r="W11" s="121"/>
      <c r="X11" s="121"/>
      <c r="Y11" s="121"/>
      <c r="Z11" s="121"/>
      <c r="AA11" s="121"/>
      <c r="AB11" s="121"/>
      <c r="AC11" s="118"/>
      <c r="AD11" s="118"/>
    </row>
    <row s="401" customFormat="1" customHeight="1" ht="12">
      <c r="A12" s="402"/>
      <c r="B12" s="402"/>
      <c r="C12" s="402"/>
      <c r="D12" s="403"/>
      <c r="E12" s="404" t="s">
        <v>412</v>
      </c>
      <c r="F12" s="405">
        <f>ROW()-11</f>
        <v>1</v>
      </c>
      <c r="G12" s="406">
        <v>43879</v>
      </c>
      <c r="H12" s="407" t="s">
        <v>413</v>
      </c>
      <c r="I12" s="408" t="s">
        <v>414</v>
      </c>
      <c r="J12" s="409" t="s">
        <v>415</v>
      </c>
      <c r="K12" s="409" t="s">
        <v>416</v>
      </c>
      <c r="L12" s="406">
        <v>43699</v>
      </c>
      <c r="M12" s="407" t="s">
        <v>417</v>
      </c>
      <c r="N12" s="408" t="s">
        <v>418</v>
      </c>
      <c r="O12" s="410"/>
      <c r="P12" s="410">
        <v>10</v>
      </c>
      <c r="Q12" s="411">
        <v>0.4</v>
      </c>
      <c r="R12" s="412" t="s">
        <v>419</v>
      </c>
      <c r="S12" s="413" t="s">
        <v>420</v>
      </c>
      <c r="T12" s="410">
        <v>458.33</v>
      </c>
      <c r="U12" s="410">
        <v>17667.89</v>
      </c>
      <c r="V12" s="414">
        <f>U12+T12</f>
        <v>18126.22</v>
      </c>
      <c r="W12" s="410"/>
      <c r="X12" s="410"/>
      <c r="Y12" s="406">
        <v>43940</v>
      </c>
      <c r="Z12" s="407" t="s">
        <v>421</v>
      </c>
      <c r="AA12" s="408" t="s">
        <v>422</v>
      </c>
      <c r="AB12" s="410">
        <v>458.33</v>
      </c>
      <c r="AC12" s="415">
        <f>IF(P12&lt;=15,1,IF(AND(P12&gt;15,P12&lt;=150),2,0))</f>
        <v>1</v>
      </c>
      <c r="AD12" s="415">
        <f>IF(Q12&lt;=15,1,IF(AND(Q12&gt;15,Q12&lt;=150),2,0))</f>
        <v>1</v>
      </c>
    </row>
    <row s="402" customFormat="1" customHeight="1" ht="12">
      <c r="A13" s="402"/>
      <c r="B13" s="402"/>
      <c r="C13" s="402"/>
      <c r="D13" s="403"/>
      <c r="E13" s="404" t="s">
        <v>412</v>
      </c>
      <c r="F13" s="405">
        <f>ROW()-11</f>
        <v>2</v>
      </c>
      <c r="G13" s="406">
        <v>43878</v>
      </c>
      <c r="H13" s="407" t="s">
        <v>423</v>
      </c>
      <c r="I13" s="408" t="s">
        <v>424</v>
      </c>
      <c r="J13" s="409" t="s">
        <v>425</v>
      </c>
      <c r="K13" s="409" t="s">
        <v>426</v>
      </c>
      <c r="L13" s="406">
        <v>43866</v>
      </c>
      <c r="M13" s="407" t="s">
        <v>427</v>
      </c>
      <c r="N13" s="408" t="s">
        <v>428</v>
      </c>
      <c r="O13" s="410"/>
      <c r="P13" s="410">
        <v>3</v>
      </c>
      <c r="Q13" s="411">
        <v>0.4</v>
      </c>
      <c r="R13" s="412" t="s">
        <v>419</v>
      </c>
      <c r="S13" s="413" t="s">
        <v>420</v>
      </c>
      <c r="T13" s="410">
        <v>458.33</v>
      </c>
      <c r="U13" s="410">
        <v>17667.89</v>
      </c>
      <c r="V13" s="414">
        <f>U13+T13</f>
        <v>18126.22</v>
      </c>
      <c r="W13" s="410"/>
      <c r="X13" s="410"/>
      <c r="Y13" s="406">
        <v>43915</v>
      </c>
      <c r="Z13" s="407" t="s">
        <v>429</v>
      </c>
      <c r="AA13" s="408" t="s">
        <v>430</v>
      </c>
      <c r="AB13" s="410">
        <v>458.33</v>
      </c>
      <c r="AC13" s="415">
        <f>IF(P13&lt;=15,1,IF(AND(P13&gt;15,P13&lt;=150),2,0))</f>
        <v>1</v>
      </c>
      <c r="AD13" s="415">
        <f>IF(Q13&lt;=15,1,IF(AND(Q13&gt;15,Q13&lt;=150),2,0))</f>
        <v>1</v>
      </c>
    </row>
    <row s="402" customFormat="1" customHeight="1" ht="12">
      <c r="A14" s="402"/>
      <c r="B14" s="402"/>
      <c r="C14" s="402"/>
      <c r="D14" s="403"/>
      <c r="E14" s="404" t="s">
        <v>412</v>
      </c>
      <c r="F14" s="405">
        <f>ROW()-11</f>
        <v>3</v>
      </c>
      <c r="G14" s="406">
        <v>43882</v>
      </c>
      <c r="H14" s="407" t="s">
        <v>431</v>
      </c>
      <c r="I14" s="408" t="s">
        <v>432</v>
      </c>
      <c r="J14" s="409" t="s">
        <v>433</v>
      </c>
      <c r="K14" s="409" t="s">
        <v>434</v>
      </c>
      <c r="L14" s="406">
        <v>43879</v>
      </c>
      <c r="M14" s="407" t="s">
        <v>435</v>
      </c>
      <c r="N14" s="408" t="s">
        <v>436</v>
      </c>
      <c r="O14" s="410"/>
      <c r="P14" s="410">
        <v>15</v>
      </c>
      <c r="Q14" s="411">
        <v>0.4</v>
      </c>
      <c r="R14" s="412" t="s">
        <v>419</v>
      </c>
      <c r="S14" s="413" t="s">
        <v>420</v>
      </c>
      <c r="T14" s="410">
        <v>458.33</v>
      </c>
      <c r="U14" s="410">
        <v>17667.89</v>
      </c>
      <c r="V14" s="414">
        <f>U14+T14</f>
        <v>18126.22</v>
      </c>
      <c r="W14" s="410"/>
      <c r="X14" s="410"/>
      <c r="Y14" s="406">
        <v>44020</v>
      </c>
      <c r="Z14" s="407" t="s">
        <v>437</v>
      </c>
      <c r="AA14" s="408" t="s">
        <v>438</v>
      </c>
      <c r="AB14" s="410">
        <v>458.33</v>
      </c>
      <c r="AC14" s="415">
        <f>IF(P14&lt;=15,1,IF(AND(P14&gt;15,P14&lt;=150),2,0))</f>
        <v>1</v>
      </c>
      <c r="AD14" s="415">
        <f>IF(Q14&lt;=15,1,IF(AND(Q14&gt;15,Q14&lt;=150),2,0))</f>
        <v>1</v>
      </c>
    </row>
    <row s="402" customFormat="1" customHeight="1" ht="12">
      <c r="A15" s="402"/>
      <c r="B15" s="402"/>
      <c r="C15" s="402"/>
      <c r="D15" s="403"/>
      <c r="E15" s="404" t="s">
        <v>412</v>
      </c>
      <c r="F15" s="405">
        <f>ROW()-11</f>
        <v>4</v>
      </c>
      <c r="G15" s="406">
        <v>43794</v>
      </c>
      <c r="H15" s="407" t="s">
        <v>439</v>
      </c>
      <c r="I15" s="408" t="s">
        <v>440</v>
      </c>
      <c r="J15" s="409" t="s">
        <v>441</v>
      </c>
      <c r="K15" s="409" t="s">
        <v>442</v>
      </c>
      <c r="L15" s="406">
        <v>43763</v>
      </c>
      <c r="M15" s="407" t="s">
        <v>443</v>
      </c>
      <c r="N15" s="408" t="s">
        <v>444</v>
      </c>
      <c r="O15" s="410"/>
      <c r="P15" s="410">
        <v>15</v>
      </c>
      <c r="Q15" s="411">
        <v>0.4</v>
      </c>
      <c r="R15" s="412" t="s">
        <v>419</v>
      </c>
      <c r="S15" s="413" t="s">
        <v>420</v>
      </c>
      <c r="T15" s="410">
        <v>458.33</v>
      </c>
      <c r="U15" s="410">
        <v>17667.89</v>
      </c>
      <c r="V15" s="414">
        <f>U15+T15</f>
        <v>18126.22</v>
      </c>
      <c r="W15" s="410"/>
      <c r="X15" s="410"/>
      <c r="Y15" s="406">
        <v>43909</v>
      </c>
      <c r="Z15" s="407" t="s">
        <v>445</v>
      </c>
      <c r="AA15" s="408" t="s">
        <v>446</v>
      </c>
      <c r="AB15" s="410">
        <v>458.33</v>
      </c>
      <c r="AC15" s="415">
        <f>IF(P15&lt;=15,1,IF(AND(P15&gt;15,P15&lt;=150),2,0))</f>
        <v>1</v>
      </c>
      <c r="AD15" s="415">
        <f>IF(Q15&lt;=15,1,IF(AND(Q15&gt;15,Q15&lt;=150),2,0))</f>
        <v>1</v>
      </c>
    </row>
    <row s="402" customFormat="1" customHeight="1" ht="12">
      <c r="A16" s="402"/>
      <c r="B16" s="402"/>
      <c r="C16" s="402"/>
      <c r="D16" s="403"/>
      <c r="E16" s="404" t="s">
        <v>412</v>
      </c>
      <c r="F16" s="405">
        <f>ROW()-11</f>
        <v>5</v>
      </c>
      <c r="G16" s="406">
        <v>43670</v>
      </c>
      <c r="H16" s="407" t="s">
        <v>447</v>
      </c>
      <c r="I16" s="408" t="s">
        <v>448</v>
      </c>
      <c r="J16" s="409" t="s">
        <v>449</v>
      </c>
      <c r="K16" s="409" t="s">
        <v>450</v>
      </c>
      <c r="L16" s="406">
        <v>43633</v>
      </c>
      <c r="M16" s="407" t="s">
        <v>451</v>
      </c>
      <c r="N16" s="408" t="s">
        <v>452</v>
      </c>
      <c r="O16" s="410"/>
      <c r="P16" s="410">
        <v>2</v>
      </c>
      <c r="Q16" s="411">
        <v>0.4</v>
      </c>
      <c r="R16" s="412" t="s">
        <v>419</v>
      </c>
      <c r="S16" s="413" t="s">
        <v>420</v>
      </c>
      <c r="T16" s="410">
        <v>458.33</v>
      </c>
      <c r="U16" s="410">
        <v>17667.89</v>
      </c>
      <c r="V16" s="414">
        <f>U16+T16</f>
        <v>18126.22</v>
      </c>
      <c r="W16" s="410"/>
      <c r="X16" s="410"/>
      <c r="Y16" s="406">
        <v>43853</v>
      </c>
      <c r="Z16" s="407" t="s">
        <v>453</v>
      </c>
      <c r="AA16" s="408" t="s">
        <v>454</v>
      </c>
      <c r="AB16" s="410">
        <v>458.33</v>
      </c>
      <c r="AC16" s="415">
        <f>IF(P16&lt;=15,1,IF(AND(P16&gt;15,P16&lt;=150),2,0))</f>
        <v>1</v>
      </c>
      <c r="AD16" s="415">
        <f>IF(Q16&lt;=15,1,IF(AND(Q16&gt;15,Q16&lt;=150),2,0))</f>
        <v>1</v>
      </c>
    </row>
    <row s="402" customFormat="1" customHeight="1" ht="12">
      <c r="A17" s="402"/>
      <c r="B17" s="402"/>
      <c r="C17" s="402"/>
      <c r="D17" s="403"/>
      <c r="E17" s="404" t="s">
        <v>412</v>
      </c>
      <c r="F17" s="405">
        <f>ROW()-11</f>
        <v>6</v>
      </c>
      <c r="G17" s="406">
        <v>43657</v>
      </c>
      <c r="H17" s="407" t="s">
        <v>455</v>
      </c>
      <c r="I17" s="408" t="s">
        <v>456</v>
      </c>
      <c r="J17" s="409" t="s">
        <v>457</v>
      </c>
      <c r="K17" s="409" t="s">
        <v>458</v>
      </c>
      <c r="L17" s="406">
        <v>43615</v>
      </c>
      <c r="M17" s="407" t="s">
        <v>459</v>
      </c>
      <c r="N17" s="408" t="s">
        <v>460</v>
      </c>
      <c r="O17" s="410"/>
      <c r="P17" s="410">
        <v>7</v>
      </c>
      <c r="Q17" s="411">
        <v>0.4</v>
      </c>
      <c r="R17" s="412" t="s">
        <v>419</v>
      </c>
      <c r="S17" s="413" t="s">
        <v>420</v>
      </c>
      <c r="T17" s="410">
        <v>458.33</v>
      </c>
      <c r="U17" s="410">
        <v>17667.89</v>
      </c>
      <c r="V17" s="414">
        <f>U17+T17</f>
        <v>18126.22</v>
      </c>
      <c r="W17" s="410"/>
      <c r="X17" s="410"/>
      <c r="Y17" s="406">
        <v>43853</v>
      </c>
      <c r="Z17" s="407" t="s">
        <v>461</v>
      </c>
      <c r="AA17" s="408" t="s">
        <v>462</v>
      </c>
      <c r="AB17" s="410">
        <v>458.33</v>
      </c>
      <c r="AC17" s="415">
        <f>IF(P17&lt;=15,1,IF(AND(P17&gt;15,P17&lt;=150),2,0))</f>
        <v>1</v>
      </c>
      <c r="AD17" s="415">
        <f>IF(Q17&lt;=15,1,IF(AND(Q17&gt;15,Q17&lt;=150),2,0))</f>
        <v>1</v>
      </c>
    </row>
    <row s="402" customFormat="1" customHeight="1" ht="12">
      <c r="A18" s="402"/>
      <c r="B18" s="402"/>
      <c r="C18" s="402"/>
      <c r="D18" s="403"/>
      <c r="E18" s="404" t="s">
        <v>412</v>
      </c>
      <c r="F18" s="405">
        <f>ROW()-11</f>
        <v>7</v>
      </c>
      <c r="G18" s="406">
        <v>43535</v>
      </c>
      <c r="H18" s="407" t="s">
        <v>463</v>
      </c>
      <c r="I18" s="408" t="s">
        <v>464</v>
      </c>
      <c r="J18" s="409" t="s">
        <v>465</v>
      </c>
      <c r="K18" s="409" t="s">
        <v>466</v>
      </c>
      <c r="L18" s="406">
        <v>43507</v>
      </c>
      <c r="M18" s="407" t="s">
        <v>467</v>
      </c>
      <c r="N18" s="408" t="s">
        <v>468</v>
      </c>
      <c r="O18" s="410"/>
      <c r="P18" s="410">
        <v>60</v>
      </c>
      <c r="Q18" s="411">
        <v>0.4</v>
      </c>
      <c r="R18" s="412" t="s">
        <v>469</v>
      </c>
      <c r="S18" s="413" t="s">
        <v>420</v>
      </c>
      <c r="T18" s="410">
        <v>15556.82</v>
      </c>
      <c r="U18" s="410">
        <v>17667.89</v>
      </c>
      <c r="V18" s="414">
        <f>U18+T18</f>
        <v>33224.71</v>
      </c>
      <c r="W18" s="410"/>
      <c r="X18" s="410"/>
      <c r="Y18" s="406">
        <v>43853</v>
      </c>
      <c r="Z18" s="407" t="s">
        <v>470</v>
      </c>
      <c r="AA18" s="408" t="s">
        <v>471</v>
      </c>
      <c r="AB18" s="410">
        <v>15556.82</v>
      </c>
      <c r="AC18" s="415">
        <f>IF(P18&lt;=15,1,IF(AND(P18&gt;15,P18&lt;=150),2,0))</f>
        <v>2</v>
      </c>
      <c r="AD18" s="415">
        <f>IF(Q18&lt;=15,1,IF(AND(Q18&gt;15,Q18&lt;=150),2,0))</f>
        <v>1</v>
      </c>
    </row>
    <row s="402" customFormat="1" customHeight="1" ht="12">
      <c r="A19" s="402"/>
      <c r="B19" s="402"/>
      <c r="C19" s="402"/>
      <c r="D19" s="403"/>
      <c r="E19" s="404" t="s">
        <v>412</v>
      </c>
      <c r="F19" s="405">
        <f>ROW()-11</f>
        <v>8</v>
      </c>
      <c r="G19" s="406">
        <v>43829</v>
      </c>
      <c r="H19" s="407" t="s">
        <v>472</v>
      </c>
      <c r="I19" s="408" t="s">
        <v>473</v>
      </c>
      <c r="J19" s="409" t="s">
        <v>474</v>
      </c>
      <c r="K19" s="409" t="s">
        <v>475</v>
      </c>
      <c r="L19" s="406">
        <v>43817</v>
      </c>
      <c r="M19" s="407" t="s">
        <v>476</v>
      </c>
      <c r="N19" s="408" t="s">
        <v>477</v>
      </c>
      <c r="O19" s="410"/>
      <c r="P19" s="410">
        <v>15</v>
      </c>
      <c r="Q19" s="411">
        <v>0.4</v>
      </c>
      <c r="R19" s="412" t="s">
        <v>419</v>
      </c>
      <c r="S19" s="413" t="s">
        <v>420</v>
      </c>
      <c r="T19" s="410">
        <v>458.33</v>
      </c>
      <c r="U19" s="410">
        <v>17667.89</v>
      </c>
      <c r="V19" s="414">
        <f>U19+T19</f>
        <v>18126.22</v>
      </c>
      <c r="W19" s="410"/>
      <c r="X19" s="410"/>
      <c r="Y19" s="406">
        <v>43854</v>
      </c>
      <c r="Z19" s="407" t="s">
        <v>478</v>
      </c>
      <c r="AA19" s="408" t="s">
        <v>479</v>
      </c>
      <c r="AB19" s="410">
        <v>458.33</v>
      </c>
      <c r="AC19" s="415">
        <f>IF(P19&lt;=15,1,IF(AND(P19&gt;15,P19&lt;=150),2,0))</f>
        <v>1</v>
      </c>
      <c r="AD19" s="415">
        <f>IF(Q19&lt;=15,1,IF(AND(Q19&gt;15,Q19&lt;=150),2,0))</f>
        <v>1</v>
      </c>
    </row>
    <row s="402" customFormat="1" customHeight="1" ht="12">
      <c r="A20" s="402"/>
      <c r="B20" s="402"/>
      <c r="C20" s="402"/>
      <c r="D20" s="403"/>
      <c r="E20" s="404" t="s">
        <v>412</v>
      </c>
      <c r="F20" s="405">
        <f>ROW()-11</f>
        <v>9</v>
      </c>
      <c r="G20" s="406">
        <v>43803</v>
      </c>
      <c r="H20" s="407" t="s">
        <v>480</v>
      </c>
      <c r="I20" s="408" t="s">
        <v>481</v>
      </c>
      <c r="J20" s="409" t="s">
        <v>482</v>
      </c>
      <c r="K20" s="409" t="s">
        <v>483</v>
      </c>
      <c r="L20" s="406">
        <v>43782</v>
      </c>
      <c r="M20" s="407" t="s">
        <v>484</v>
      </c>
      <c r="N20" s="408" t="s">
        <v>485</v>
      </c>
      <c r="O20" s="410"/>
      <c r="P20" s="410">
        <v>15</v>
      </c>
      <c r="Q20" s="411">
        <v>0.4</v>
      </c>
      <c r="R20" s="412" t="s">
        <v>419</v>
      </c>
      <c r="S20" s="413" t="s">
        <v>420</v>
      </c>
      <c r="T20" s="410">
        <v>458.33</v>
      </c>
      <c r="U20" s="410">
        <v>17667.89</v>
      </c>
      <c r="V20" s="414">
        <f>U20+T20</f>
        <v>18126.22</v>
      </c>
      <c r="W20" s="410"/>
      <c r="X20" s="410"/>
      <c r="Y20" s="406">
        <v>43853</v>
      </c>
      <c r="Z20" s="407" t="s">
        <v>486</v>
      </c>
      <c r="AA20" s="408" t="s">
        <v>487</v>
      </c>
      <c r="AB20" s="410">
        <v>458.33</v>
      </c>
      <c r="AC20" s="415">
        <f>IF(P20&lt;=15,1,IF(AND(P20&gt;15,P20&lt;=150),2,0))</f>
        <v>1</v>
      </c>
      <c r="AD20" s="415">
        <f>IF(Q20&lt;=15,1,IF(AND(Q20&gt;15,Q20&lt;=150),2,0))</f>
        <v>1</v>
      </c>
    </row>
    <row s="402" customFormat="1" customHeight="1" ht="12">
      <c r="A21" s="402"/>
      <c r="B21" s="402"/>
      <c r="C21" s="402"/>
      <c r="D21" s="403"/>
      <c r="E21" s="404" t="s">
        <v>412</v>
      </c>
      <c r="F21" s="405">
        <f>ROW()-11</f>
        <v>10</v>
      </c>
      <c r="G21" s="406">
        <v>43517</v>
      </c>
      <c r="H21" s="407" t="s">
        <v>488</v>
      </c>
      <c r="I21" s="408" t="s">
        <v>489</v>
      </c>
      <c r="J21" s="409" t="s">
        <v>490</v>
      </c>
      <c r="K21" s="409" t="s">
        <v>491</v>
      </c>
      <c r="L21" s="406">
        <v>43869</v>
      </c>
      <c r="M21" s="407" t="s">
        <v>492</v>
      </c>
      <c r="N21" s="408" t="s">
        <v>493</v>
      </c>
      <c r="O21" s="410"/>
      <c r="P21" s="410">
        <v>15</v>
      </c>
      <c r="Q21" s="411">
        <v>0.4</v>
      </c>
      <c r="R21" s="412" t="s">
        <v>419</v>
      </c>
      <c r="S21" s="413" t="s">
        <v>420</v>
      </c>
      <c r="T21" s="410">
        <v>458.33</v>
      </c>
      <c r="U21" s="410">
        <v>17667.89</v>
      </c>
      <c r="V21" s="414">
        <f>U21+T21</f>
        <v>18126.22</v>
      </c>
      <c r="W21" s="410"/>
      <c r="X21" s="410"/>
      <c r="Y21" s="406">
        <v>43914</v>
      </c>
      <c r="Z21" s="407" t="s">
        <v>494</v>
      </c>
      <c r="AA21" s="408" t="s">
        <v>495</v>
      </c>
      <c r="AB21" s="410">
        <v>458.33</v>
      </c>
      <c r="AC21" s="415">
        <f>IF(P21&lt;=15,1,IF(AND(P21&gt;15,P21&lt;=150),2,0))</f>
        <v>1</v>
      </c>
      <c r="AD21" s="415">
        <f>IF(Q21&lt;=15,1,IF(AND(Q21&gt;15,Q21&lt;=150),2,0))</f>
        <v>1</v>
      </c>
    </row>
    <row s="402" customFormat="1" customHeight="1" ht="12">
      <c r="A22" s="402"/>
      <c r="B22" s="402"/>
      <c r="C22" s="402"/>
      <c r="D22" s="403"/>
      <c r="E22" s="404" t="s">
        <v>412</v>
      </c>
      <c r="F22" s="405">
        <f>ROW()-11</f>
        <v>11</v>
      </c>
      <c r="G22" s="406">
        <v>43256</v>
      </c>
      <c r="H22" s="407" t="s">
        <v>496</v>
      </c>
      <c r="I22" s="408" t="s">
        <v>497</v>
      </c>
      <c r="J22" s="409" t="s">
        <v>498</v>
      </c>
      <c r="K22" s="409" t="s">
        <v>499</v>
      </c>
      <c r="L22" s="406">
        <v>43242</v>
      </c>
      <c r="M22" s="407" t="s">
        <v>500</v>
      </c>
      <c r="N22" s="408" t="s">
        <v>501</v>
      </c>
      <c r="O22" s="410"/>
      <c r="P22" s="410">
        <v>15</v>
      </c>
      <c r="Q22" s="411">
        <v>0.4</v>
      </c>
      <c r="R22" s="412" t="s">
        <v>419</v>
      </c>
      <c r="S22" s="413" t="s">
        <v>420</v>
      </c>
      <c r="T22" s="410">
        <v>14981.17</v>
      </c>
      <c r="U22" s="410">
        <v>17667.89</v>
      </c>
      <c r="V22" s="414">
        <f>U22+T22</f>
        <v>32649.06</v>
      </c>
      <c r="W22" s="410"/>
      <c r="X22" s="410"/>
      <c r="Y22" s="406">
        <v>44005</v>
      </c>
      <c r="Z22" s="407" t="s">
        <v>502</v>
      </c>
      <c r="AA22" s="408" t="s">
        <v>503</v>
      </c>
      <c r="AB22" s="410">
        <v>458.33</v>
      </c>
      <c r="AC22" s="415">
        <f>IF(P22&lt;=15,1,IF(AND(P22&gt;15,P22&lt;=150),2,0))</f>
        <v>1</v>
      </c>
      <c r="AD22" s="415">
        <f>IF(Q22&lt;=15,1,IF(AND(Q22&gt;15,Q22&lt;=150),2,0))</f>
        <v>1</v>
      </c>
    </row>
    <row s="402" customFormat="1" customHeight="1" ht="12">
      <c r="A23" s="402"/>
      <c r="B23" s="402"/>
      <c r="C23" s="402"/>
      <c r="D23" s="403"/>
      <c r="E23" s="404" t="s">
        <v>412</v>
      </c>
      <c r="F23" s="405">
        <f>ROW()-11</f>
        <v>12</v>
      </c>
      <c r="G23" s="406">
        <v>43243</v>
      </c>
      <c r="H23" s="407" t="s">
        <v>504</v>
      </c>
      <c r="I23" s="408" t="s">
        <v>505</v>
      </c>
      <c r="J23" s="409" t="s">
        <v>506</v>
      </c>
      <c r="K23" s="409" t="s">
        <v>507</v>
      </c>
      <c r="L23" s="406">
        <v>43146</v>
      </c>
      <c r="M23" s="407" t="s">
        <v>508</v>
      </c>
      <c r="N23" s="408" t="s">
        <v>509</v>
      </c>
      <c r="O23" s="410"/>
      <c r="P23" s="410">
        <v>15</v>
      </c>
      <c r="Q23" s="411">
        <v>0.4</v>
      </c>
      <c r="R23" s="412" t="s">
        <v>419</v>
      </c>
      <c r="S23" s="413" t="s">
        <v>420</v>
      </c>
      <c r="T23" s="410">
        <v>458.33</v>
      </c>
      <c r="U23" s="410">
        <v>17667.89</v>
      </c>
      <c r="V23" s="414">
        <f>U23+T23</f>
        <v>18126.22</v>
      </c>
      <c r="W23" s="410"/>
      <c r="X23" s="410"/>
      <c r="Y23" s="406">
        <v>43940</v>
      </c>
      <c r="Z23" s="407" t="s">
        <v>510</v>
      </c>
      <c r="AA23" s="408" t="s">
        <v>511</v>
      </c>
      <c r="AB23" s="410">
        <v>458.33</v>
      </c>
      <c r="AC23" s="415">
        <f>IF(P23&lt;=15,1,IF(AND(P23&gt;15,P23&lt;=150),2,0))</f>
        <v>1</v>
      </c>
      <c r="AD23" s="415">
        <f>IF(Q23&lt;=15,1,IF(AND(Q23&gt;15,Q23&lt;=150),2,0))</f>
        <v>1</v>
      </c>
    </row>
    <row s="402" customFormat="1" customHeight="1" ht="12">
      <c r="A24" s="402"/>
      <c r="B24" s="402"/>
      <c r="C24" s="402"/>
      <c r="D24" s="403"/>
      <c r="E24" s="404" t="s">
        <v>412</v>
      </c>
      <c r="F24" s="405">
        <f>ROW()-11</f>
        <v>13</v>
      </c>
      <c r="G24" s="406">
        <v>43829</v>
      </c>
      <c r="H24" s="407" t="s">
        <v>512</v>
      </c>
      <c r="I24" s="408" t="s">
        <v>513</v>
      </c>
      <c r="J24" s="409" t="s">
        <v>514</v>
      </c>
      <c r="K24" s="409" t="s">
        <v>515</v>
      </c>
      <c r="L24" s="406">
        <v>43819</v>
      </c>
      <c r="M24" s="407" t="s">
        <v>516</v>
      </c>
      <c r="N24" s="408" t="s">
        <v>517</v>
      </c>
      <c r="O24" s="410"/>
      <c r="P24" s="410">
        <v>3</v>
      </c>
      <c r="Q24" s="411">
        <v>0.4</v>
      </c>
      <c r="R24" s="412" t="s">
        <v>419</v>
      </c>
      <c r="S24" s="413" t="s">
        <v>420</v>
      </c>
      <c r="T24" s="410">
        <v>458.33</v>
      </c>
      <c r="U24" s="410">
        <v>17667.89</v>
      </c>
      <c r="V24" s="414">
        <f>U24+T24</f>
        <v>18126.22</v>
      </c>
      <c r="W24" s="410"/>
      <c r="X24" s="410"/>
      <c r="Y24" s="406">
        <v>43910</v>
      </c>
      <c r="Z24" s="407" t="s">
        <v>518</v>
      </c>
      <c r="AA24" s="408" t="s">
        <v>519</v>
      </c>
      <c r="AB24" s="410">
        <v>458.33</v>
      </c>
      <c r="AC24" s="415">
        <f>IF(P24&lt;=15,1,IF(AND(P24&gt;15,P24&lt;=150),2,0))</f>
        <v>1</v>
      </c>
      <c r="AD24" s="415">
        <f>IF(Q24&lt;=15,1,IF(AND(Q24&gt;15,Q24&lt;=150),2,0))</f>
        <v>1</v>
      </c>
    </row>
    <row s="402" customFormat="1" customHeight="1" ht="12">
      <c r="A25" s="402"/>
      <c r="B25" s="402"/>
      <c r="C25" s="402"/>
      <c r="D25" s="403"/>
      <c r="E25" s="404" t="s">
        <v>412</v>
      </c>
      <c r="F25" s="405">
        <f>ROW()-11</f>
        <v>14</v>
      </c>
      <c r="G25" s="406">
        <v>43658</v>
      </c>
      <c r="H25" s="407" t="s">
        <v>520</v>
      </c>
      <c r="I25" s="408" t="s">
        <v>521</v>
      </c>
      <c r="J25" s="409" t="s">
        <v>522</v>
      </c>
      <c r="K25" s="409" t="s">
        <v>523</v>
      </c>
      <c r="L25" s="406">
        <v>43620</v>
      </c>
      <c r="M25" s="407" t="s">
        <v>524</v>
      </c>
      <c r="N25" s="408" t="s">
        <v>525</v>
      </c>
      <c r="O25" s="410"/>
      <c r="P25" s="410">
        <v>200</v>
      </c>
      <c r="Q25" s="411">
        <v>0.4</v>
      </c>
      <c r="R25" s="412" t="s">
        <v>526</v>
      </c>
      <c r="S25" s="413" t="s">
        <v>527</v>
      </c>
      <c r="T25" s="410">
        <v>0</v>
      </c>
      <c r="U25" s="410">
        <v>17667.89</v>
      </c>
      <c r="V25" s="414">
        <f>U25+T25</f>
        <v>17667.89</v>
      </c>
      <c r="W25" s="410"/>
      <c r="X25" s="410"/>
      <c r="Y25" s="406">
        <v>43886</v>
      </c>
      <c r="Z25" s="407" t="s">
        <v>528</v>
      </c>
      <c r="AA25" s="408" t="s">
        <v>529</v>
      </c>
      <c r="AB25" s="410">
        <v>17667.89</v>
      </c>
      <c r="AC25" s="415">
        <f>IF(P25&lt;=15,1,IF(AND(P25&gt;15,P25&lt;=150),2,0))</f>
        <v>0</v>
      </c>
      <c r="AD25" s="415">
        <f>IF(Q25&lt;=15,1,IF(AND(Q25&gt;15,Q25&lt;=150),2,0))</f>
        <v>1</v>
      </c>
    </row>
    <row s="402" customFormat="1" customHeight="1" ht="12">
      <c r="A26" s="402"/>
      <c r="B26" s="402"/>
      <c r="C26" s="402"/>
      <c r="D26" s="403"/>
      <c r="E26" s="404" t="s">
        <v>412</v>
      </c>
      <c r="F26" s="405">
        <f>ROW()-11</f>
        <v>15</v>
      </c>
      <c r="G26" s="406">
        <v>43718</v>
      </c>
      <c r="H26" s="407" t="s">
        <v>530</v>
      </c>
      <c r="I26" s="408" t="s">
        <v>531</v>
      </c>
      <c r="J26" s="409" t="s">
        <v>532</v>
      </c>
      <c r="K26" s="409" t="s">
        <v>416</v>
      </c>
      <c r="L26" s="406">
        <v>43670</v>
      </c>
      <c r="M26" s="407" t="s">
        <v>533</v>
      </c>
      <c r="N26" s="408" t="s">
        <v>534</v>
      </c>
      <c r="O26" s="410"/>
      <c r="P26" s="410">
        <v>5</v>
      </c>
      <c r="Q26" s="411">
        <v>0.4</v>
      </c>
      <c r="R26" s="412" t="s">
        <v>419</v>
      </c>
      <c r="S26" s="413" t="s">
        <v>420</v>
      </c>
      <c r="T26" s="410">
        <v>458.33</v>
      </c>
      <c r="U26" s="410">
        <v>17667.89</v>
      </c>
      <c r="V26" s="414">
        <f>U26+T26</f>
        <v>18126.22</v>
      </c>
      <c r="W26" s="410"/>
      <c r="X26" s="410"/>
      <c r="Y26" s="406">
        <v>44168</v>
      </c>
      <c r="Z26" s="407" t="s">
        <v>535</v>
      </c>
      <c r="AA26" s="408" t="s">
        <v>536</v>
      </c>
      <c r="AB26" s="410">
        <v>458.33</v>
      </c>
      <c r="AC26" s="415">
        <f>IF(P26&lt;=15,1,IF(AND(P26&gt;15,P26&lt;=150),2,0))</f>
        <v>1</v>
      </c>
      <c r="AD26" s="415">
        <f>IF(Q26&lt;=15,1,IF(AND(Q26&gt;15,Q26&lt;=150),2,0))</f>
        <v>1</v>
      </c>
    </row>
    <row s="402" customFormat="1" customHeight="1" ht="12">
      <c r="A27" s="402"/>
      <c r="B27" s="402"/>
      <c r="C27" s="402"/>
      <c r="D27" s="403"/>
      <c r="E27" s="404" t="s">
        <v>412</v>
      </c>
      <c r="F27" s="405">
        <f>ROW()-11</f>
        <v>16</v>
      </c>
      <c r="G27" s="406">
        <v>43791</v>
      </c>
      <c r="H27" s="407" t="s">
        <v>537</v>
      </c>
      <c r="I27" s="408" t="s">
        <v>538</v>
      </c>
      <c r="J27" s="409" t="s">
        <v>539</v>
      </c>
      <c r="K27" s="409" t="s">
        <v>540</v>
      </c>
      <c r="L27" s="406">
        <v>43772</v>
      </c>
      <c r="M27" s="407" t="s">
        <v>541</v>
      </c>
      <c r="N27" s="408" t="s">
        <v>542</v>
      </c>
      <c r="O27" s="410"/>
      <c r="P27" s="410">
        <v>30</v>
      </c>
      <c r="Q27" s="411">
        <v>0.4</v>
      </c>
      <c r="R27" s="412" t="s">
        <v>469</v>
      </c>
      <c r="S27" s="413" t="s">
        <v>420</v>
      </c>
      <c r="T27" s="410">
        <v>20172.6</v>
      </c>
      <c r="U27" s="410">
        <v>17667.89</v>
      </c>
      <c r="V27" s="414">
        <f>U27+T27</f>
        <v>37840.49</v>
      </c>
      <c r="W27" s="410"/>
      <c r="X27" s="410"/>
      <c r="Y27" s="406">
        <v>44064</v>
      </c>
      <c r="Z27" s="407" t="s">
        <v>543</v>
      </c>
      <c r="AA27" s="408" t="s">
        <v>544</v>
      </c>
      <c r="AB27" s="410">
        <v>15556.82</v>
      </c>
      <c r="AC27" s="415">
        <f>IF(P27&lt;=15,1,IF(AND(P27&gt;15,P27&lt;=150),2,0))</f>
        <v>2</v>
      </c>
      <c r="AD27" s="415">
        <f>IF(Q27&lt;=15,1,IF(AND(Q27&gt;15,Q27&lt;=150),2,0))</f>
        <v>1</v>
      </c>
    </row>
    <row s="402" customFormat="1" customHeight="1" ht="12">
      <c r="A28" s="402"/>
      <c r="B28" s="402"/>
      <c r="C28" s="402"/>
      <c r="D28" s="403"/>
      <c r="E28" s="404" t="s">
        <v>412</v>
      </c>
      <c r="F28" s="405">
        <f>ROW()-11</f>
        <v>17</v>
      </c>
      <c r="G28" s="406">
        <v>44053</v>
      </c>
      <c r="H28" s="407" t="s">
        <v>545</v>
      </c>
      <c r="I28" s="408" t="s">
        <v>546</v>
      </c>
      <c r="J28" s="409" t="s">
        <v>547</v>
      </c>
      <c r="K28" s="409" t="s">
        <v>548</v>
      </c>
      <c r="L28" s="406">
        <v>44035</v>
      </c>
      <c r="M28" s="407" t="s">
        <v>549</v>
      </c>
      <c r="N28" s="408" t="s">
        <v>550</v>
      </c>
      <c r="O28" s="410"/>
      <c r="P28" s="410">
        <v>15</v>
      </c>
      <c r="Q28" s="411">
        <v>0.4</v>
      </c>
      <c r="R28" s="412" t="s">
        <v>419</v>
      </c>
      <c r="S28" s="413" t="s">
        <v>420</v>
      </c>
      <c r="T28" s="410">
        <v>458.33</v>
      </c>
      <c r="U28" s="410">
        <v>17667.89</v>
      </c>
      <c r="V28" s="414">
        <f>U28+T28</f>
        <v>18126.22</v>
      </c>
      <c r="W28" s="410"/>
      <c r="X28" s="410"/>
      <c r="Y28" s="406">
        <v>44070</v>
      </c>
      <c r="Z28" s="407" t="s">
        <v>551</v>
      </c>
      <c r="AA28" s="408" t="s">
        <v>552</v>
      </c>
      <c r="AB28" s="410">
        <v>458.33</v>
      </c>
      <c r="AC28" s="415">
        <f>IF(P28&lt;=15,1,IF(AND(P28&gt;15,P28&lt;=150),2,0))</f>
        <v>1</v>
      </c>
      <c r="AD28" s="415">
        <f>IF(Q28&lt;=15,1,IF(AND(Q28&gt;15,Q28&lt;=150),2,0))</f>
        <v>1</v>
      </c>
    </row>
    <row s="402" customFormat="1" customHeight="1" ht="12">
      <c r="A29" s="402"/>
      <c r="B29" s="402"/>
      <c r="C29" s="402"/>
      <c r="D29" s="403"/>
      <c r="E29" s="404" t="s">
        <v>412</v>
      </c>
      <c r="F29" s="405">
        <f>ROW()-11</f>
        <v>18</v>
      </c>
      <c r="G29" s="406">
        <v>44060</v>
      </c>
      <c r="H29" s="407" t="s">
        <v>553</v>
      </c>
      <c r="I29" s="408" t="s">
        <v>554</v>
      </c>
      <c r="J29" s="409" t="s">
        <v>555</v>
      </c>
      <c r="K29" s="409" t="s">
        <v>416</v>
      </c>
      <c r="L29" s="406">
        <v>44047</v>
      </c>
      <c r="M29" s="407" t="s">
        <v>556</v>
      </c>
      <c r="N29" s="408" t="s">
        <v>557</v>
      </c>
      <c r="O29" s="410"/>
      <c r="P29" s="410">
        <v>5</v>
      </c>
      <c r="Q29" s="411">
        <v>0.4</v>
      </c>
      <c r="R29" s="412" t="s">
        <v>419</v>
      </c>
      <c r="S29" s="413" t="s">
        <v>420</v>
      </c>
      <c r="T29" s="410">
        <v>458.33</v>
      </c>
      <c r="U29" s="410">
        <v>17667.89</v>
      </c>
      <c r="V29" s="414">
        <f>U29+T29</f>
        <v>18126.22</v>
      </c>
      <c r="W29" s="410"/>
      <c r="X29" s="410"/>
      <c r="Y29" s="406">
        <v>44098</v>
      </c>
      <c r="Z29" s="407" t="s">
        <v>558</v>
      </c>
      <c r="AA29" s="408" t="s">
        <v>559</v>
      </c>
      <c r="AB29" s="410">
        <v>458.33</v>
      </c>
      <c r="AC29" s="415">
        <f>IF(P29&lt;=15,1,IF(AND(P29&gt;15,P29&lt;=150),2,0))</f>
        <v>1</v>
      </c>
      <c r="AD29" s="415">
        <f>IF(Q29&lt;=15,1,IF(AND(Q29&gt;15,Q29&lt;=150),2,0))</f>
        <v>1</v>
      </c>
    </row>
    <row s="402" customFormat="1" customHeight="1" ht="12">
      <c r="A30" s="402"/>
      <c r="B30" s="402"/>
      <c r="C30" s="402"/>
      <c r="D30" s="403"/>
      <c r="E30" s="404" t="s">
        <v>412</v>
      </c>
      <c r="F30" s="405">
        <f>ROW()-11</f>
        <v>19</v>
      </c>
      <c r="G30" s="406">
        <v>44113</v>
      </c>
      <c r="H30" s="407" t="s">
        <v>560</v>
      </c>
      <c r="I30" s="408" t="s">
        <v>561</v>
      </c>
      <c r="J30" s="409" t="s">
        <v>562</v>
      </c>
      <c r="K30" s="409" t="s">
        <v>563</v>
      </c>
      <c r="L30" s="406">
        <v>44102</v>
      </c>
      <c r="M30" s="407" t="s">
        <v>564</v>
      </c>
      <c r="N30" s="408" t="s">
        <v>565</v>
      </c>
      <c r="O30" s="410"/>
      <c r="P30" s="410">
        <v>15</v>
      </c>
      <c r="Q30" s="411">
        <v>0.4</v>
      </c>
      <c r="R30" s="412" t="s">
        <v>419</v>
      </c>
      <c r="S30" s="413" t="s">
        <v>420</v>
      </c>
      <c r="T30" s="410">
        <v>458.33</v>
      </c>
      <c r="U30" s="410">
        <v>17667.89</v>
      </c>
      <c r="V30" s="414">
        <f>U30+T30</f>
        <v>18126.22</v>
      </c>
      <c r="W30" s="410"/>
      <c r="X30" s="410"/>
      <c r="Y30" s="406">
        <v>44172</v>
      </c>
      <c r="Z30" s="407" t="s">
        <v>566</v>
      </c>
      <c r="AA30" s="408" t="s">
        <v>567</v>
      </c>
      <c r="AB30" s="410">
        <v>458.33</v>
      </c>
      <c r="AC30" s="415">
        <f>IF(P30&lt;=15,1,IF(AND(P30&gt;15,P30&lt;=150),2,0))</f>
        <v>1</v>
      </c>
      <c r="AD30" s="415">
        <f>IF(Q30&lt;=15,1,IF(AND(Q30&gt;15,Q30&lt;=150),2,0))</f>
        <v>1</v>
      </c>
    </row>
    <row s="402" customFormat="1" customHeight="1" ht="12">
      <c r="A31" s="402"/>
      <c r="B31" s="402"/>
      <c r="C31" s="402"/>
      <c r="D31" s="403"/>
      <c r="E31" s="404" t="s">
        <v>412</v>
      </c>
      <c r="F31" s="405">
        <f>ROW()-11</f>
        <v>20</v>
      </c>
      <c r="G31" s="406">
        <v>44112</v>
      </c>
      <c r="H31" s="407" t="s">
        <v>568</v>
      </c>
      <c r="I31" s="408" t="s">
        <v>569</v>
      </c>
      <c r="J31" s="409" t="s">
        <v>570</v>
      </c>
      <c r="K31" s="409" t="s">
        <v>571</v>
      </c>
      <c r="L31" s="406">
        <v>44089</v>
      </c>
      <c r="M31" s="407" t="s">
        <v>572</v>
      </c>
      <c r="N31" s="408" t="s">
        <v>573</v>
      </c>
      <c r="O31" s="410"/>
      <c r="P31" s="410">
        <v>40</v>
      </c>
      <c r="Q31" s="411">
        <v>0.4</v>
      </c>
      <c r="R31" s="412" t="s">
        <v>469</v>
      </c>
      <c r="S31" s="413" t="s">
        <v>420</v>
      </c>
      <c r="T31" s="410">
        <v>17667.89</v>
      </c>
      <c r="U31" s="410">
        <v>17667.89</v>
      </c>
      <c r="V31" s="414">
        <f>U31+T31</f>
        <v>35335.78</v>
      </c>
      <c r="W31" s="410"/>
      <c r="X31" s="410"/>
      <c r="Y31" s="406">
        <v>44173</v>
      </c>
      <c r="Z31" s="407" t="s">
        <v>574</v>
      </c>
      <c r="AA31" s="408" t="s">
        <v>575</v>
      </c>
      <c r="AB31" s="410">
        <v>17667.89</v>
      </c>
      <c r="AC31" s="415">
        <f>IF(P31&lt;=15,1,IF(AND(P31&gt;15,P31&lt;=150),2,0))</f>
        <v>2</v>
      </c>
      <c r="AD31" s="415">
        <f>IF(Q31&lt;=15,1,IF(AND(Q31&gt;15,Q31&lt;=150),2,0))</f>
        <v>1</v>
      </c>
    </row>
    <row s="402" customFormat="1" customHeight="1" ht="12">
      <c r="A32" s="402"/>
      <c r="B32" s="402"/>
      <c r="C32" s="402"/>
      <c r="D32" s="403"/>
      <c r="E32" s="404" t="s">
        <v>412</v>
      </c>
      <c r="F32" s="405">
        <f>ROW()-11</f>
        <v>21</v>
      </c>
      <c r="G32" s="406">
        <v>44074</v>
      </c>
      <c r="H32" s="407" t="s">
        <v>576</v>
      </c>
      <c r="I32" s="408" t="s">
        <v>577</v>
      </c>
      <c r="J32" s="409" t="s">
        <v>578</v>
      </c>
      <c r="K32" s="409" t="s">
        <v>579</v>
      </c>
      <c r="L32" s="406">
        <v>44036</v>
      </c>
      <c r="M32" s="407" t="s">
        <v>580</v>
      </c>
      <c r="N32" s="408" t="s">
        <v>581</v>
      </c>
      <c r="O32" s="410"/>
      <c r="P32" s="410">
        <v>10</v>
      </c>
      <c r="Q32" s="411">
        <v>0.4</v>
      </c>
      <c r="R32" s="412" t="s">
        <v>419</v>
      </c>
      <c r="S32" s="413" t="s">
        <v>420</v>
      </c>
      <c r="T32" s="410">
        <v>458.33</v>
      </c>
      <c r="U32" s="410">
        <v>17667.89</v>
      </c>
      <c r="V32" s="414">
        <f>U32+T32</f>
        <v>18126.22</v>
      </c>
      <c r="W32" s="410"/>
      <c r="X32" s="410"/>
      <c r="Y32" s="406">
        <v>44169</v>
      </c>
      <c r="Z32" s="407" t="s">
        <v>582</v>
      </c>
      <c r="AA32" s="408" t="s">
        <v>583</v>
      </c>
      <c r="AB32" s="410">
        <v>458.33</v>
      </c>
      <c r="AC32" s="415">
        <f>IF(P32&lt;=15,1,IF(AND(P32&gt;15,P32&lt;=150),2,0))</f>
        <v>1</v>
      </c>
      <c r="AD32" s="415">
        <f>IF(Q32&lt;=15,1,IF(AND(Q32&gt;15,Q32&lt;=150),2,0))</f>
        <v>1</v>
      </c>
    </row>
    <row s="402" customFormat="1" customHeight="1" ht="12">
      <c r="A33" s="402"/>
      <c r="B33" s="402"/>
      <c r="C33" s="402"/>
      <c r="D33" s="403"/>
      <c r="E33" s="404" t="s">
        <v>412</v>
      </c>
      <c r="F33" s="405">
        <f>ROW()-11</f>
        <v>22</v>
      </c>
      <c r="G33" s="406">
        <v>44075</v>
      </c>
      <c r="H33" s="407" t="s">
        <v>584</v>
      </c>
      <c r="I33" s="408" t="s">
        <v>585</v>
      </c>
      <c r="J33" s="409" t="s">
        <v>586</v>
      </c>
      <c r="K33" s="409" t="s">
        <v>587</v>
      </c>
      <c r="L33" s="406">
        <v>43998</v>
      </c>
      <c r="M33" s="407" t="s">
        <v>588</v>
      </c>
      <c r="N33" s="408" t="s">
        <v>589</v>
      </c>
      <c r="O33" s="410"/>
      <c r="P33" s="410">
        <v>70</v>
      </c>
      <c r="Q33" s="411">
        <v>0.4</v>
      </c>
      <c r="R33" s="412" t="s">
        <v>469</v>
      </c>
      <c r="S33" s="413" t="s">
        <v>420</v>
      </c>
      <c r="T33" s="410">
        <v>17667.89</v>
      </c>
      <c r="U33" s="410">
        <v>17667.89</v>
      </c>
      <c r="V33" s="414">
        <f>U33+T33</f>
        <v>35335.78</v>
      </c>
      <c r="W33" s="410"/>
      <c r="X33" s="410"/>
      <c r="Y33" s="406">
        <v>44166</v>
      </c>
      <c r="Z33" s="407" t="s">
        <v>590</v>
      </c>
      <c r="AA33" s="408" t="s">
        <v>591</v>
      </c>
      <c r="AB33" s="410">
        <v>17667.89</v>
      </c>
      <c r="AC33" s="415">
        <f>IF(P33&lt;=15,1,IF(AND(P33&gt;15,P33&lt;=150),2,0))</f>
        <v>2</v>
      </c>
      <c r="AD33" s="415">
        <f>IF(Q33&lt;=15,1,IF(AND(Q33&gt;15,Q33&lt;=150),2,0))</f>
        <v>1</v>
      </c>
    </row>
    <row s="402" customFormat="1" customHeight="1" ht="12">
      <c r="A34" s="402"/>
      <c r="B34" s="402"/>
      <c r="C34" s="402"/>
      <c r="D34" s="403"/>
      <c r="E34" s="404" t="s">
        <v>412</v>
      </c>
      <c r="F34" s="405">
        <f>ROW()-11</f>
        <v>23</v>
      </c>
      <c r="G34" s="406">
        <v>44127</v>
      </c>
      <c r="H34" s="407" t="s">
        <v>592</v>
      </c>
      <c r="I34" s="408" t="s">
        <v>593</v>
      </c>
      <c r="J34" s="409" t="s">
        <v>594</v>
      </c>
      <c r="K34" s="409" t="s">
        <v>595</v>
      </c>
      <c r="L34" s="406">
        <v>44119</v>
      </c>
      <c r="M34" s="407" t="s">
        <v>596</v>
      </c>
      <c r="N34" s="408" t="s">
        <v>597</v>
      </c>
      <c r="O34" s="410"/>
      <c r="P34" s="410">
        <v>95</v>
      </c>
      <c r="Q34" s="411">
        <v>0.4</v>
      </c>
      <c r="R34" s="412" t="s">
        <v>469</v>
      </c>
      <c r="S34" s="413" t="s">
        <v>420</v>
      </c>
      <c r="T34" s="410">
        <v>17667.89</v>
      </c>
      <c r="U34" s="410">
        <v>17667.89</v>
      </c>
      <c r="V34" s="414">
        <f>U34+T34</f>
        <v>35335.78</v>
      </c>
      <c r="W34" s="410"/>
      <c r="X34" s="410"/>
      <c r="Y34" s="406">
        <v>44166</v>
      </c>
      <c r="Z34" s="407" t="s">
        <v>598</v>
      </c>
      <c r="AA34" s="408" t="s">
        <v>599</v>
      </c>
      <c r="AB34" s="410">
        <v>17667.89</v>
      </c>
      <c r="AC34" s="415">
        <f>IF(P34&lt;=15,1,IF(AND(P34&gt;15,P34&lt;=150),2,0))</f>
        <v>2</v>
      </c>
      <c r="AD34" s="415">
        <f>IF(Q34&lt;=15,1,IF(AND(Q34&gt;15,Q34&lt;=150),2,0))</f>
        <v>1</v>
      </c>
    </row>
    <row customHeight="1" ht="11.25" hidden="1">
      <c r="F35" s="120" t="s">
        <v>600</v>
      </c>
      <c r="G35" s="121"/>
      <c r="H35" s="121"/>
      <c r="I35" s="121"/>
      <c r="J35" s="121"/>
      <c r="K35" s="121"/>
      <c r="L35" s="121"/>
      <c r="M35" s="121"/>
      <c r="N35" s="121"/>
      <c r="O35" s="121"/>
      <c r="P35" s="121"/>
      <c r="Q35" s="121"/>
      <c r="R35" s="121"/>
      <c r="S35" s="121"/>
      <c r="T35" s="121"/>
      <c r="U35" s="121"/>
      <c r="V35" s="121"/>
      <c r="W35" s="121"/>
      <c r="X35" s="121"/>
      <c r="Y35" s="121"/>
      <c r="Z35" s="121"/>
      <c r="AA35" s="121"/>
      <c r="AB35" s="121"/>
    </row>
    <row customHeight="1" ht="11.25">
      <c r="F36" s="122"/>
      <c r="G36" s="123" t="s">
        <v>601</v>
      </c>
      <c r="H36" s="123"/>
      <c r="I36" s="123"/>
      <c r="J36" s="123"/>
      <c r="K36" s="123"/>
      <c r="L36" s="123"/>
      <c r="M36" s="123"/>
      <c r="N36" s="123"/>
      <c r="O36" s="123"/>
      <c r="P36" s="123"/>
      <c r="Q36" s="123"/>
      <c r="R36" s="123"/>
      <c r="S36" s="123"/>
      <c r="T36" s="123"/>
      <c r="U36" s="123"/>
      <c r="V36" s="123"/>
      <c r="W36" s="123"/>
      <c r="X36" s="123"/>
      <c r="Y36" s="123"/>
      <c r="Z36" s="123"/>
      <c r="AA36" s="123"/>
      <c r="AB36" s="124"/>
    </row>
    <row customHeight="1" ht="1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row>
  </sheetData>
  <sheetProtection formatColumns="0" formatRows="0" sort="0" autoFilter="0" insertRows="0" insertColumns="1" deleteRows="0" deleteColumns="0"/>
  <mergeCells count="18">
    <mergeCell ref="S8:S10"/>
    <mergeCell ref="O8:P9"/>
    <mergeCell ref="V8:V10"/>
    <mergeCell ref="W8:W10"/>
    <mergeCell ref="AC10:AD10"/>
    <mergeCell ref="F6:J6"/>
    <mergeCell ref="R8:R10"/>
    <mergeCell ref="F7:AB7"/>
    <mergeCell ref="Q8:Q10"/>
    <mergeCell ref="F8:F10"/>
    <mergeCell ref="G8:I9"/>
    <mergeCell ref="J8:J10"/>
    <mergeCell ref="K8:K10"/>
    <mergeCell ref="L8:N9"/>
    <mergeCell ref="Y8:AB9"/>
    <mergeCell ref="X8:X10"/>
    <mergeCell ref="T8:T10"/>
    <mergeCell ref="U8:U10"/>
  </mergeCells>
  <dataValidations count="42">
    <dataValidation type="date" allowBlank="1" showInputMessage="1" showErrorMessage="1" errorTitle="Ошибка" error="Дата указана не верно!" prompt="Формат ДД.ММ.ГГГГ" sqref="G12">
      <formula1>18264</formula1>
      <formula2>73051</formula2>
    </dataValidation>
    <dataValidation type="textLength" operator="lessThanOrEqual" allowBlank="1" showInputMessage="1" showErrorMessage="1" errorTitle="Ошибка" error="Допускается ввод не более 900 символов!" sqref="H12">
      <formula1>900</formula1>
    </dataValidation>
    <dataValidation type="list" allowBlank="1" showInputMessage="1" showErrorMessage="1" errorTitle="Ошибка" error="Выберите значение из списка!" sqref="I12">
      <formula1>doc_list</formula1>
    </dataValidation>
    <dataValidation type="textLength" operator="lessThanOrEqual" allowBlank="1" showInputMessage="1" showErrorMessage="1" errorTitle="Ошибка" error="Допускается ввод не более 900 символов!" sqref="J12">
      <formula1>900</formula1>
    </dataValidation>
    <dataValidation type="textLength" operator="lessThanOrEqual" allowBlank="1" showInputMessage="1" showErrorMessage="1" errorTitle="Ошибка" error="Допускается ввод не более 900 символов!" sqref="K12">
      <formula1>900</formula1>
    </dataValidation>
    <dataValidation type="date" allowBlank="1" showInputMessage="1" showErrorMessage="1" errorTitle="Ошибка" error="Дата указана не верно!" prompt="Формат ДД.ММ.ГГГГ" sqref="L12">
      <formula1>18264</formula1>
      <formula2>73051</formula2>
    </dataValidation>
    <dataValidation type="textLength" operator="lessThanOrEqual" allowBlank="1" showInputMessage="1" showErrorMessage="1" errorTitle="Ошибка" error="Допускается ввод не более 900 символов!" sqref="M12">
      <formula1>900</formula1>
    </dataValidation>
    <dataValidation type="list" allowBlank="1" showInputMessage="1" showErrorMessage="1" errorTitle="Ошибка" error="Выберите значение из списка!" sqref="N12">
      <formula1>doc_list</formula1>
    </dataValidation>
    <dataValidation type="decimal" allowBlank="1" showErrorMessage="1" errorTitle="Ошибка" error="Допускается ввод только неотрицательных чисел!" sqref="O12">
      <formula1>0</formula1>
      <formula2>9.99999999999999E+23</formula2>
    </dataValidation>
    <dataValidation type="decimal" allowBlank="1" showErrorMessage="1" errorTitle="Ошибка" error="Допускается ввод только неотрицательных чисел!" sqref="P12">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Q12">
      <formula1>napr_list</formula1>
    </dataValidation>
    <dataValidation type="list" allowBlank="1" showInputMessage="1" showErrorMessage="1" errorTitle="Ошибка" error="Выберите значение из списка" prompt="Выберите значение из списка" sqref="R12">
      <formula1>metod_list</formula1>
    </dataValidation>
    <dataValidation type="list" allowBlank="1" showInputMessage="1" showErrorMessage="1" errorTitle="Ошибка" error="Выберите значение из списка" prompt="Выберите значение из списка" sqref="S12">
      <formula1>bid_category_c1</formula1>
    </dataValidation>
    <dataValidation type="decimal" allowBlank="1" showErrorMessage="1" errorTitle="Ошибка" error="Допускается ввод только неотрицательных чисел!" sqref="T12">
      <formula1>0</formula1>
      <formula2>9.99999999999999E+23</formula2>
    </dataValidation>
    <dataValidation type="decimal" allowBlank="1" showErrorMessage="1" errorTitle="Ошибка" error="Допускается ввод только неотрицательных чисел!" sqref="U12">
      <formula1>0</formula1>
      <formula2>9.99999999999999E+23</formula2>
    </dataValidation>
    <dataValidation type="decimal" allowBlank="1" showErrorMessage="1" errorTitle="Ошибка" error="Допускается ввод только неотрицательных чисел!" sqref="W12">
      <formula1>0</formula1>
      <formula2>9.99999999999999E+23</formula2>
    </dataValidation>
    <dataValidation type="decimal" allowBlank="1" showErrorMessage="1" errorTitle="Ошибка" error="Допускается ввод только неотрицательных чисел!" sqref="X12">
      <formula1>0</formula1>
      <formula2>9.99999999999999E+23</formula2>
    </dataValidation>
    <dataValidation type="date" allowBlank="1" showInputMessage="1" showErrorMessage="1" errorTitle="Ошибка" error="Дата указана не верно!" prompt="Формат ДД.ММ.ГГГГ" sqref="Y12">
      <formula1>18264</formula1>
      <formula2>73051</formula2>
    </dataValidation>
    <dataValidation type="textLength" operator="lessThanOrEqual" allowBlank="1" showInputMessage="1" showErrorMessage="1" errorTitle="Ошибка" error="Допускается ввод не более 900 символов!" sqref="Z12">
      <formula1>900</formula1>
    </dataValidation>
    <dataValidation type="list" allowBlank="1" showInputMessage="1" showErrorMessage="1" errorTitle="Ошибка" error="Выберите значение из списка!" sqref="AA12">
      <formula1>doc_list</formula1>
    </dataValidation>
    <dataValidation type="decimal" allowBlank="1" showErrorMessage="1" errorTitle="Ошибка" error="Допускается ввод только неотрицательных чисел!" sqref="AB12">
      <formula1>0</formula1>
      <formula2>9.99999999999999E+23</formula2>
    </dataValidation>
    <dataValidation type="date" allowBlank="1" showInputMessage="1" showErrorMessage="1" errorTitle="Ошибка" error="Дата указана не верно!" prompt="Формат ДД.ММ.ГГГГ" sqref="G13 G14 G15 G16 G17 G18 G19 G20 G21 G22 G23 G24 G25 G26 G27 G28 G29 G30 G31 G32 G33 G34">
      <formula1>18264</formula1>
      <formula2>73051</formula2>
    </dataValidation>
    <dataValidation type="textLength" operator="lessThanOrEqual" allowBlank="1" showInputMessage="1" showErrorMessage="1" errorTitle="Ошибка" error="Допускается ввод не более 900 символов!" sqref="H13 H14 H15 H16 H17 H18 H19 H20 H21 H22 H23 H24 H25 H26 H27 H28 H29 H30 H31 H32 H33 H34">
      <formula1>900</formula1>
    </dataValidation>
    <dataValidation type="list" allowBlank="1" showInputMessage="1" showErrorMessage="1" errorTitle="Ошибка" error="Выберите значение из списка!" sqref="I13 I14 I15 I16 I17 I18 I19 I20 I21 I22 I23 I24 I25 I26 I27 I28 I29 I30 I31 I32 I33 I34">
      <formula1>doc_list</formula1>
    </dataValidation>
    <dataValidation type="textLength" operator="lessThanOrEqual" allowBlank="1" showInputMessage="1" showErrorMessage="1" errorTitle="Ошибка" error="Допускается ввод не более 900 символов!" sqref="J13 J14 J15 J16 J17 J18 J19 J20 J21 J22 J23 J24 J25 J26 J27 J28 J29 J30 J31 J32 J33 J34">
      <formula1>900</formula1>
    </dataValidation>
    <dataValidation type="textLength" operator="lessThanOrEqual" allowBlank="1" showInputMessage="1" showErrorMessage="1" errorTitle="Ошибка" error="Допускается ввод не более 900 символов!" sqref="K13 K14 K15 K16 K17 K18 K19 K20 K21 K22 K23 K24 K25 K26 K27 K28 K29 K30 K31 K32 K33 K34">
      <formula1>900</formula1>
    </dataValidation>
    <dataValidation type="date" allowBlank="1" showInputMessage="1" showErrorMessage="1" errorTitle="Ошибка" error="Дата указана не верно!" prompt="Формат ДД.ММ.ГГГГ" sqref="L13 L14 L15 L16 L17 L18 L19 L20 L21 L22 L23 L24 L25 L26 L27 L28 L29 L30 L31 L32 L33 L34">
      <formula1>18264</formula1>
      <formula2>73051</formula2>
    </dataValidation>
    <dataValidation type="textLength" operator="lessThanOrEqual" allowBlank="1" showInputMessage="1" showErrorMessage="1" errorTitle="Ошибка" error="Допускается ввод не более 900 символов!" sqref="M13 M14 M15 M16 M17 M18 M19 M20 M21 M22 M23 M24 M25 M26 M27 M28 M29 M30 M31 M32 M33 M34">
      <formula1>900</formula1>
    </dataValidation>
    <dataValidation type="list" allowBlank="1" showInputMessage="1" showErrorMessage="1" errorTitle="Ошибка" error="Выберите значение из списка!" sqref="N13 N14 N15 N16 N17 N18 N19 N20 N21 N22 N23 N24 N25 N26 N27 N28 N29 N30 N31 N32 N33 N34">
      <formula1>doc_list</formula1>
    </dataValidation>
    <dataValidation type="decimal" allowBlank="1" showErrorMessage="1" errorTitle="Ошибка" error="Допускается ввод только неотрицательных чисел!" sqref="O13 O14 O15 O16 O17 O18 O19 O20 O21 O22 O23 O24 O25 O26 O27 O28 O29 O30 O31 O32 O33 O34">
      <formula1>0</formula1>
      <formula2>9.99999999999999E+23</formula2>
    </dataValidation>
    <dataValidation type="decimal" allowBlank="1" showErrorMessage="1" errorTitle="Ошибка" error="Допускается ввод только неотрицательных чисел!" sqref="P13 P14 P15 P16 P17 P18 P19 P20 P21 P22 P23 P24 P25 P26 P27 P28 P29 P30 P31 P32 P33 P34">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Q13 Q14 Q15 Q16 Q17 Q18 Q19 Q20 Q21 Q22 Q23 Q24 Q25 Q26 Q27 Q28 Q29 Q30 Q31 Q32 Q33 Q34">
      <formula1>napr_list</formula1>
    </dataValidation>
    <dataValidation type="list" allowBlank="1" showInputMessage="1" showErrorMessage="1" errorTitle="Ошибка" error="Выберите значение из списка" prompt="Выберите значение из списка" sqref="R13 R14 R15 R16 R17 R18 R19 R20 R21 R22 R23 R24 R25 R26 R27 R28 R29 R30 R31 R32 R33 R34">
      <formula1>metod_list</formula1>
    </dataValidation>
    <dataValidation type="list" allowBlank="1" showInputMessage="1" showErrorMessage="1" errorTitle="Ошибка" error="Выберите значение из списка" prompt="Выберите значение из списка" sqref="S13 S14 S15 S16 S17 S18 S19 S20 S21 S22 S23 S24 S25 S26 S27 S28 S29 S30 S31 S32 S33 S34">
      <formula1>bid_category_c1</formula1>
    </dataValidation>
    <dataValidation type="decimal" allowBlank="1" showErrorMessage="1" errorTitle="Ошибка" error="Допускается ввод только неотрицательных чисел!" sqref="T13 T14 T15 T16 T17 T18 T19 T20 T21 T22 T23 T24 T25 T26 T27 T28 T29 T30 T31 T32 T33 T34">
      <formula1>0</formula1>
      <formula2>9.99999999999999E+23</formula2>
    </dataValidation>
    <dataValidation type="decimal" allowBlank="1" showErrorMessage="1" errorTitle="Ошибка" error="Допускается ввод только неотрицательных чисел!" sqref="U13 U14 U15 U16 U17 U18 U19 U20 U21 U22 U23 U24 U25 U26 U27 U28 U29 U30 U31 U32 U33 U34">
      <formula1>0</formula1>
      <formula2>9.99999999999999E+23</formula2>
    </dataValidation>
    <dataValidation type="decimal" allowBlank="1" showErrorMessage="1" errorTitle="Ошибка" error="Допускается ввод только неотрицательных чисел!" sqref="W13 W14 W15 W16 W17 W18 W19 W20 W21 W22 W23 W24 W25 W26 W27 W28 W29 W30 W31 W32 W33 W34">
      <formula1>0</formula1>
      <formula2>9.99999999999999E+23</formula2>
    </dataValidation>
    <dataValidation type="decimal" allowBlank="1" showErrorMessage="1" errorTitle="Ошибка" error="Допускается ввод только неотрицательных чисел!" sqref="X13 X14 X15 X16 X17 X18 X19 X20 X21 X22 X23 X24 X25 X26 X27 X28 X29 X30 X31 X32 X33 X34">
      <formula1>0</formula1>
      <formula2>9.99999999999999E+23</formula2>
    </dataValidation>
    <dataValidation type="date" allowBlank="1" showInputMessage="1" showErrorMessage="1" errorTitle="Ошибка" error="Дата указана не верно!" prompt="Формат ДД.ММ.ГГГГ" sqref="Y13 Y14 Y15 Y16 Y17 Y18 Y19 Y20 Y21 Y22 Y23 Y24 Y25 Y26 Y27 Y28 Y29 Y30 Y31 Y32 Y33 Y34">
      <formula1>18264</formula1>
      <formula2>73051</formula2>
    </dataValidation>
    <dataValidation type="textLength" operator="lessThanOrEqual" allowBlank="1" showInputMessage="1" showErrorMessage="1" errorTitle="Ошибка" error="Допускается ввод не более 900 символов!" sqref="Z13 Z14 Z15 Z16 Z17 Z18 Z19 Z20 Z21 Z22 Z23 Z24 Z25 Z26 Z27 Z28 Z29 Z30 Z31 Z32 Z33 Z34">
      <formula1>900</formula1>
    </dataValidation>
    <dataValidation type="list" allowBlank="1" showInputMessage="1" showErrorMessage="1" errorTitle="Ошибка" error="Выберите значение из списка!" sqref="AA13 AA14 AA15 AA16 AA17 AA18 AA19 AA20 AA21 AA22 AA23 AA24 AA25 AA26 AA27 AA28 AA29 AA30 AA31 AA32 AA33 AA34">
      <formula1>doc_list</formula1>
    </dataValidation>
    <dataValidation type="decimal" allowBlank="1" showErrorMessage="1" errorTitle="Ошибка" error="Допускается ввод только неотрицательных чисел!" sqref="AB13 AB14 AB15 AB16 AB17 AB18 AB19 AB20 AB21 AB22 AB23 AB24 AB25 AB26 AB27 AB28 AB29 AB30 AB31 AB32 AB33 AB34">
      <formula1>0</formula1>
      <formula2>9.99999999999999E+23</formula2>
    </dataValidation>
  </dataValidation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BE03F706-B15D-FA48-D047-A4340EB9AB6E}" mc:Ignorable="x14ac xr xr2 xr3">
  <dimension ref="A1:L17"/>
  <sheetViews>
    <sheetView topLeftCell="A1" showGridLines="0" workbookViewId="0">
      <selection activeCell="A1" sqref="A1"/>
    </sheetView>
  </sheetViews>
  <sheetFormatPr customHeight="1" defaultRowHeight="11.25"/>
  <cols>
    <col min="1" max="4" width="9.140625" hidden="1"/>
    <col min="5" max="5" width="4.7109375" customWidth="1"/>
    <col min="7" max="7" width="50.421875" customWidth="1"/>
    <col min="8" max="8" width="13.140625" customWidth="1"/>
    <col min="9" max="9" width="15.7109375" customWidth="1"/>
    <col min="10" max="10" width="16.421875" customWidth="1"/>
    <col min="11" max="11" width="18.57421875" customWidth="1"/>
    <col min="12" max="12" width="18.421875" customWidth="1"/>
  </cols>
  <sheetData>
    <row customHeight="1" ht="21" hidden="1">
      <c r="L1" s="126">
        <f>"план"=god</f>
        <v>0</v>
      </c>
    </row>
    <row customHeight="1" ht="21" hidden="1"/>
    <row customHeight="1" ht="21" hidden="1"/>
    <row customHeight="1" ht="16.5"/>
    <row customHeight="1" ht="21.75">
      <c r="K5" s="97"/>
      <c r="L5" s="97" t="s">
        <v>602</v>
      </c>
    </row>
    <row customHeight="1" ht="30.75">
      <c r="F6" s="127" t="s">
        <v>325</v>
      </c>
      <c r="G6" s="127"/>
      <c r="H6" s="127"/>
      <c r="I6" s="127"/>
      <c r="J6" s="127"/>
      <c r="K6" s="127"/>
      <c r="L6" s="127"/>
    </row>
    <row customHeight="1" ht="11.25">
      <c r="F7" s="128"/>
      <c r="G7" s="128"/>
      <c r="H7" s="128"/>
      <c r="I7" s="128"/>
      <c r="J7" s="128"/>
      <c r="K7" s="128"/>
    </row>
    <row customHeight="1" ht="11.25">
      <c r="F8" s="129" t="str">
        <f>IF(god_first="план","На плановый год","За "&amp;god_first&amp;" год")</f>
        <v>За 2020 год</v>
      </c>
      <c r="G8" s="129"/>
      <c r="H8" s="129"/>
      <c r="I8" s="129"/>
      <c r="J8" s="129"/>
      <c r="K8" s="130"/>
      <c r="L8" s="131" t="str">
        <f>"ПЛАН количество технологических присоединений (шт.) "&amp;Титульный!F11</f>
        <v>ПЛАН количество технологических присоединений (шт.) 2023</v>
      </c>
    </row>
    <row customHeight="1" ht="27">
      <c r="F9" s="114" t="s">
        <v>386</v>
      </c>
      <c r="G9" s="114" t="s">
        <v>603</v>
      </c>
      <c r="H9" s="114" t="s">
        <v>604</v>
      </c>
      <c r="I9" s="114"/>
      <c r="J9" s="114"/>
      <c r="K9" s="114" t="s">
        <v>605</v>
      </c>
      <c r="L9" s="132"/>
    </row>
    <row customHeight="1" ht="45">
      <c r="F10" s="114"/>
      <c r="G10" s="114"/>
      <c r="H10" s="114" t="s">
        <v>606</v>
      </c>
      <c r="I10" s="114" t="s">
        <v>607</v>
      </c>
      <c r="J10" s="114" t="s">
        <v>608</v>
      </c>
      <c r="K10" s="114"/>
      <c r="L10" s="133"/>
    </row>
    <row customHeight="1" ht="3.75" hidden="1">
      <c r="F11" s="134" t="s">
        <v>411</v>
      </c>
      <c r="G11" s="135"/>
      <c r="H11" s="135"/>
      <c r="I11" s="135"/>
      <c r="J11" s="135"/>
      <c r="K11" s="135"/>
      <c r="L11" s="135"/>
    </row>
    <row customHeight="1" ht="33.75">
      <c r="F12" s="114" t="s">
        <v>609</v>
      </c>
      <c r="G12" s="136" t="s">
        <v>610</v>
      </c>
      <c r="H12" s="137">
        <f>'С1 расходы'!H13</f>
        <v>1060734.9</v>
      </c>
      <c r="I12" s="138">
        <f>COUNT('Прил 1_дог'!P11:P36)</f>
        <v>23</v>
      </c>
      <c r="J12" s="137">
        <f>SUM('Прил 1_дог'!$P$11:$P$36)</f>
        <v>675</v>
      </c>
      <c r="K12" s="139">
        <f>IF(I12=0,0,H12/I12)</f>
        <v>46118.9086956522</v>
      </c>
      <c r="L12" s="140"/>
    </row>
    <row customHeight="1" ht="33.75">
      <c r="F13" s="141" t="s">
        <v>611</v>
      </c>
      <c r="G13" s="142" t="s">
        <v>612</v>
      </c>
      <c r="H13" s="143"/>
      <c r="I13" s="138">
        <f>COUNTIF('Прил 1_дог'!AC11:AC36,1)</f>
        <v>17</v>
      </c>
      <c r="J13" s="137">
        <f>SUMIF('Прил 1_дог'!AC11:AC36,1,'Прил 1_дог'!$P$11:$P$36)</f>
        <v>180</v>
      </c>
      <c r="K13" s="139">
        <f>IF(I13=0,0,H13/I13)</f>
        <v>0</v>
      </c>
      <c r="L13" s="140"/>
    </row>
    <row customHeight="1" ht="33.75">
      <c r="F14" s="141" t="s">
        <v>613</v>
      </c>
      <c r="G14" s="142" t="s">
        <v>614</v>
      </c>
      <c r="H14" s="143"/>
      <c r="I14" s="138">
        <f>COUNTIF('Прил 1_дог'!AC11:AC36,2)</f>
        <v>5</v>
      </c>
      <c r="J14" s="137">
        <f>SUMIF('Прил 1_дог'!AC11:AC36,2,'Прил 1_дог'!$P$11:$P$36)</f>
        <v>295</v>
      </c>
      <c r="K14" s="139">
        <f>IF(I14=0,0,H14/I14)</f>
        <v>0</v>
      </c>
      <c r="L14" s="140"/>
    </row>
    <row customHeight="1" ht="33.75">
      <c r="F15" s="114" t="s">
        <v>615</v>
      </c>
      <c r="G15" s="144" t="s">
        <v>616</v>
      </c>
      <c r="H15" s="121"/>
      <c r="I15" s="121"/>
      <c r="J15" s="145"/>
      <c r="K15" s="145"/>
      <c r="L15" s="145"/>
    </row>
    <row customHeight="1" ht="33.75">
      <c r="F16" s="146" t="s">
        <v>617</v>
      </c>
      <c r="G16" s="147" t="s">
        <v>618</v>
      </c>
      <c r="H16" s="148">
        <f>'С1 расходы'!H54</f>
        <v>871095.5</v>
      </c>
      <c r="I16" s="138">
        <f>COUNTIF('Прил 1_дог'!S11:S36,"п. 12(1) и 14")</f>
        <v>22</v>
      </c>
      <c r="J16" s="137">
        <f>SUMIF('Прил 1_дог'!S11:S36,"п. 12(1) и 14",'Прил 1_дог'!$P$11:$P$36)</f>
        <v>475</v>
      </c>
      <c r="K16" s="139">
        <f>IF(I16=0,0,H16/I16)</f>
        <v>39595.25</v>
      </c>
      <c r="L16" s="140"/>
    </row>
    <row customHeight="1" ht="33.75">
      <c r="F17" s="146" t="s">
        <v>619</v>
      </c>
      <c r="G17" s="147" t="s">
        <v>620</v>
      </c>
      <c r="H17" s="137">
        <f>'С1 расходы'!H95</f>
        <v>189639.39</v>
      </c>
      <c r="I17" s="138">
        <f>COUNTIF('Прил 1_дог'!S11:S36,"НЕ п. 12(1) и 14")</f>
        <v>1</v>
      </c>
      <c r="J17" s="137">
        <f>SUMIF('Прил 1_дог'!S11:S36,"НЕ п. 12(1) и 14",'Прил 1_дог'!$P$11:$P$36)</f>
        <v>200</v>
      </c>
      <c r="K17" s="139">
        <f>IF(I17=0,0,H17/I17)</f>
        <v>189639.39</v>
      </c>
      <c r="L17" s="140"/>
    </row>
  </sheetData>
  <sheetProtection formatColumns="0" formatRows="0" sort="0" autoFilter="0" insertRows="0" insertColumns="1" deleteRows="0" deleteColumns="0"/>
  <mergeCells count="7">
    <mergeCell ref="F6:L6"/>
    <mergeCell ref="L8:L10"/>
    <mergeCell ref="F8:K8"/>
    <mergeCell ref="F9:F10"/>
    <mergeCell ref="G9:G10"/>
    <mergeCell ref="H9:J9"/>
    <mergeCell ref="K9:K10"/>
  </mergeCells>
  <dataValidations count="2">
    <dataValidation type="decimal" allowBlank="1" showErrorMessage="1" errorTitle="Ошибка" error="Допускается ввод только неотрицательных чисел!" sqref="H16:H17 H13:H14">
      <formula1>0</formula1>
      <formula2>9.99999999999999E+23</formula2>
    </dataValidation>
    <dataValidation type="whole" allowBlank="1" showErrorMessage="1" errorTitle="Ошибка" error="Допускается ввод только неотрицательных целых чисел!" sqref="I12 L16:L17 L12:L14">
      <formula1>0</formula1>
      <formula2>9.99999999999999E+23</formula2>
    </dataValidation>
  </dataValidation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E3A80607-AF52-35BA-8B6A-6E5CAB9CB669}" mc:Ignorable="x14ac xr xr2 xr3">
  <dimension ref="A1:S134"/>
  <sheetViews>
    <sheetView topLeftCell="E5" showGridLines="0" workbookViewId="0" tabSelected="1">
      <selection activeCell="K119" sqref="K119:N119"/>
    </sheetView>
  </sheetViews>
  <sheetFormatPr customHeight="1" defaultRowHeight="11.25"/>
  <cols>
    <col min="1" max="4" width="9.140625" hidden="1"/>
    <col min="5" max="5" width="5.421875" customWidth="1"/>
    <col min="6" max="6" width="8.8515625" customWidth="1"/>
    <col min="7" max="7" width="54.7109375" customWidth="1"/>
    <col min="8" max="8" width="14.28125" customWidth="1"/>
    <col min="9" max="9" width="6.140625" customWidth="1"/>
    <col min="10" max="10" width="10.8515625" customWidth="1"/>
    <col min="11" max="11" width="17.28125" customWidth="1"/>
    <col min="12" max="12" width="10.7109375" customWidth="1"/>
    <col min="13" max="13" width="12.421875" customWidth="1"/>
    <col min="14" max="14" width="18.421875" customWidth="1"/>
    <col min="15" max="15" width="24.421875" customWidth="1"/>
    <col min="17" max="17" width="10.140625" customWidth="1"/>
    <col min="19" max="19" width="18.421875" customWidth="1"/>
  </cols>
  <sheetData>
    <row customHeight="1" ht="11.25" hidden="1">
      <c r="L1" s="96" t="s">
        <v>382</v>
      </c>
      <c r="N1" s="96" t="s">
        <v>383</v>
      </c>
    </row>
    <row customHeight="1" ht="11.25" hidden="1"/>
    <row customHeight="1" ht="11.25" hidden="1"/>
    <row customHeight="1" ht="11.25" hidden="1"/>
    <row customHeight="1" ht="11.25">
      <c r="F5" s="149"/>
      <c r="G5" s="149"/>
      <c r="H5" s="149"/>
      <c r="I5" s="149"/>
      <c r="J5" s="149"/>
      <c r="K5" s="149"/>
      <c r="L5" s="149"/>
      <c r="M5" s="149"/>
      <c r="O5" s="149" t="s">
        <v>621</v>
      </c>
      <c r="P5" s="149"/>
      <c r="Q5" s="149"/>
      <c r="R5" s="149"/>
    </row>
    <row customHeight="1" ht="29.25">
      <c r="F6" s="150" t="s">
        <v>327</v>
      </c>
      <c r="G6" s="151"/>
      <c r="H6" s="151"/>
      <c r="I6" s="151"/>
      <c r="J6" s="151"/>
      <c r="K6" s="151"/>
      <c r="L6" s="151"/>
      <c r="M6" s="151"/>
      <c r="N6" s="151"/>
      <c r="O6" s="152"/>
      <c r="P6" s="62"/>
      <c r="Q6" s="62"/>
      <c r="R6" s="62"/>
      <c r="S6" s="62"/>
    </row>
    <row customHeight="1" ht="11.25">
      <c r="F7" s="95"/>
      <c r="G7" s="95"/>
      <c r="H7" s="95"/>
      <c r="I7" s="95"/>
      <c r="J7" s="95"/>
      <c r="K7" s="95"/>
      <c r="L7" s="95"/>
      <c r="M7" s="95"/>
      <c r="N7" s="95"/>
      <c r="O7" s="95"/>
      <c r="P7" s="95"/>
      <c r="Q7" s="95"/>
      <c r="R7" s="95"/>
      <c r="S7" s="95"/>
    </row>
    <row customHeight="1" ht="11.25">
      <c r="F8" s="153" t="str">
        <f>IF(god_first="план","За плановый год","За "&amp;god_first&amp;" год")</f>
        <v>За 2020 год</v>
      </c>
      <c r="G8" s="154"/>
      <c r="H8" s="154"/>
      <c r="I8" s="154"/>
      <c r="J8" s="154"/>
      <c r="K8" s="154"/>
      <c r="L8" s="154"/>
      <c r="M8" s="154"/>
      <c r="N8" s="154"/>
      <c r="O8" s="155"/>
      <c r="P8" s="95"/>
      <c r="Q8" s="95"/>
      <c r="R8" s="95"/>
      <c r="S8" s="95"/>
    </row>
    <row customHeight="1" ht="11.25">
      <c r="F9" s="156" t="s">
        <v>386</v>
      </c>
      <c r="G9" s="156" t="s">
        <v>622</v>
      </c>
      <c r="H9" s="157" t="s">
        <v>623</v>
      </c>
      <c r="I9" s="158" t="s">
        <v>624</v>
      </c>
      <c r="J9" s="159"/>
      <c r="K9" s="159"/>
      <c r="L9" s="159"/>
      <c r="M9" s="159"/>
      <c r="N9" s="159"/>
      <c r="O9" s="160" t="s">
        <v>625</v>
      </c>
      <c r="P9" s="95"/>
      <c r="Q9" s="95"/>
      <c r="R9" s="95"/>
      <c r="S9" s="95"/>
    </row>
    <row customHeight="1" ht="22.5">
      <c r="F10" s="161"/>
      <c r="G10" s="161"/>
      <c r="H10" s="105"/>
      <c r="I10" s="153" t="s">
        <v>386</v>
      </c>
      <c r="J10" s="162"/>
      <c r="K10" s="114" t="s">
        <v>626</v>
      </c>
      <c r="L10" s="114" t="s">
        <v>627</v>
      </c>
      <c r="M10" s="114" t="s">
        <v>628</v>
      </c>
      <c r="N10" s="163" t="s">
        <v>406</v>
      </c>
      <c r="O10" s="114"/>
      <c r="P10" s="95"/>
      <c r="Q10" s="95"/>
      <c r="R10" s="95"/>
      <c r="S10" s="95"/>
    </row>
    <row customHeight="1" ht="6.75">
      <c r="F11" s="164" t="s">
        <v>411</v>
      </c>
    </row>
    <row customHeight="1" ht="15.75">
      <c r="F12" s="165" t="s">
        <v>629</v>
      </c>
      <c r="G12" s="165"/>
      <c r="H12" s="165"/>
      <c r="I12" s="165"/>
      <c r="J12" s="165"/>
      <c r="K12" s="165"/>
      <c r="L12" s="165"/>
      <c r="M12" s="165"/>
      <c r="N12" s="166"/>
      <c r="O12" s="167"/>
    </row>
    <row customHeight="1" ht="22.5">
      <c r="F13" s="161" t="s">
        <v>611</v>
      </c>
      <c r="G13" s="168" t="s">
        <v>630</v>
      </c>
      <c r="H13" s="169">
        <f>SUM(H14:H24,H43)</f>
        <v>1060734.9</v>
      </c>
      <c r="I13" s="170"/>
      <c r="J13" s="171"/>
      <c r="K13" s="171"/>
      <c r="L13" s="171"/>
      <c r="M13" s="171"/>
      <c r="N13" s="171"/>
      <c r="O13" s="172"/>
    </row>
    <row customHeight="1" ht="11.25" hidden="1">
      <c r="F14" s="146" t="s">
        <v>631</v>
      </c>
      <c r="G14" s="147" t="s">
        <v>632</v>
      </c>
      <c r="H14" s="173"/>
      <c r="I14" s="122"/>
      <c r="J14" s="174" t="s">
        <v>633</v>
      </c>
      <c r="K14" s="123"/>
      <c r="L14" s="123"/>
      <c r="M14" s="123"/>
      <c r="N14" s="123"/>
      <c r="O14" s="124"/>
    </row>
    <row customHeight="1" ht="11.25">
      <c r="F15" s="114"/>
      <c r="G15" s="147"/>
      <c r="H15" s="173"/>
      <c r="I15" s="122"/>
      <c r="J15" s="123"/>
      <c r="K15" s="123" t="s">
        <v>634</v>
      </c>
      <c r="L15" s="123"/>
      <c r="M15" s="123"/>
      <c r="N15" s="123"/>
      <c r="O15" s="124"/>
    </row>
    <row customHeight="1" ht="11.25" hidden="1">
      <c r="F16" s="175" t="s">
        <v>635</v>
      </c>
      <c r="G16" s="176" t="s">
        <v>636</v>
      </c>
      <c r="H16" s="173"/>
      <c r="I16" s="122"/>
      <c r="J16" s="174" t="s">
        <v>637</v>
      </c>
      <c r="K16" s="123"/>
      <c r="L16" s="123"/>
      <c r="M16" s="123"/>
      <c r="N16" s="123"/>
      <c r="O16" s="124"/>
    </row>
    <row customHeight="1" ht="11.25">
      <c r="F17" s="161"/>
      <c r="G17" s="177"/>
      <c r="H17" s="173"/>
      <c r="I17" s="122"/>
      <c r="J17" s="123"/>
      <c r="K17" s="123" t="s">
        <v>634</v>
      </c>
      <c r="L17" s="123"/>
      <c r="M17" s="123"/>
      <c r="N17" s="123"/>
      <c r="O17" s="124"/>
    </row>
    <row customHeight="1" ht="11.25" hidden="1">
      <c r="F18" s="175" t="s">
        <v>638</v>
      </c>
      <c r="G18" s="176" t="s">
        <v>639</v>
      </c>
      <c r="H18" s="173">
        <v>857013.01</v>
      </c>
      <c r="I18" s="122"/>
      <c r="J18" s="174" t="s">
        <v>640</v>
      </c>
      <c r="K18" s="123"/>
      <c r="L18" s="123"/>
      <c r="M18" s="123"/>
      <c r="N18" s="123"/>
      <c r="O18" s="124"/>
    </row>
    <row customHeight="1" ht="14.25">
      <c r="A19" s="472"/>
      <c r="B19" s="472"/>
      <c r="C19" s="472"/>
      <c r="D19" s="472"/>
      <c r="E19" s="472"/>
      <c r="F19" s="211"/>
      <c r="G19" s="211"/>
      <c r="H19" s="211"/>
      <c r="I19" s="200" t="s">
        <v>412</v>
      </c>
      <c r="J19" s="212" t="s">
        <v>641</v>
      </c>
      <c r="K19" s="213" t="s">
        <v>642</v>
      </c>
      <c r="L19" s="214">
        <v>44466</v>
      </c>
      <c r="M19" s="213" t="s">
        <v>643</v>
      </c>
      <c r="N19" s="215" t="s">
        <v>644</v>
      </c>
      <c r="O19" s="205"/>
      <c r="P19" s="472"/>
      <c r="Q19" s="472"/>
      <c r="R19" s="472"/>
      <c r="S19" s="472"/>
    </row>
    <row customHeight="1" ht="11.25">
      <c r="F20" s="161"/>
      <c r="G20" s="177"/>
      <c r="H20" s="173"/>
      <c r="I20" s="122"/>
      <c r="J20" s="123"/>
      <c r="K20" s="123" t="s">
        <v>634</v>
      </c>
      <c r="L20" s="123"/>
      <c r="M20" s="123"/>
      <c r="N20" s="123"/>
      <c r="O20" s="124"/>
    </row>
    <row customHeight="1" ht="11.25" hidden="1">
      <c r="F21" s="175" t="s">
        <v>645</v>
      </c>
      <c r="G21" s="176" t="s">
        <v>646</v>
      </c>
      <c r="H21" s="173">
        <v>196660.25</v>
      </c>
      <c r="I21" s="122"/>
      <c r="J21" s="174" t="s">
        <v>647</v>
      </c>
      <c r="K21" s="123"/>
      <c r="L21" s="123"/>
      <c r="M21" s="123"/>
      <c r="N21" s="123"/>
      <c r="O21" s="124"/>
    </row>
    <row customHeight="1" ht="14.25">
      <c r="A22" s="472"/>
      <c r="B22" s="472"/>
      <c r="C22" s="472"/>
      <c r="D22" s="472"/>
      <c r="E22" s="472"/>
      <c r="F22" s="211"/>
      <c r="G22" s="211"/>
      <c r="H22" s="211"/>
      <c r="I22" s="200" t="s">
        <v>412</v>
      </c>
      <c r="J22" s="212" t="s">
        <v>648</v>
      </c>
      <c r="K22" s="213" t="s">
        <v>642</v>
      </c>
      <c r="L22" s="214">
        <v>44466</v>
      </c>
      <c r="M22" s="213" t="s">
        <v>643</v>
      </c>
      <c r="N22" s="215" t="s">
        <v>644</v>
      </c>
      <c r="O22" s="205"/>
      <c r="P22" s="472"/>
      <c r="Q22" s="472"/>
      <c r="R22" s="472"/>
      <c r="S22" s="472"/>
    </row>
    <row customHeight="1" ht="11.25">
      <c r="F23" s="161"/>
      <c r="G23" s="177"/>
      <c r="H23" s="173"/>
      <c r="I23" s="122"/>
      <c r="J23" s="123"/>
      <c r="K23" s="123" t="s">
        <v>634</v>
      </c>
      <c r="L23" s="123"/>
      <c r="M23" s="123"/>
      <c r="N23" s="123"/>
      <c r="O23" s="124"/>
    </row>
    <row customHeight="1" ht="11.25">
      <c r="F24" s="175" t="s">
        <v>649</v>
      </c>
      <c r="G24" s="176" t="s">
        <v>650</v>
      </c>
      <c r="H24" s="178">
        <f>SUM(H26:H30)</f>
        <v>7061.64</v>
      </c>
      <c r="I24" s="179"/>
      <c r="J24" s="180"/>
      <c r="K24" s="180"/>
      <c r="L24" s="180"/>
      <c r="M24" s="180"/>
      <c r="N24" s="180"/>
      <c r="O24" s="172"/>
    </row>
    <row customHeight="1" ht="11.25">
      <c r="F25" s="161"/>
      <c r="G25" s="177"/>
      <c r="H25" s="169"/>
      <c r="I25" s="181"/>
      <c r="J25" s="182"/>
      <c r="K25" s="182"/>
      <c r="L25" s="182"/>
      <c r="M25" s="182"/>
      <c r="N25" s="182"/>
      <c r="O25" s="172"/>
    </row>
    <row customHeight="1" ht="11.25" hidden="1">
      <c r="F26" s="183" t="s">
        <v>651</v>
      </c>
      <c r="G26" s="184" t="s">
        <v>652</v>
      </c>
      <c r="H26" s="173"/>
      <c r="I26" s="122"/>
      <c r="J26" s="174" t="s">
        <v>653</v>
      </c>
      <c r="K26" s="123"/>
      <c r="L26" s="123"/>
      <c r="M26" s="123"/>
      <c r="N26" s="123"/>
      <c r="O26" s="124"/>
    </row>
    <row customHeight="1" ht="11.25">
      <c r="F27" s="161"/>
      <c r="G27" s="185"/>
      <c r="H27" s="173"/>
      <c r="I27" s="122"/>
      <c r="J27" s="123"/>
      <c r="K27" s="123" t="s">
        <v>634</v>
      </c>
      <c r="L27" s="123"/>
      <c r="M27" s="123"/>
      <c r="N27" s="123"/>
      <c r="O27" s="124"/>
    </row>
    <row customHeight="1" ht="11.25" hidden="1">
      <c r="F28" s="183" t="s">
        <v>654</v>
      </c>
      <c r="G28" s="184" t="s">
        <v>655</v>
      </c>
      <c r="H28" s="173"/>
      <c r="I28" s="122"/>
      <c r="J28" s="174" t="s">
        <v>656</v>
      </c>
      <c r="K28" s="123"/>
      <c r="L28" s="123"/>
      <c r="M28" s="123"/>
      <c r="N28" s="123"/>
      <c r="O28" s="124"/>
    </row>
    <row customHeight="1" ht="24">
      <c r="F29" s="161"/>
      <c r="G29" s="185"/>
      <c r="H29" s="173"/>
      <c r="I29" s="122"/>
      <c r="J29" s="123"/>
      <c r="K29" s="123" t="s">
        <v>634</v>
      </c>
      <c r="L29" s="123"/>
      <c r="M29" s="123"/>
      <c r="N29" s="123"/>
      <c r="O29" s="124"/>
    </row>
    <row customHeight="1" ht="11.25">
      <c r="F30" s="183" t="s">
        <v>657</v>
      </c>
      <c r="G30" s="184" t="s">
        <v>658</v>
      </c>
      <c r="H30" s="178">
        <f>SUM(H32:H40)</f>
        <v>7061.64</v>
      </c>
      <c r="I30" s="179"/>
      <c r="J30" s="180"/>
      <c r="K30" s="180"/>
      <c r="L30" s="180"/>
      <c r="M30" s="180"/>
      <c r="N30" s="180"/>
      <c r="O30" s="172"/>
    </row>
    <row customHeight="1" ht="11.25">
      <c r="F31" s="161"/>
      <c r="G31" s="185"/>
      <c r="H31" s="169"/>
      <c r="I31" s="181"/>
      <c r="J31" s="182"/>
      <c r="K31" s="182"/>
      <c r="L31" s="182"/>
      <c r="M31" s="182"/>
      <c r="N31" s="182"/>
      <c r="O31" s="172"/>
    </row>
    <row customHeight="1" ht="11.25" hidden="1">
      <c r="F32" s="186" t="s">
        <v>659</v>
      </c>
      <c r="G32" s="187" t="s">
        <v>660</v>
      </c>
      <c r="H32" s="173"/>
      <c r="I32" s="122"/>
      <c r="J32" s="174" t="s">
        <v>661</v>
      </c>
      <c r="K32" s="123"/>
      <c r="L32" s="123"/>
      <c r="M32" s="123"/>
      <c r="N32" s="123"/>
      <c r="O32" s="124"/>
    </row>
    <row customHeight="1" ht="11.25">
      <c r="F33" s="161"/>
      <c r="G33" s="188"/>
      <c r="H33" s="173"/>
      <c r="I33" s="122"/>
      <c r="J33" s="123"/>
      <c r="K33" s="123" t="s">
        <v>634</v>
      </c>
      <c r="L33" s="123"/>
      <c r="M33" s="123"/>
      <c r="N33" s="123"/>
      <c r="O33" s="124"/>
    </row>
    <row customHeight="1" ht="11.25" hidden="1">
      <c r="F34" s="186" t="s">
        <v>662</v>
      </c>
      <c r="G34" s="187" t="s">
        <v>663</v>
      </c>
      <c r="H34" s="173"/>
      <c r="I34" s="122"/>
      <c r="J34" s="174" t="s">
        <v>664</v>
      </c>
      <c r="K34" s="123"/>
      <c r="L34" s="123"/>
      <c r="M34" s="123"/>
      <c r="N34" s="123"/>
      <c r="O34" s="124"/>
    </row>
    <row customHeight="1" ht="11.25">
      <c r="F35" s="161"/>
      <c r="G35" s="188"/>
      <c r="H35" s="173"/>
      <c r="I35" s="122"/>
      <c r="J35" s="123"/>
      <c r="K35" s="123" t="s">
        <v>634</v>
      </c>
      <c r="L35" s="123"/>
      <c r="M35" s="123"/>
      <c r="N35" s="123"/>
      <c r="O35" s="124"/>
    </row>
    <row customHeight="1" ht="11.25" hidden="1">
      <c r="F36" s="186" t="s">
        <v>665</v>
      </c>
      <c r="G36" s="187" t="s">
        <v>666</v>
      </c>
      <c r="H36" s="173"/>
      <c r="I36" s="122"/>
      <c r="J36" s="174" t="s">
        <v>667</v>
      </c>
      <c r="K36" s="123"/>
      <c r="L36" s="123"/>
      <c r="M36" s="123"/>
      <c r="N36" s="123"/>
      <c r="O36" s="124"/>
    </row>
    <row customHeight="1" ht="36">
      <c r="F37" s="161"/>
      <c r="G37" s="188"/>
      <c r="H37" s="173"/>
      <c r="I37" s="122"/>
      <c r="J37" s="123"/>
      <c r="K37" s="123" t="s">
        <v>634</v>
      </c>
      <c r="L37" s="123"/>
      <c r="M37" s="123"/>
      <c r="N37" s="123"/>
      <c r="O37" s="124"/>
    </row>
    <row customHeight="1" ht="11.25" hidden="1">
      <c r="F38" s="186" t="s">
        <v>668</v>
      </c>
      <c r="G38" s="187" t="s">
        <v>669</v>
      </c>
      <c r="H38" s="173"/>
      <c r="I38" s="122"/>
      <c r="J38" s="174" t="s">
        <v>670</v>
      </c>
      <c r="K38" s="123"/>
      <c r="L38" s="123"/>
      <c r="M38" s="123"/>
      <c r="N38" s="123"/>
      <c r="O38" s="124"/>
    </row>
    <row customHeight="1" ht="11.25">
      <c r="F39" s="161"/>
      <c r="G39" s="188"/>
      <c r="H39" s="173"/>
      <c r="I39" s="122"/>
      <c r="J39" s="123"/>
      <c r="K39" s="123" t="s">
        <v>634</v>
      </c>
      <c r="L39" s="123"/>
      <c r="M39" s="123"/>
      <c r="N39" s="123"/>
      <c r="O39" s="124"/>
    </row>
    <row customHeight="1" ht="11.25" hidden="1">
      <c r="F40" s="186" t="s">
        <v>671</v>
      </c>
      <c r="G40" s="187" t="s">
        <v>672</v>
      </c>
      <c r="H40" s="173">
        <v>7061.64</v>
      </c>
      <c r="I40" s="122"/>
      <c r="J40" s="174" t="s">
        <v>673</v>
      </c>
      <c r="K40" s="123"/>
      <c r="L40" s="123"/>
      <c r="M40" s="123"/>
      <c r="N40" s="123"/>
      <c r="O40" s="124"/>
    </row>
    <row customHeight="1" ht="14.25">
      <c r="A41" s="472"/>
      <c r="B41" s="472"/>
      <c r="C41" s="472"/>
      <c r="D41" s="472"/>
      <c r="E41" s="472"/>
      <c r="F41" s="211"/>
      <c r="G41" s="211"/>
      <c r="H41" s="211"/>
      <c r="I41" s="200" t="s">
        <v>412</v>
      </c>
      <c r="J41" s="212" t="s">
        <v>674</v>
      </c>
      <c r="K41" s="213" t="s">
        <v>642</v>
      </c>
      <c r="L41" s="214">
        <v>44466</v>
      </c>
      <c r="M41" s="213" t="s">
        <v>643</v>
      </c>
      <c r="N41" s="215" t="s">
        <v>644</v>
      </c>
      <c r="O41" s="205"/>
      <c r="P41" s="472"/>
      <c r="Q41" s="472"/>
      <c r="R41" s="472"/>
      <c r="S41" s="472"/>
    </row>
    <row customHeight="1" ht="24">
      <c r="F42" s="161"/>
      <c r="G42" s="188"/>
      <c r="H42" s="173"/>
      <c r="I42" s="122"/>
      <c r="J42" s="123"/>
      <c r="K42" s="123" t="s">
        <v>634</v>
      </c>
      <c r="L42" s="123"/>
      <c r="M42" s="123"/>
      <c r="N42" s="123"/>
      <c r="O42" s="124"/>
    </row>
    <row customHeight="1" ht="11.25">
      <c r="F43" s="189" t="s">
        <v>675</v>
      </c>
      <c r="G43" s="176" t="s">
        <v>676</v>
      </c>
      <c r="H43" s="178">
        <f>SUM(H45:H51)</f>
        <v>0</v>
      </c>
      <c r="I43" s="179"/>
      <c r="J43" s="180"/>
      <c r="K43" s="180"/>
      <c r="L43" s="180"/>
      <c r="M43" s="180"/>
      <c r="N43" s="180"/>
      <c r="O43" s="172"/>
    </row>
    <row customHeight="1" ht="11.25">
      <c r="F44" s="161"/>
      <c r="G44" s="177"/>
      <c r="H44" s="169"/>
      <c r="I44" s="181"/>
      <c r="J44" s="182"/>
      <c r="K44" s="182"/>
      <c r="L44" s="182"/>
      <c r="M44" s="182"/>
      <c r="N44" s="182"/>
      <c r="O44" s="172"/>
    </row>
    <row customHeight="1" ht="11.25" hidden="1">
      <c r="F45" s="175" t="s">
        <v>677</v>
      </c>
      <c r="G45" s="184" t="s">
        <v>678</v>
      </c>
      <c r="H45" s="173"/>
      <c r="I45" s="122"/>
      <c r="J45" s="190" t="s">
        <v>679</v>
      </c>
      <c r="K45" s="123"/>
      <c r="L45" s="123"/>
      <c r="M45" s="123"/>
      <c r="N45" s="123"/>
      <c r="O45" s="124"/>
    </row>
    <row customHeight="1" ht="11.25">
      <c r="F46" s="161"/>
      <c r="G46" s="185"/>
      <c r="H46" s="173"/>
      <c r="I46" s="122"/>
      <c r="J46" s="123"/>
      <c r="K46" s="123" t="s">
        <v>634</v>
      </c>
      <c r="L46" s="123"/>
      <c r="M46" s="123"/>
      <c r="N46" s="123"/>
      <c r="O46" s="124"/>
    </row>
    <row customHeight="1" ht="11.25" hidden="1">
      <c r="F47" s="175" t="s">
        <v>680</v>
      </c>
      <c r="G47" s="184" t="s">
        <v>681</v>
      </c>
      <c r="H47" s="173"/>
      <c r="I47" s="122"/>
      <c r="J47" s="190" t="s">
        <v>682</v>
      </c>
      <c r="K47" s="123"/>
      <c r="L47" s="123"/>
      <c r="M47" s="123"/>
      <c r="N47" s="123"/>
      <c r="O47" s="124"/>
    </row>
    <row customHeight="1" ht="11.25">
      <c r="F48" s="161"/>
      <c r="G48" s="185"/>
      <c r="H48" s="173"/>
      <c r="I48" s="122"/>
      <c r="J48" s="123"/>
      <c r="K48" s="123" t="s">
        <v>634</v>
      </c>
      <c r="L48" s="123"/>
      <c r="M48" s="123"/>
      <c r="N48" s="123"/>
      <c r="O48" s="124"/>
    </row>
    <row customHeight="1" ht="11.25" hidden="1">
      <c r="F49" s="175" t="s">
        <v>683</v>
      </c>
      <c r="G49" s="184" t="s">
        <v>684</v>
      </c>
      <c r="H49" s="173"/>
      <c r="I49" s="122"/>
      <c r="J49" s="190" t="s">
        <v>685</v>
      </c>
      <c r="K49" s="123"/>
      <c r="L49" s="123"/>
      <c r="M49" s="123"/>
      <c r="N49" s="123"/>
      <c r="O49" s="124"/>
    </row>
    <row customHeight="1" ht="11.25">
      <c r="F50" s="161"/>
      <c r="G50" s="185"/>
      <c r="H50" s="173"/>
      <c r="I50" s="122"/>
      <c r="J50" s="123"/>
      <c r="K50" s="123" t="s">
        <v>634</v>
      </c>
      <c r="L50" s="123"/>
      <c r="M50" s="123"/>
      <c r="N50" s="123"/>
      <c r="O50" s="124"/>
    </row>
    <row customHeight="1" ht="11.25" hidden="1">
      <c r="F51" s="175" t="s">
        <v>686</v>
      </c>
      <c r="G51" s="184" t="s">
        <v>687</v>
      </c>
      <c r="H51" s="173"/>
      <c r="I51" s="122"/>
      <c r="J51" s="190" t="s">
        <v>688</v>
      </c>
      <c r="K51" s="123"/>
      <c r="L51" s="123"/>
      <c r="M51" s="123"/>
      <c r="N51" s="123"/>
      <c r="O51" s="124"/>
    </row>
    <row customHeight="1" ht="24">
      <c r="F52" s="161"/>
      <c r="G52" s="185"/>
      <c r="H52" s="173"/>
      <c r="I52" s="122"/>
      <c r="J52" s="123"/>
      <c r="K52" s="123" t="s">
        <v>634</v>
      </c>
      <c r="L52" s="123"/>
      <c r="M52" s="123"/>
      <c r="N52" s="123"/>
      <c r="O52" s="124"/>
    </row>
    <row customHeight="1" ht="15.75">
      <c r="F53" s="191" t="s">
        <v>689</v>
      </c>
      <c r="G53" s="192"/>
      <c r="H53" s="192"/>
      <c r="I53" s="193"/>
      <c r="J53" s="193"/>
      <c r="K53" s="193"/>
      <c r="L53" s="193"/>
      <c r="M53" s="193"/>
      <c r="N53" s="193"/>
      <c r="O53" s="172"/>
    </row>
    <row customHeight="1" ht="22.5">
      <c r="F54" s="161" t="s">
        <v>690</v>
      </c>
      <c r="G54" s="136" t="s">
        <v>630</v>
      </c>
      <c r="H54" s="194">
        <f>SUM(H55:H65,H84)</f>
        <v>871095.5</v>
      </c>
      <c r="I54" s="170"/>
      <c r="J54" s="171"/>
      <c r="K54" s="171"/>
      <c r="L54" s="171"/>
      <c r="M54" s="171"/>
      <c r="N54" s="171"/>
      <c r="O54" s="167"/>
    </row>
    <row customHeight="1" ht="11.25" hidden="1">
      <c r="F55" s="146" t="s">
        <v>691</v>
      </c>
      <c r="G55" s="147" t="s">
        <v>632</v>
      </c>
      <c r="H55" s="173"/>
      <c r="I55" s="122"/>
      <c r="J55" s="190" t="s">
        <v>692</v>
      </c>
      <c r="K55" s="123"/>
      <c r="L55" s="123"/>
      <c r="M55" s="123"/>
      <c r="N55" s="123"/>
      <c r="O55" s="124"/>
    </row>
    <row customHeight="1" ht="11.25">
      <c r="F56" s="114"/>
      <c r="G56" s="147"/>
      <c r="H56" s="173"/>
      <c r="I56" s="122"/>
      <c r="J56" s="123"/>
      <c r="K56" s="123" t="s">
        <v>634</v>
      </c>
      <c r="L56" s="123"/>
      <c r="M56" s="123"/>
      <c r="N56" s="123"/>
      <c r="O56" s="124"/>
    </row>
    <row customHeight="1" ht="11.25" hidden="1">
      <c r="F57" s="175" t="s">
        <v>693</v>
      </c>
      <c r="G57" s="176" t="s">
        <v>636</v>
      </c>
      <c r="H57" s="173"/>
      <c r="I57" s="122"/>
      <c r="J57" s="190" t="s">
        <v>694</v>
      </c>
      <c r="K57" s="123"/>
      <c r="L57" s="123"/>
      <c r="M57" s="123"/>
      <c r="N57" s="123"/>
      <c r="O57" s="124"/>
    </row>
    <row customHeight="1" ht="11.25">
      <c r="F58" s="161"/>
      <c r="G58" s="177"/>
      <c r="H58" s="173"/>
      <c r="I58" s="122"/>
      <c r="J58" s="123"/>
      <c r="K58" s="123" t="s">
        <v>634</v>
      </c>
      <c r="L58" s="123"/>
      <c r="M58" s="123"/>
      <c r="N58" s="123"/>
      <c r="O58" s="124"/>
    </row>
    <row customHeight="1" ht="11.25" hidden="1">
      <c r="F59" s="175" t="s">
        <v>695</v>
      </c>
      <c r="G59" s="176" t="s">
        <v>639</v>
      </c>
      <c r="H59" s="173">
        <v>705479.58</v>
      </c>
      <c r="I59" s="122"/>
      <c r="J59" s="190" t="s">
        <v>696</v>
      </c>
      <c r="K59" s="123"/>
      <c r="L59" s="123"/>
      <c r="M59" s="123"/>
      <c r="N59" s="123"/>
      <c r="O59" s="124"/>
    </row>
    <row customHeight="1" ht="14.25">
      <c r="A60" s="472"/>
      <c r="B60" s="472"/>
      <c r="C60" s="472"/>
      <c r="D60" s="472"/>
      <c r="E60" s="472"/>
      <c r="F60" s="211"/>
      <c r="G60" s="211"/>
      <c r="H60" s="211"/>
      <c r="I60" s="200" t="s">
        <v>412</v>
      </c>
      <c r="J60" s="212" t="s">
        <v>697</v>
      </c>
      <c r="K60" s="213" t="s">
        <v>642</v>
      </c>
      <c r="L60" s="214">
        <v>44466</v>
      </c>
      <c r="M60" s="213" t="s">
        <v>643</v>
      </c>
      <c r="N60" s="215" t="s">
        <v>644</v>
      </c>
      <c r="O60" s="205"/>
      <c r="P60" s="472"/>
      <c r="Q60" s="472"/>
      <c r="R60" s="472"/>
      <c r="S60" s="472"/>
    </row>
    <row customHeight="1" ht="11.25">
      <c r="F61" s="161"/>
      <c r="G61" s="177"/>
      <c r="H61" s="173"/>
      <c r="I61" s="122"/>
      <c r="J61" s="123"/>
      <c r="K61" s="123" t="s">
        <v>634</v>
      </c>
      <c r="L61" s="123"/>
      <c r="M61" s="123"/>
      <c r="N61" s="123"/>
      <c r="O61" s="124"/>
    </row>
    <row customHeight="1" ht="11.25" hidden="1">
      <c r="F62" s="175" t="s">
        <v>698</v>
      </c>
      <c r="G62" s="176" t="s">
        <v>646</v>
      </c>
      <c r="H62" s="173">
        <v>161887.61</v>
      </c>
      <c r="I62" s="122"/>
      <c r="J62" s="190" t="s">
        <v>699</v>
      </c>
      <c r="K62" s="123"/>
      <c r="L62" s="123"/>
      <c r="M62" s="123"/>
      <c r="N62" s="123"/>
      <c r="O62" s="124"/>
    </row>
    <row customHeight="1" ht="14.25">
      <c r="A63" s="472"/>
      <c r="B63" s="472"/>
      <c r="C63" s="472"/>
      <c r="D63" s="472"/>
      <c r="E63" s="472"/>
      <c r="F63" s="211"/>
      <c r="G63" s="211"/>
      <c r="H63" s="211"/>
      <c r="I63" s="200" t="s">
        <v>412</v>
      </c>
      <c r="J63" s="212" t="s">
        <v>700</v>
      </c>
      <c r="K63" s="213" t="s">
        <v>642</v>
      </c>
      <c r="L63" s="214">
        <v>44466</v>
      </c>
      <c r="M63" s="213" t="s">
        <v>643</v>
      </c>
      <c r="N63" s="215" t="s">
        <v>644</v>
      </c>
      <c r="O63" s="205"/>
      <c r="P63" s="472"/>
      <c r="Q63" s="472"/>
      <c r="R63" s="472"/>
      <c r="S63" s="472"/>
    </row>
    <row customHeight="1" ht="11.25">
      <c r="F64" s="161"/>
      <c r="G64" s="177"/>
      <c r="H64" s="173"/>
      <c r="I64" s="122"/>
      <c r="J64" s="123"/>
      <c r="K64" s="123" t="s">
        <v>634</v>
      </c>
      <c r="L64" s="123"/>
      <c r="M64" s="123"/>
      <c r="N64" s="123"/>
      <c r="O64" s="124"/>
    </row>
    <row customHeight="1" ht="11.25">
      <c r="F65" s="175" t="s">
        <v>701</v>
      </c>
      <c r="G65" s="176" t="s">
        <v>650</v>
      </c>
      <c r="H65" s="178">
        <f>SUM(H67:H71)</f>
        <v>3728.31</v>
      </c>
      <c r="I65" s="179"/>
      <c r="J65" s="180"/>
      <c r="K65" s="180"/>
      <c r="L65" s="180"/>
      <c r="M65" s="180"/>
      <c r="N65" s="180"/>
      <c r="O65" s="172"/>
    </row>
    <row customHeight="1" ht="11.25">
      <c r="F66" s="161"/>
      <c r="G66" s="177"/>
      <c r="H66" s="169"/>
      <c r="I66" s="181"/>
      <c r="J66" s="182"/>
      <c r="K66" s="182"/>
      <c r="L66" s="182"/>
      <c r="M66" s="182"/>
      <c r="N66" s="182"/>
      <c r="O66" s="172"/>
    </row>
    <row customHeight="1" ht="11.25" hidden="1">
      <c r="F67" s="183" t="s">
        <v>702</v>
      </c>
      <c r="G67" s="184" t="s">
        <v>652</v>
      </c>
      <c r="H67" s="173"/>
      <c r="I67" s="122"/>
      <c r="J67" s="190" t="s">
        <v>703</v>
      </c>
      <c r="K67" s="123"/>
      <c r="L67" s="123"/>
      <c r="M67" s="123"/>
      <c r="N67" s="123"/>
      <c r="O67" s="124"/>
    </row>
    <row customHeight="1" ht="11.25">
      <c r="F68" s="161"/>
      <c r="G68" s="185"/>
      <c r="H68" s="173"/>
      <c r="I68" s="122"/>
      <c r="J68" s="123"/>
      <c r="K68" s="123" t="s">
        <v>634</v>
      </c>
      <c r="L68" s="123"/>
      <c r="M68" s="123"/>
      <c r="N68" s="123"/>
      <c r="O68" s="124"/>
    </row>
    <row customHeight="1" ht="11.25" hidden="1">
      <c r="F69" s="183" t="s">
        <v>704</v>
      </c>
      <c r="G69" s="184" t="s">
        <v>655</v>
      </c>
      <c r="H69" s="173"/>
      <c r="I69" s="122"/>
      <c r="J69" s="190" t="s">
        <v>705</v>
      </c>
      <c r="K69" s="123"/>
      <c r="L69" s="123"/>
      <c r="M69" s="123"/>
      <c r="N69" s="123"/>
      <c r="O69" s="124"/>
    </row>
    <row customHeight="1" ht="24">
      <c r="F70" s="161"/>
      <c r="G70" s="185"/>
      <c r="H70" s="173"/>
      <c r="I70" s="122"/>
      <c r="J70" s="123"/>
      <c r="K70" s="123" t="s">
        <v>634</v>
      </c>
      <c r="L70" s="123"/>
      <c r="M70" s="123"/>
      <c r="N70" s="123"/>
      <c r="O70" s="124"/>
    </row>
    <row customHeight="1" ht="11.25">
      <c r="F71" s="183" t="s">
        <v>706</v>
      </c>
      <c r="G71" s="184" t="s">
        <v>658</v>
      </c>
      <c r="H71" s="178">
        <f>SUM(H73:H82)</f>
        <v>3728.31</v>
      </c>
      <c r="I71" s="179"/>
      <c r="J71" s="180"/>
      <c r="K71" s="180"/>
      <c r="L71" s="180"/>
      <c r="M71" s="180"/>
      <c r="N71" s="180"/>
      <c r="O71" s="172"/>
    </row>
    <row customHeight="1" ht="11.25">
      <c r="F72" s="161"/>
      <c r="G72" s="185"/>
      <c r="H72" s="169"/>
      <c r="I72" s="181"/>
      <c r="J72" s="182"/>
      <c r="K72" s="182"/>
      <c r="L72" s="182"/>
      <c r="M72" s="182"/>
      <c r="N72" s="182"/>
      <c r="O72" s="172"/>
    </row>
    <row customHeight="1" ht="11.25" hidden="1">
      <c r="F73" s="186" t="s">
        <v>707</v>
      </c>
      <c r="G73" s="187" t="s">
        <v>660</v>
      </c>
      <c r="H73" s="173"/>
      <c r="I73" s="122"/>
      <c r="J73" s="190" t="s">
        <v>708</v>
      </c>
      <c r="K73" s="123"/>
      <c r="L73" s="123"/>
      <c r="M73" s="123"/>
      <c r="N73" s="123"/>
      <c r="O73" s="124"/>
    </row>
    <row customHeight="1" ht="11.25">
      <c r="F74" s="161"/>
      <c r="G74" s="188"/>
      <c r="H74" s="173"/>
      <c r="I74" s="122"/>
      <c r="J74" s="123"/>
      <c r="K74" s="123" t="s">
        <v>634</v>
      </c>
      <c r="L74" s="123"/>
      <c r="M74" s="123"/>
      <c r="N74" s="123"/>
      <c r="O74" s="124"/>
    </row>
    <row customHeight="1" ht="11.25" hidden="1">
      <c r="F75" s="186" t="s">
        <v>709</v>
      </c>
      <c r="G75" s="187" t="s">
        <v>663</v>
      </c>
      <c r="H75" s="173"/>
      <c r="I75" s="122"/>
      <c r="J75" s="190" t="s">
        <v>710</v>
      </c>
      <c r="K75" s="123"/>
      <c r="L75" s="123"/>
      <c r="M75" s="123"/>
      <c r="N75" s="123"/>
      <c r="O75" s="124"/>
    </row>
    <row customHeight="1" ht="11.25">
      <c r="F76" s="161"/>
      <c r="G76" s="188"/>
      <c r="H76" s="173"/>
      <c r="I76" s="122"/>
      <c r="J76" s="123"/>
      <c r="K76" s="123" t="s">
        <v>634</v>
      </c>
      <c r="L76" s="123"/>
      <c r="M76" s="123"/>
      <c r="N76" s="123"/>
      <c r="O76" s="124"/>
    </row>
    <row customHeight="1" ht="11.25" hidden="1">
      <c r="F77" s="186" t="s">
        <v>711</v>
      </c>
      <c r="G77" s="187" t="s">
        <v>666</v>
      </c>
      <c r="H77" s="173">
        <v>3728.31</v>
      </c>
      <c r="I77" s="122"/>
      <c r="J77" s="190" t="s">
        <v>712</v>
      </c>
      <c r="K77" s="123"/>
      <c r="L77" s="123"/>
      <c r="M77" s="123"/>
      <c r="N77" s="123"/>
      <c r="O77" s="124"/>
    </row>
    <row customHeight="1" ht="14.25">
      <c r="A78" s="472"/>
      <c r="B78" s="472"/>
      <c r="C78" s="472"/>
      <c r="D78" s="472"/>
      <c r="E78" s="472"/>
      <c r="F78" s="211"/>
      <c r="G78" s="211"/>
      <c r="H78" s="211"/>
      <c r="I78" s="200" t="s">
        <v>412</v>
      </c>
      <c r="J78" s="212" t="s">
        <v>713</v>
      </c>
      <c r="K78" s="213" t="s">
        <v>642</v>
      </c>
      <c r="L78" s="214">
        <v>44466</v>
      </c>
      <c r="M78" s="213" t="s">
        <v>643</v>
      </c>
      <c r="N78" s="215" t="s">
        <v>644</v>
      </c>
      <c r="O78" s="205"/>
      <c r="P78" s="472"/>
      <c r="Q78" s="472"/>
      <c r="R78" s="472"/>
      <c r="S78" s="472"/>
    </row>
    <row customHeight="1" ht="36.75">
      <c r="F79" s="161"/>
      <c r="G79" s="188"/>
      <c r="H79" s="173"/>
      <c r="I79" s="122"/>
      <c r="J79" s="123"/>
      <c r="K79" s="123" t="s">
        <v>634</v>
      </c>
      <c r="L79" s="123"/>
      <c r="M79" s="123"/>
      <c r="N79" s="123"/>
      <c r="O79" s="124"/>
    </row>
    <row customHeight="1" ht="11.25" hidden="1">
      <c r="F80" s="186" t="s">
        <v>714</v>
      </c>
      <c r="G80" s="187" t="s">
        <v>669</v>
      </c>
      <c r="H80" s="173"/>
      <c r="I80" s="122"/>
      <c r="J80" s="190" t="s">
        <v>715</v>
      </c>
      <c r="K80" s="123"/>
      <c r="L80" s="123"/>
      <c r="M80" s="123"/>
      <c r="N80" s="123"/>
      <c r="O80" s="124"/>
    </row>
    <row customHeight="1" ht="11.25">
      <c r="F81" s="161"/>
      <c r="G81" s="188"/>
      <c r="H81" s="173"/>
      <c r="I81" s="122"/>
      <c r="J81" s="123"/>
      <c r="K81" s="123" t="s">
        <v>634</v>
      </c>
      <c r="L81" s="123"/>
      <c r="M81" s="123"/>
      <c r="N81" s="123"/>
      <c r="O81" s="124"/>
    </row>
    <row customHeight="1" ht="11.25" hidden="1">
      <c r="F82" s="186" t="s">
        <v>716</v>
      </c>
      <c r="G82" s="187" t="s">
        <v>672</v>
      </c>
      <c r="H82" s="173"/>
      <c r="I82" s="122"/>
      <c r="J82" s="190" t="s">
        <v>717</v>
      </c>
      <c r="K82" s="123"/>
      <c r="L82" s="123"/>
      <c r="M82" s="123"/>
      <c r="N82" s="123"/>
      <c r="O82" s="124"/>
    </row>
    <row customHeight="1" ht="24">
      <c r="F83" s="161"/>
      <c r="G83" s="188"/>
      <c r="H83" s="173"/>
      <c r="I83" s="122"/>
      <c r="J83" s="123"/>
      <c r="K83" s="123" t="s">
        <v>634</v>
      </c>
      <c r="L83" s="123"/>
      <c r="M83" s="123"/>
      <c r="N83" s="123"/>
      <c r="O83" s="124"/>
    </row>
    <row customHeight="1" ht="11.25">
      <c r="F84" s="189" t="s">
        <v>718</v>
      </c>
      <c r="G84" s="176" t="s">
        <v>676</v>
      </c>
      <c r="H84" s="178">
        <f>SUM(H86:H92)</f>
        <v>0</v>
      </c>
      <c r="I84" s="179"/>
      <c r="J84" s="180"/>
      <c r="K84" s="180"/>
      <c r="L84" s="180"/>
      <c r="M84" s="180"/>
      <c r="N84" s="180"/>
      <c r="O84" s="172"/>
    </row>
    <row customHeight="1" ht="11.25">
      <c r="F85" s="161"/>
      <c r="G85" s="177"/>
      <c r="H85" s="169"/>
      <c r="I85" s="181"/>
      <c r="J85" s="182"/>
      <c r="K85" s="182"/>
      <c r="L85" s="182"/>
      <c r="M85" s="182"/>
      <c r="N85" s="182"/>
      <c r="O85" s="172"/>
    </row>
    <row customHeight="1" ht="11.25" hidden="1">
      <c r="F86" s="175" t="s">
        <v>719</v>
      </c>
      <c r="G86" s="184" t="s">
        <v>678</v>
      </c>
      <c r="H86" s="173"/>
      <c r="I86" s="122"/>
      <c r="J86" s="190" t="s">
        <v>720</v>
      </c>
      <c r="K86" s="123"/>
      <c r="L86" s="123"/>
      <c r="M86" s="123"/>
      <c r="N86" s="123"/>
      <c r="O86" s="124"/>
    </row>
    <row customHeight="1" ht="11.25">
      <c r="F87" s="161"/>
      <c r="G87" s="185"/>
      <c r="H87" s="173"/>
      <c r="I87" s="122"/>
      <c r="J87" s="123"/>
      <c r="K87" s="123" t="s">
        <v>634</v>
      </c>
      <c r="L87" s="123"/>
      <c r="M87" s="123"/>
      <c r="N87" s="123"/>
      <c r="O87" s="124"/>
    </row>
    <row customHeight="1" ht="11.25" hidden="1">
      <c r="F88" s="175" t="s">
        <v>721</v>
      </c>
      <c r="G88" s="184" t="s">
        <v>681</v>
      </c>
      <c r="H88" s="173"/>
      <c r="I88" s="122"/>
      <c r="J88" s="190" t="s">
        <v>722</v>
      </c>
      <c r="K88" s="123"/>
      <c r="L88" s="123"/>
      <c r="M88" s="123"/>
      <c r="N88" s="123"/>
      <c r="O88" s="124"/>
    </row>
    <row customHeight="1" ht="11.25">
      <c r="F89" s="161"/>
      <c r="G89" s="185"/>
      <c r="H89" s="173"/>
      <c r="I89" s="122"/>
      <c r="J89" s="123"/>
      <c r="K89" s="123" t="s">
        <v>634</v>
      </c>
      <c r="L89" s="123"/>
      <c r="M89" s="123"/>
      <c r="N89" s="123"/>
      <c r="O89" s="124"/>
    </row>
    <row customHeight="1" ht="11.25" hidden="1">
      <c r="F90" s="175" t="s">
        <v>723</v>
      </c>
      <c r="G90" s="184" t="s">
        <v>684</v>
      </c>
      <c r="H90" s="173"/>
      <c r="I90" s="122"/>
      <c r="J90" s="190" t="s">
        <v>724</v>
      </c>
      <c r="K90" s="123"/>
      <c r="L90" s="123"/>
      <c r="M90" s="123"/>
      <c r="N90" s="123"/>
      <c r="O90" s="124"/>
    </row>
    <row customHeight="1" ht="11.25">
      <c r="F91" s="161"/>
      <c r="G91" s="185"/>
      <c r="H91" s="173"/>
      <c r="I91" s="122"/>
      <c r="J91" s="123"/>
      <c r="K91" s="123" t="s">
        <v>634</v>
      </c>
      <c r="L91" s="123"/>
      <c r="M91" s="123"/>
      <c r="N91" s="123"/>
      <c r="O91" s="124"/>
    </row>
    <row customHeight="1" ht="11.25" hidden="1">
      <c r="F92" s="175" t="s">
        <v>725</v>
      </c>
      <c r="G92" s="184" t="s">
        <v>687</v>
      </c>
      <c r="H92" s="173"/>
      <c r="I92" s="122"/>
      <c r="J92" s="190" t="s">
        <v>726</v>
      </c>
      <c r="K92" s="123"/>
      <c r="L92" s="123"/>
      <c r="M92" s="123"/>
      <c r="N92" s="123"/>
      <c r="O92" s="124"/>
    </row>
    <row customHeight="1" ht="24">
      <c r="F93" s="161"/>
      <c r="G93" s="185"/>
      <c r="H93" s="173"/>
      <c r="I93" s="122"/>
      <c r="J93" s="123"/>
      <c r="K93" s="123" t="s">
        <v>634</v>
      </c>
      <c r="L93" s="123"/>
      <c r="M93" s="123"/>
      <c r="N93" s="123"/>
      <c r="O93" s="124"/>
    </row>
    <row customHeight="1" ht="15.75">
      <c r="F94" s="191" t="s">
        <v>727</v>
      </c>
      <c r="G94" s="192"/>
      <c r="H94" s="192"/>
      <c r="I94" s="193"/>
      <c r="J94" s="193"/>
      <c r="K94" s="193"/>
      <c r="L94" s="193"/>
      <c r="M94" s="193"/>
      <c r="N94" s="193"/>
      <c r="O94" s="172"/>
    </row>
    <row customHeight="1" ht="22.5">
      <c r="F95" s="161" t="s">
        <v>728</v>
      </c>
      <c r="G95" s="136" t="s">
        <v>630</v>
      </c>
      <c r="H95" s="194">
        <f>SUM(H96:H106,H125)</f>
        <v>189639.39</v>
      </c>
      <c r="I95" s="170"/>
      <c r="J95" s="171"/>
      <c r="K95" s="171"/>
      <c r="L95" s="171"/>
      <c r="M95" s="171"/>
      <c r="N95" s="171"/>
      <c r="O95" s="167"/>
    </row>
    <row customHeight="1" ht="11.25" hidden="1">
      <c r="F96" s="146" t="s">
        <v>729</v>
      </c>
      <c r="G96" s="147" t="s">
        <v>632</v>
      </c>
      <c r="H96" s="173"/>
      <c r="I96" s="122"/>
      <c r="J96" s="190" t="s">
        <v>730</v>
      </c>
      <c r="K96" s="123"/>
      <c r="L96" s="123"/>
      <c r="M96" s="123"/>
      <c r="N96" s="123"/>
      <c r="O96" s="124"/>
    </row>
    <row customHeight="1" ht="11.25">
      <c r="F97" s="114"/>
      <c r="G97" s="147"/>
      <c r="H97" s="173"/>
      <c r="I97" s="122"/>
      <c r="J97" s="123"/>
      <c r="K97" s="123" t="s">
        <v>634</v>
      </c>
      <c r="L97" s="123"/>
      <c r="M97" s="123"/>
      <c r="N97" s="123"/>
      <c r="O97" s="124"/>
    </row>
    <row customHeight="1" ht="11.25" hidden="1">
      <c r="F98" s="175" t="s">
        <v>731</v>
      </c>
      <c r="G98" s="176" t="s">
        <v>636</v>
      </c>
      <c r="H98" s="173"/>
      <c r="I98" s="122"/>
      <c r="J98" s="190" t="s">
        <v>732</v>
      </c>
      <c r="K98" s="123"/>
      <c r="L98" s="123"/>
      <c r="M98" s="123"/>
      <c r="N98" s="123"/>
      <c r="O98" s="124"/>
    </row>
    <row customHeight="1" ht="11.25">
      <c r="F99" s="161"/>
      <c r="G99" s="177"/>
      <c r="H99" s="173"/>
      <c r="I99" s="122"/>
      <c r="J99" s="123"/>
      <c r="K99" s="123" t="s">
        <v>634</v>
      </c>
      <c r="L99" s="123"/>
      <c r="M99" s="123"/>
      <c r="N99" s="123"/>
      <c r="O99" s="124"/>
    </row>
    <row customHeight="1" ht="11.25" hidden="1">
      <c r="F100" s="175" t="s">
        <v>733</v>
      </c>
      <c r="G100" s="176" t="s">
        <v>639</v>
      </c>
      <c r="H100" s="173">
        <v>151533.43</v>
      </c>
      <c r="I100" s="122"/>
      <c r="J100" s="190" t="s">
        <v>734</v>
      </c>
      <c r="K100" s="123"/>
      <c r="L100" s="123"/>
      <c r="M100" s="123"/>
      <c r="N100" s="123"/>
      <c r="O100" s="124"/>
    </row>
    <row customHeight="1" ht="14.25">
      <c r="A101" s="472"/>
      <c r="B101" s="472"/>
      <c r="C101" s="472"/>
      <c r="D101" s="472"/>
      <c r="E101" s="472"/>
      <c r="F101" s="211"/>
      <c r="G101" s="211"/>
      <c r="H101" s="211"/>
      <c r="I101" s="200" t="s">
        <v>412</v>
      </c>
      <c r="J101" s="212" t="s">
        <v>735</v>
      </c>
      <c r="K101" s="213" t="s">
        <v>642</v>
      </c>
      <c r="L101" s="214">
        <v>44466</v>
      </c>
      <c r="M101" s="213" t="s">
        <v>643</v>
      </c>
      <c r="N101" s="215" t="s">
        <v>644</v>
      </c>
      <c r="O101" s="205"/>
      <c r="P101" s="472"/>
      <c r="Q101" s="472"/>
      <c r="R101" s="472"/>
      <c r="S101" s="472"/>
    </row>
    <row customHeight="1" ht="11.25">
      <c r="F102" s="161"/>
      <c r="G102" s="177"/>
      <c r="H102" s="173"/>
      <c r="I102" s="122"/>
      <c r="J102" s="123"/>
      <c r="K102" s="123" t="s">
        <v>634</v>
      </c>
      <c r="L102" s="123"/>
      <c r="M102" s="123"/>
      <c r="N102" s="123"/>
      <c r="O102" s="124"/>
    </row>
    <row customHeight="1" ht="11.25" hidden="1">
      <c r="F103" s="175" t="s">
        <v>736</v>
      </c>
      <c r="G103" s="176" t="s">
        <v>646</v>
      </c>
      <c r="H103" s="173">
        <v>34772.64</v>
      </c>
      <c r="I103" s="122"/>
      <c r="J103" s="190" t="s">
        <v>737</v>
      </c>
      <c r="K103" s="123"/>
      <c r="L103" s="123"/>
      <c r="M103" s="123"/>
      <c r="N103" s="123"/>
      <c r="O103" s="124"/>
    </row>
    <row customHeight="1" ht="14.25">
      <c r="A104" s="472"/>
      <c r="B104" s="472"/>
      <c r="C104" s="472"/>
      <c r="D104" s="472"/>
      <c r="E104" s="472"/>
      <c r="F104" s="211"/>
      <c r="G104" s="211"/>
      <c r="H104" s="211"/>
      <c r="I104" s="200" t="s">
        <v>412</v>
      </c>
      <c r="J104" s="212" t="s">
        <v>738</v>
      </c>
      <c r="K104" s="213" t="s">
        <v>642</v>
      </c>
      <c r="L104" s="497">
        <v>44466</v>
      </c>
      <c r="M104" s="213" t="s">
        <v>643</v>
      </c>
      <c r="N104" s="215" t="s">
        <v>644</v>
      </c>
      <c r="O104" s="205"/>
      <c r="P104" s="472"/>
      <c r="Q104" s="472"/>
      <c r="R104" s="472"/>
      <c r="S104" s="472"/>
    </row>
    <row customHeight="1" ht="11.25">
      <c r="F105" s="161"/>
      <c r="G105" s="177"/>
      <c r="H105" s="173"/>
      <c r="I105" s="122"/>
      <c r="J105" s="123"/>
      <c r="K105" s="123" t="s">
        <v>634</v>
      </c>
      <c r="L105" s="123"/>
      <c r="M105" s="123"/>
      <c r="N105" s="123"/>
      <c r="O105" s="124"/>
    </row>
    <row customHeight="1" ht="11.25">
      <c r="F106" s="175" t="s">
        <v>739</v>
      </c>
      <c r="G106" s="176" t="s">
        <v>650</v>
      </c>
      <c r="H106" s="178">
        <f>SUM(H108:H112)</f>
        <v>3333.32</v>
      </c>
      <c r="I106" s="179"/>
      <c r="J106" s="180"/>
      <c r="K106" s="180"/>
      <c r="L106" s="180"/>
      <c r="M106" s="180"/>
      <c r="N106" s="180"/>
      <c r="O106" s="172"/>
    </row>
    <row customHeight="1" ht="11.25">
      <c r="F107" s="161"/>
      <c r="G107" s="177"/>
      <c r="H107" s="169"/>
      <c r="I107" s="181"/>
      <c r="J107" s="182"/>
      <c r="K107" s="182"/>
      <c r="L107" s="182"/>
      <c r="M107" s="182"/>
      <c r="N107" s="182"/>
      <c r="O107" s="172"/>
    </row>
    <row customHeight="1" ht="11.25" hidden="1">
      <c r="F108" s="183" t="s">
        <v>740</v>
      </c>
      <c r="G108" s="184" t="s">
        <v>652</v>
      </c>
      <c r="H108" s="173"/>
      <c r="I108" s="122"/>
      <c r="J108" s="190" t="s">
        <v>741</v>
      </c>
      <c r="K108" s="123"/>
      <c r="L108" s="123"/>
      <c r="M108" s="123"/>
      <c r="N108" s="123"/>
      <c r="O108" s="124"/>
    </row>
    <row customHeight="1" ht="11.25">
      <c r="F109" s="161"/>
      <c r="G109" s="185"/>
      <c r="H109" s="173"/>
      <c r="I109" s="122"/>
      <c r="J109" s="123"/>
      <c r="K109" s="123" t="s">
        <v>634</v>
      </c>
      <c r="L109" s="123"/>
      <c r="M109" s="123"/>
      <c r="N109" s="123"/>
      <c r="O109" s="124"/>
    </row>
    <row customHeight="1" ht="11.25" hidden="1">
      <c r="F110" s="183" t="s">
        <v>742</v>
      </c>
      <c r="G110" s="184" t="s">
        <v>655</v>
      </c>
      <c r="H110" s="173"/>
      <c r="I110" s="122"/>
      <c r="J110" s="190" t="s">
        <v>743</v>
      </c>
      <c r="K110" s="123"/>
      <c r="L110" s="123"/>
      <c r="M110" s="123"/>
      <c r="N110" s="123"/>
      <c r="O110" s="124"/>
    </row>
    <row customHeight="1" ht="24">
      <c r="F111" s="161"/>
      <c r="G111" s="185"/>
      <c r="H111" s="173"/>
      <c r="I111" s="122"/>
      <c r="J111" s="123"/>
      <c r="K111" s="123" t="s">
        <v>634</v>
      </c>
      <c r="L111" s="123"/>
      <c r="M111" s="123"/>
      <c r="N111" s="123"/>
      <c r="O111" s="124"/>
    </row>
    <row customHeight="1" ht="11.25">
      <c r="F112" s="183" t="s">
        <v>744</v>
      </c>
      <c r="G112" s="184" t="s">
        <v>658</v>
      </c>
      <c r="H112" s="178">
        <f>SUM(H114:H123)</f>
        <v>3333.32</v>
      </c>
      <c r="I112" s="179"/>
      <c r="J112" s="180"/>
      <c r="K112" s="180"/>
      <c r="L112" s="180"/>
      <c r="M112" s="180"/>
      <c r="N112" s="180"/>
      <c r="O112" s="172"/>
    </row>
    <row customHeight="1" ht="11.25">
      <c r="F113" s="161"/>
      <c r="G113" s="185"/>
      <c r="H113" s="169"/>
      <c r="I113" s="181"/>
      <c r="J113" s="182"/>
      <c r="K113" s="182"/>
      <c r="L113" s="182"/>
      <c r="M113" s="182"/>
      <c r="N113" s="182"/>
      <c r="O113" s="172"/>
    </row>
    <row customHeight="1" ht="11.25" hidden="1">
      <c r="F114" s="186" t="s">
        <v>745</v>
      </c>
      <c r="G114" s="187" t="s">
        <v>660</v>
      </c>
      <c r="H114" s="173"/>
      <c r="I114" s="122"/>
      <c r="J114" s="190" t="s">
        <v>746</v>
      </c>
      <c r="K114" s="123"/>
      <c r="L114" s="123"/>
      <c r="M114" s="123"/>
      <c r="N114" s="123"/>
      <c r="O114" s="124"/>
    </row>
    <row customHeight="1" ht="11.25">
      <c r="F115" s="161"/>
      <c r="G115" s="188"/>
      <c r="H115" s="173"/>
      <c r="I115" s="122"/>
      <c r="J115" s="123"/>
      <c r="K115" s="123" t="s">
        <v>634</v>
      </c>
      <c r="L115" s="123"/>
      <c r="M115" s="123"/>
      <c r="N115" s="123"/>
      <c r="O115" s="124"/>
    </row>
    <row customHeight="1" ht="11.25" hidden="1">
      <c r="F116" s="186" t="s">
        <v>747</v>
      </c>
      <c r="G116" s="187" t="s">
        <v>663</v>
      </c>
      <c r="H116" s="173"/>
      <c r="I116" s="122"/>
      <c r="J116" s="190" t="s">
        <v>748</v>
      </c>
      <c r="K116" s="123"/>
      <c r="L116" s="123"/>
      <c r="M116" s="123"/>
      <c r="N116" s="123"/>
      <c r="O116" s="124"/>
    </row>
    <row customHeight="1" ht="11.25">
      <c r="F117" s="161"/>
      <c r="G117" s="188"/>
      <c r="H117" s="173"/>
      <c r="I117" s="122"/>
      <c r="J117" s="123"/>
      <c r="K117" s="123" t="s">
        <v>634</v>
      </c>
      <c r="L117" s="123"/>
      <c r="M117" s="123"/>
      <c r="N117" s="123"/>
      <c r="O117" s="124"/>
    </row>
    <row customHeight="1" ht="11.25" hidden="1">
      <c r="F118" s="186" t="s">
        <v>749</v>
      </c>
      <c r="G118" s="187" t="s">
        <v>666</v>
      </c>
      <c r="H118" s="173">
        <v>3333.32</v>
      </c>
      <c r="I118" s="122"/>
      <c r="J118" s="190" t="s">
        <v>750</v>
      </c>
      <c r="K118" s="123"/>
      <c r="L118" s="123"/>
      <c r="M118" s="123"/>
      <c r="N118" s="123"/>
      <c r="O118" s="124"/>
    </row>
    <row customHeight="1" ht="14.25">
      <c r="A119" s="472"/>
      <c r="B119" s="472"/>
      <c r="C119" s="472"/>
      <c r="D119" s="472"/>
      <c r="E119" s="472"/>
      <c r="F119" s="211"/>
      <c r="G119" s="211"/>
      <c r="H119" s="211"/>
      <c r="I119" s="200" t="s">
        <v>412</v>
      </c>
      <c r="J119" s="212" t="s">
        <v>751</v>
      </c>
      <c r="K119" s="213" t="s">
        <v>642</v>
      </c>
      <c r="L119" s="214">
        <v>44466</v>
      </c>
      <c r="M119" s="213" t="s">
        <v>643</v>
      </c>
      <c r="N119" s="215" t="s">
        <v>644</v>
      </c>
      <c r="O119" s="205"/>
      <c r="P119" s="472"/>
      <c r="Q119" s="472"/>
      <c r="R119" s="472"/>
      <c r="S119" s="472"/>
    </row>
    <row customHeight="1" ht="36">
      <c r="F120" s="161"/>
      <c r="G120" s="188"/>
      <c r="H120" s="173"/>
      <c r="I120" s="122"/>
      <c r="J120" s="123"/>
      <c r="K120" s="123" t="s">
        <v>634</v>
      </c>
      <c r="L120" s="123"/>
      <c r="M120" s="123"/>
      <c r="N120" s="123"/>
      <c r="O120" s="124"/>
    </row>
    <row customHeight="1" ht="11.25" hidden="1">
      <c r="F121" s="186" t="s">
        <v>752</v>
      </c>
      <c r="G121" s="187" t="s">
        <v>669</v>
      </c>
      <c r="H121" s="173"/>
      <c r="I121" s="122"/>
      <c r="J121" s="190" t="s">
        <v>753</v>
      </c>
      <c r="K121" s="123"/>
      <c r="L121" s="123"/>
      <c r="M121" s="123"/>
      <c r="N121" s="123"/>
      <c r="O121" s="124"/>
    </row>
    <row customHeight="1" ht="11.25">
      <c r="F122" s="161"/>
      <c r="G122" s="188"/>
      <c r="H122" s="173"/>
      <c r="I122" s="122"/>
      <c r="J122" s="123"/>
      <c r="K122" s="123" t="s">
        <v>634</v>
      </c>
      <c r="L122" s="123"/>
      <c r="M122" s="123"/>
      <c r="N122" s="123"/>
      <c r="O122" s="124"/>
    </row>
    <row customHeight="1" ht="11.25" hidden="1">
      <c r="F123" s="186" t="s">
        <v>754</v>
      </c>
      <c r="G123" s="187" t="s">
        <v>672</v>
      </c>
      <c r="H123" s="173"/>
      <c r="I123" s="122"/>
      <c r="J123" s="190" t="s">
        <v>755</v>
      </c>
      <c r="K123" s="123"/>
      <c r="L123" s="123"/>
      <c r="M123" s="123"/>
      <c r="N123" s="123"/>
      <c r="O123" s="124"/>
    </row>
    <row customHeight="1" ht="24">
      <c r="F124" s="161"/>
      <c r="G124" s="188"/>
      <c r="H124" s="173"/>
      <c r="I124" s="122"/>
      <c r="J124" s="123"/>
      <c r="K124" s="123" t="s">
        <v>634</v>
      </c>
      <c r="L124" s="123"/>
      <c r="M124" s="123"/>
      <c r="N124" s="123"/>
      <c r="O124" s="124"/>
    </row>
    <row customHeight="1" ht="11.25">
      <c r="F125" s="189" t="s">
        <v>756</v>
      </c>
      <c r="G125" s="176" t="s">
        <v>676</v>
      </c>
      <c r="H125" s="178">
        <f>SUM(H127:H133)</f>
        <v>0</v>
      </c>
      <c r="I125" s="179"/>
      <c r="J125" s="180"/>
      <c r="K125" s="180"/>
      <c r="L125" s="180"/>
      <c r="M125" s="180"/>
      <c r="N125" s="180"/>
      <c r="O125" s="172"/>
    </row>
    <row customHeight="1" ht="11.25">
      <c r="F126" s="161"/>
      <c r="G126" s="177"/>
      <c r="H126" s="169"/>
      <c r="I126" s="181"/>
      <c r="J126" s="182"/>
      <c r="K126" s="182"/>
      <c r="L126" s="182"/>
      <c r="M126" s="182"/>
      <c r="N126" s="182"/>
      <c r="O126" s="172"/>
    </row>
    <row customHeight="1" ht="11.25" hidden="1">
      <c r="F127" s="175" t="s">
        <v>757</v>
      </c>
      <c r="G127" s="184" t="s">
        <v>678</v>
      </c>
      <c r="H127" s="173"/>
      <c r="I127" s="122"/>
      <c r="J127" s="190" t="s">
        <v>758</v>
      </c>
      <c r="K127" s="123"/>
      <c r="L127" s="123"/>
      <c r="M127" s="123"/>
      <c r="N127" s="123"/>
      <c r="O127" s="124"/>
    </row>
    <row customHeight="1" ht="11.25">
      <c r="F128" s="161"/>
      <c r="G128" s="185"/>
      <c r="H128" s="173"/>
      <c r="I128" s="122"/>
      <c r="J128" s="123"/>
      <c r="K128" s="123" t="s">
        <v>634</v>
      </c>
      <c r="L128" s="123"/>
      <c r="M128" s="123"/>
      <c r="N128" s="123"/>
      <c r="O128" s="124"/>
    </row>
    <row customHeight="1" ht="11.25" hidden="1">
      <c r="F129" s="175" t="s">
        <v>759</v>
      </c>
      <c r="G129" s="184" t="s">
        <v>681</v>
      </c>
      <c r="H129" s="173"/>
      <c r="I129" s="122"/>
      <c r="J129" s="190" t="s">
        <v>760</v>
      </c>
      <c r="K129" s="123"/>
      <c r="L129" s="123"/>
      <c r="M129" s="123"/>
      <c r="N129" s="123"/>
      <c r="O129" s="124"/>
    </row>
    <row customHeight="1" ht="11.25">
      <c r="F130" s="161"/>
      <c r="G130" s="185"/>
      <c r="H130" s="173"/>
      <c r="I130" s="122"/>
      <c r="J130" s="123"/>
      <c r="K130" s="123" t="s">
        <v>634</v>
      </c>
      <c r="L130" s="123"/>
      <c r="M130" s="123"/>
      <c r="N130" s="123"/>
      <c r="O130" s="124"/>
    </row>
    <row customHeight="1" ht="11.25" hidden="1">
      <c r="F131" s="175" t="s">
        <v>761</v>
      </c>
      <c r="G131" s="184" t="s">
        <v>684</v>
      </c>
      <c r="H131" s="173"/>
      <c r="I131" s="122"/>
      <c r="J131" s="190" t="s">
        <v>762</v>
      </c>
      <c r="K131" s="123"/>
      <c r="L131" s="123"/>
      <c r="M131" s="123"/>
      <c r="N131" s="123"/>
      <c r="O131" s="124"/>
    </row>
    <row customHeight="1" ht="11.25">
      <c r="F132" s="161"/>
      <c r="G132" s="185"/>
      <c r="H132" s="173"/>
      <c r="I132" s="122"/>
      <c r="J132" s="123"/>
      <c r="K132" s="123" t="s">
        <v>634</v>
      </c>
      <c r="L132" s="123"/>
      <c r="M132" s="123"/>
      <c r="N132" s="123"/>
      <c r="O132" s="124"/>
    </row>
    <row customHeight="1" ht="11.25" hidden="1">
      <c r="F133" s="175" t="s">
        <v>763</v>
      </c>
      <c r="G133" s="184" t="s">
        <v>687</v>
      </c>
      <c r="H133" s="173"/>
      <c r="I133" s="122"/>
      <c r="J133" s="190" t="s">
        <v>764</v>
      </c>
      <c r="K133" s="123"/>
      <c r="L133" s="123"/>
      <c r="M133" s="123"/>
      <c r="N133" s="123"/>
      <c r="O133" s="124"/>
    </row>
    <row customHeight="1" ht="24">
      <c r="F134" s="161"/>
      <c r="G134" s="185"/>
      <c r="H134" s="173"/>
      <c r="I134" s="122"/>
      <c r="J134" s="123"/>
      <c r="K134" s="123" t="s">
        <v>634</v>
      </c>
      <c r="L134" s="123"/>
      <c r="M134" s="123"/>
      <c r="N134" s="123"/>
      <c r="O134" s="124"/>
    </row>
  </sheetData>
  <sheetProtection formatColumns="0" formatRows="0" autoFilter="0" sort="0" insertRows="0" insertColumns="1" deleteRows="0" deleteColumns="0"/>
  <mergeCells count="185">
    <mergeCell ref="F24:F25"/>
    <mergeCell ref="G24:G25"/>
    <mergeCell ref="H24:H25"/>
    <mergeCell ref="I24:N25"/>
    <mergeCell ref="F18:F20"/>
    <mergeCell ref="G18:G20"/>
    <mergeCell ref="H18:H20"/>
    <mergeCell ref="F21:F23"/>
    <mergeCell ref="G21:G23"/>
    <mergeCell ref="H21:H23"/>
    <mergeCell ref="F8:N8"/>
    <mergeCell ref="F9:F10"/>
    <mergeCell ref="G9:G10"/>
    <mergeCell ref="H9:H10"/>
    <mergeCell ref="I9:N9"/>
    <mergeCell ref="F16:F17"/>
    <mergeCell ref="G16:G17"/>
    <mergeCell ref="H16:H17"/>
    <mergeCell ref="F6:O6"/>
    <mergeCell ref="O9:O10"/>
    <mergeCell ref="I10:J10"/>
    <mergeCell ref="F12:N12"/>
    <mergeCell ref="I13:N13"/>
    <mergeCell ref="F14:F15"/>
    <mergeCell ref="G14:G15"/>
    <mergeCell ref="H14:H15"/>
    <mergeCell ref="F40:F42"/>
    <mergeCell ref="G40:G42"/>
    <mergeCell ref="H40:H42"/>
    <mergeCell ref="F26:F27"/>
    <mergeCell ref="G26:G27"/>
    <mergeCell ref="H26:H27"/>
    <mergeCell ref="F28:F29"/>
    <mergeCell ref="G28:G29"/>
    <mergeCell ref="H28:H29"/>
    <mergeCell ref="F30:F31"/>
    <mergeCell ref="G30:G31"/>
    <mergeCell ref="H30:H31"/>
    <mergeCell ref="F38:F39"/>
    <mergeCell ref="G38:G39"/>
    <mergeCell ref="H38:H39"/>
    <mergeCell ref="I30:N31"/>
    <mergeCell ref="F32:F33"/>
    <mergeCell ref="G32:G33"/>
    <mergeCell ref="H32:H33"/>
    <mergeCell ref="F34:F35"/>
    <mergeCell ref="G34:G35"/>
    <mergeCell ref="H34:H35"/>
    <mergeCell ref="F36:F37"/>
    <mergeCell ref="G36:G37"/>
    <mergeCell ref="H36:H37"/>
    <mergeCell ref="F57:F58"/>
    <mergeCell ref="G57:G58"/>
    <mergeCell ref="H57:H58"/>
    <mergeCell ref="F43:F44"/>
    <mergeCell ref="G43:G44"/>
    <mergeCell ref="H43:H44"/>
    <mergeCell ref="I43:N44"/>
    <mergeCell ref="F45:F46"/>
    <mergeCell ref="G45:G46"/>
    <mergeCell ref="H45:H46"/>
    <mergeCell ref="F47:F48"/>
    <mergeCell ref="G47:G48"/>
    <mergeCell ref="H47:H48"/>
    <mergeCell ref="F49:F50"/>
    <mergeCell ref="G49:G50"/>
    <mergeCell ref="H49:H50"/>
    <mergeCell ref="F51:F52"/>
    <mergeCell ref="G51:G52"/>
    <mergeCell ref="H51:H52"/>
    <mergeCell ref="F53:N53"/>
    <mergeCell ref="I54:N54"/>
    <mergeCell ref="F55:F56"/>
    <mergeCell ref="G55:G56"/>
    <mergeCell ref="H55:H56"/>
    <mergeCell ref="F75:F76"/>
    <mergeCell ref="G75:G76"/>
    <mergeCell ref="H75:H76"/>
    <mergeCell ref="F59:F61"/>
    <mergeCell ref="G59:G61"/>
    <mergeCell ref="H59:H61"/>
    <mergeCell ref="F62:F64"/>
    <mergeCell ref="G62:G64"/>
    <mergeCell ref="H62:H64"/>
    <mergeCell ref="F65:F66"/>
    <mergeCell ref="G65:G66"/>
    <mergeCell ref="H65:H66"/>
    <mergeCell ref="F73:F74"/>
    <mergeCell ref="G73:G74"/>
    <mergeCell ref="H73:H74"/>
    <mergeCell ref="I65:N66"/>
    <mergeCell ref="F67:F68"/>
    <mergeCell ref="G67:G68"/>
    <mergeCell ref="H67:H68"/>
    <mergeCell ref="F69:F70"/>
    <mergeCell ref="G69:G70"/>
    <mergeCell ref="H69:H70"/>
    <mergeCell ref="F71:F72"/>
    <mergeCell ref="G71:G72"/>
    <mergeCell ref="H71:H72"/>
    <mergeCell ref="I71:N72"/>
    <mergeCell ref="F92:F93"/>
    <mergeCell ref="G92:G93"/>
    <mergeCell ref="H92:H93"/>
    <mergeCell ref="F77:F79"/>
    <mergeCell ref="G77:G79"/>
    <mergeCell ref="H77:H79"/>
    <mergeCell ref="F80:F81"/>
    <mergeCell ref="G80:G81"/>
    <mergeCell ref="H80:H81"/>
    <mergeCell ref="F82:F83"/>
    <mergeCell ref="G82:G83"/>
    <mergeCell ref="H82:H83"/>
    <mergeCell ref="F84:F85"/>
    <mergeCell ref="G84:G85"/>
    <mergeCell ref="H84:H85"/>
    <mergeCell ref="I84:N85"/>
    <mergeCell ref="F86:F87"/>
    <mergeCell ref="G86:G87"/>
    <mergeCell ref="H86:H87"/>
    <mergeCell ref="F88:F89"/>
    <mergeCell ref="G88:G89"/>
    <mergeCell ref="H88:H89"/>
    <mergeCell ref="F90:F91"/>
    <mergeCell ref="G90:G91"/>
    <mergeCell ref="H90:H91"/>
    <mergeCell ref="F110:F111"/>
    <mergeCell ref="G110:G111"/>
    <mergeCell ref="H110:H111"/>
    <mergeCell ref="F94:N94"/>
    <mergeCell ref="I95:N95"/>
    <mergeCell ref="F96:F97"/>
    <mergeCell ref="G96:G97"/>
    <mergeCell ref="H96:H97"/>
    <mergeCell ref="F98:F99"/>
    <mergeCell ref="G98:G99"/>
    <mergeCell ref="H98:H99"/>
    <mergeCell ref="F100:F102"/>
    <mergeCell ref="G100:G102"/>
    <mergeCell ref="H100:H102"/>
    <mergeCell ref="F103:F105"/>
    <mergeCell ref="G103:G105"/>
    <mergeCell ref="H103:H105"/>
    <mergeCell ref="F106:F107"/>
    <mergeCell ref="G106:G107"/>
    <mergeCell ref="H106:H107"/>
    <mergeCell ref="I106:N107"/>
    <mergeCell ref="F108:F109"/>
    <mergeCell ref="G108:G109"/>
    <mergeCell ref="H108:H109"/>
    <mergeCell ref="F118:F120"/>
    <mergeCell ref="G118:G120"/>
    <mergeCell ref="H118:H120"/>
    <mergeCell ref="F121:F122"/>
    <mergeCell ref="G121:G122"/>
    <mergeCell ref="H121:H122"/>
    <mergeCell ref="F123:F124"/>
    <mergeCell ref="G123:G124"/>
    <mergeCell ref="H123:H124"/>
    <mergeCell ref="F112:F113"/>
    <mergeCell ref="G112:G113"/>
    <mergeCell ref="H112:H113"/>
    <mergeCell ref="I112:N113"/>
    <mergeCell ref="F114:F115"/>
    <mergeCell ref="G114:G115"/>
    <mergeCell ref="H114:H115"/>
    <mergeCell ref="F116:F117"/>
    <mergeCell ref="G116:G117"/>
    <mergeCell ref="H116:H117"/>
    <mergeCell ref="H125:H126"/>
    <mergeCell ref="I125:N126"/>
    <mergeCell ref="H131:H132"/>
    <mergeCell ref="F133:F134"/>
    <mergeCell ref="G133:G134"/>
    <mergeCell ref="H133:H134"/>
    <mergeCell ref="F129:F130"/>
    <mergeCell ref="G129:G130"/>
    <mergeCell ref="H129:H130"/>
    <mergeCell ref="F131:F132"/>
    <mergeCell ref="G131:G132"/>
    <mergeCell ref="F127:F128"/>
    <mergeCell ref="G127:G128"/>
    <mergeCell ref="H127:H128"/>
    <mergeCell ref="F125:F126"/>
    <mergeCell ref="G125:G126"/>
  </mergeCells>
  <dataValidations count="46">
    <dataValidation type="decimal" allowBlank="1" showErrorMessage="1" errorTitle="Ошибка" error="Допускается ввод только неотрицательных чисел!" sqref="H26:H29 H32:H40 H42 H45:H52 H67:H70 H73:H77 H79:H83 H86:H93 H96:H100 H102:H103 H105 H108:H111 H127:H134 H114:H118 H120:H124 H55:H59 H61:H62 H64 H14:H18 H20:H21 H23">
      <formula1>0</formula1>
      <formula2>9.99999999999999E+23</formula2>
    </dataValidation>
    <dataValidation type="textLength" operator="lessThanOrEqual" allowBlank="1" showInputMessage="1" showErrorMessage="1" errorTitle="Ошибка" error="Допускается ввод не более 900 символов!" sqref="K19">
      <formula1>900</formula1>
    </dataValidation>
    <dataValidation type="date" allowBlank="1" showInputMessage="1" showErrorMessage="1" errorTitle="Ошибка" error="Дата указана не верно!" prompt="Формат ДД.ММ.ГГГГ" sqref="L19">
      <formula1>18264</formula1>
      <formula2>73051</formula2>
    </dataValidation>
    <dataValidation type="textLength" operator="lessThanOrEqual" allowBlank="1" showInputMessage="1" showErrorMessage="1" errorTitle="Ошибка" error="Допускается ввод не более 900 символов!" sqref="M19">
      <formula1>900</formula1>
    </dataValidation>
    <dataValidation type="list" allowBlank="1" showInputMessage="1" showErrorMessage="1" errorTitle="Ошибка" error="Выберите значение из списка!" sqref="N19">
      <formula1>doc_list</formula1>
    </dataValidation>
    <dataValidation type="textLength" operator="lessThanOrEqual" allowBlank="1" showInputMessage="1" showErrorMessage="1" errorTitle="Ошибка" error="Допускается ввод не более 900 символов!" sqref="O19">
      <formula1>900</formula1>
    </dataValidation>
    <dataValidation type="textLength" operator="lessThanOrEqual" allowBlank="1" showInputMessage="1" showErrorMessage="1" errorTitle="Ошибка" error="Допускается ввод не более 900 символов!" sqref="K22">
      <formula1>900</formula1>
    </dataValidation>
    <dataValidation type="date" allowBlank="1" showInputMessage="1" showErrorMessage="1" errorTitle="Ошибка" error="Дата указана не верно!" prompt="Формат ДД.ММ.ГГГГ" sqref="L22">
      <formula1>18264</formula1>
      <formula2>73051</formula2>
    </dataValidation>
    <dataValidation type="textLength" operator="lessThanOrEqual" allowBlank="1" showInputMessage="1" showErrorMessage="1" errorTitle="Ошибка" error="Допускается ввод не более 900 символов!" sqref="M22">
      <formula1>900</formula1>
    </dataValidation>
    <dataValidation type="list" allowBlank="1" showInputMessage="1" showErrorMessage="1" errorTitle="Ошибка" error="Выберите значение из списка!" sqref="N22">
      <formula1>doc_list</formula1>
    </dataValidation>
    <dataValidation type="textLength" operator="lessThanOrEqual" allowBlank="1" showInputMessage="1" showErrorMessage="1" errorTitle="Ошибка" error="Допускается ввод не более 900 символов!" sqref="O22">
      <formula1>900</formula1>
    </dataValidation>
    <dataValidation type="textLength" operator="lessThanOrEqual" allowBlank="1" showInputMessage="1" showErrorMessage="1" errorTitle="Ошибка" error="Допускается ввод не более 900 символов!" sqref="K41">
      <formula1>900</formula1>
    </dataValidation>
    <dataValidation type="date" allowBlank="1" showInputMessage="1" showErrorMessage="1" errorTitle="Ошибка" error="Дата указана не верно!" prompt="Формат ДД.ММ.ГГГГ" sqref="L41">
      <formula1>18264</formula1>
      <formula2>73051</formula2>
    </dataValidation>
    <dataValidation type="textLength" operator="lessThanOrEqual" allowBlank="1" showInputMessage="1" showErrorMessage="1" errorTitle="Ошибка" error="Допускается ввод не более 900 символов!" sqref="M41">
      <formula1>900</formula1>
    </dataValidation>
    <dataValidation type="list" allowBlank="1" showInputMessage="1" showErrorMessage="1" errorTitle="Ошибка" error="Выберите значение из списка!" sqref="N41">
      <formula1>doc_list</formula1>
    </dataValidation>
    <dataValidation type="textLength" operator="lessThanOrEqual" allowBlank="1" showInputMessage="1" showErrorMessage="1" errorTitle="Ошибка" error="Допускается ввод не более 900 символов!" sqref="O41">
      <formula1>900</formula1>
    </dataValidation>
    <dataValidation type="textLength" operator="lessThanOrEqual" allowBlank="1" showInputMessage="1" showErrorMessage="1" errorTitle="Ошибка" error="Допускается ввод не более 900 символов!" sqref="K60">
      <formula1>900</formula1>
    </dataValidation>
    <dataValidation type="date" allowBlank="1" showInputMessage="1" showErrorMessage="1" errorTitle="Ошибка" error="Дата указана не верно!" prompt="Формат ДД.ММ.ГГГГ" sqref="L60">
      <formula1>18264</formula1>
      <formula2>73051</formula2>
    </dataValidation>
    <dataValidation type="textLength" operator="lessThanOrEqual" allowBlank="1" showInputMessage="1" showErrorMessage="1" errorTitle="Ошибка" error="Допускается ввод не более 900 символов!" sqref="M60">
      <formula1>900</formula1>
    </dataValidation>
    <dataValidation type="list" allowBlank="1" showInputMessage="1" showErrorMessage="1" errorTitle="Ошибка" error="Выберите значение из списка!" sqref="N60">
      <formula1>doc_list</formula1>
    </dataValidation>
    <dataValidation type="textLength" operator="lessThanOrEqual" allowBlank="1" showInputMessage="1" showErrorMessage="1" errorTitle="Ошибка" error="Допускается ввод не более 900 символов!" sqref="O60">
      <formula1>900</formula1>
    </dataValidation>
    <dataValidation type="textLength" operator="lessThanOrEqual" allowBlank="1" showInputMessage="1" showErrorMessage="1" errorTitle="Ошибка" error="Допускается ввод не более 900 символов!" sqref="K63">
      <formula1>900</formula1>
    </dataValidation>
    <dataValidation type="date" allowBlank="1" showInputMessage="1" showErrorMessage="1" errorTitle="Ошибка" error="Дата указана не верно!" prompt="Формат ДД.ММ.ГГГГ" sqref="L63">
      <formula1>18264</formula1>
      <formula2>73051</formula2>
    </dataValidation>
    <dataValidation type="textLength" operator="lessThanOrEqual" allowBlank="1" showInputMessage="1" showErrorMessage="1" errorTitle="Ошибка" error="Допускается ввод не более 900 символов!" sqref="M63">
      <formula1>900</formula1>
    </dataValidation>
    <dataValidation type="list" allowBlank="1" showInputMessage="1" showErrorMessage="1" errorTitle="Ошибка" error="Выберите значение из списка!" sqref="N63">
      <formula1>doc_list</formula1>
    </dataValidation>
    <dataValidation type="textLength" operator="lessThanOrEqual" allowBlank="1" showInputMessage="1" showErrorMessage="1" errorTitle="Ошибка" error="Допускается ввод не более 900 символов!" sqref="O63">
      <formula1>900</formula1>
    </dataValidation>
    <dataValidation type="textLength" operator="lessThanOrEqual" allowBlank="1" showInputMessage="1" showErrorMessage="1" errorTitle="Ошибка" error="Допускается ввод не более 900 символов!" sqref="K78">
      <formula1>900</formula1>
    </dataValidation>
    <dataValidation type="date" allowBlank="1" showInputMessage="1" showErrorMessage="1" errorTitle="Ошибка" error="Дата указана не верно!" prompt="Формат ДД.ММ.ГГГГ" sqref="L78">
      <formula1>18264</formula1>
      <formula2>73051</formula2>
    </dataValidation>
    <dataValidation type="textLength" operator="lessThanOrEqual" allowBlank="1" showInputMessage="1" showErrorMessage="1" errorTitle="Ошибка" error="Допускается ввод не более 900 символов!" sqref="M78">
      <formula1>900</formula1>
    </dataValidation>
    <dataValidation type="list" allowBlank="1" showInputMessage="1" showErrorMessage="1" errorTitle="Ошибка" error="Выберите значение из списка!" sqref="N78">
      <formula1>doc_list</formula1>
    </dataValidation>
    <dataValidation type="textLength" operator="lessThanOrEqual" allowBlank="1" showInputMessage="1" showErrorMessage="1" errorTitle="Ошибка" error="Допускается ввод не более 900 символов!" sqref="O78">
      <formula1>900</formula1>
    </dataValidation>
    <dataValidation type="textLength" operator="lessThanOrEqual" allowBlank="1" showInputMessage="1" showErrorMessage="1" errorTitle="Ошибка" error="Допускается ввод не более 900 символов!" sqref="K101">
      <formula1>900</formula1>
    </dataValidation>
    <dataValidation type="date" allowBlank="1" showInputMessage="1" showErrorMessage="1" errorTitle="Ошибка" error="Дата указана не верно!" prompt="Формат ДД.ММ.ГГГГ" sqref="L101">
      <formula1>18264</formula1>
      <formula2>73051</formula2>
    </dataValidation>
    <dataValidation type="textLength" operator="lessThanOrEqual" allowBlank="1" showInputMessage="1" showErrorMessage="1" errorTitle="Ошибка" error="Допускается ввод не более 900 символов!" sqref="M101">
      <formula1>900</formula1>
    </dataValidation>
    <dataValidation type="list" allowBlank="1" showInputMessage="1" showErrorMessage="1" errorTitle="Ошибка" error="Выберите значение из списка!" sqref="N101">
      <formula1>doc_list</formula1>
    </dataValidation>
    <dataValidation type="textLength" operator="lessThanOrEqual" allowBlank="1" showInputMessage="1" showErrorMessage="1" errorTitle="Ошибка" error="Допускается ввод не более 900 символов!" sqref="O101">
      <formula1>900</formula1>
    </dataValidation>
    <dataValidation type="textLength" operator="lessThanOrEqual" allowBlank="1" showInputMessage="1" showErrorMessage="1" errorTitle="Ошибка" error="Допускается ввод не более 900 символов!" sqref="K104">
      <formula1>900</formula1>
    </dataValidation>
    <dataValidation type="date" allowBlank="1" showInputMessage="1" showErrorMessage="1" errorTitle="Ошибка" error="Дата указана не верно!" prompt="Формат ДД.ММ.ГГГГ" sqref="L104">
      <formula1>18264</formula1>
      <formula2>73051</formula2>
    </dataValidation>
    <dataValidation type="textLength" operator="lessThanOrEqual" allowBlank="1" showInputMessage="1" showErrorMessage="1" errorTitle="Ошибка" error="Допускается ввод не более 900 символов!" sqref="M104">
      <formula1>900</formula1>
    </dataValidation>
    <dataValidation type="list" allowBlank="1" showInputMessage="1" showErrorMessage="1" errorTitle="Ошибка" error="Выберите значение из списка!" sqref="N104">
      <formula1>doc_list</formula1>
    </dataValidation>
    <dataValidation type="textLength" operator="lessThanOrEqual" allowBlank="1" showInputMessage="1" showErrorMessage="1" errorTitle="Ошибка" error="Допускается ввод не более 900 символов!" sqref="O104">
      <formula1>900</formula1>
    </dataValidation>
    <dataValidation type="textLength" operator="lessThanOrEqual" allowBlank="1" showInputMessage="1" showErrorMessage="1" errorTitle="Ошибка" error="Допускается ввод не более 900 символов!" sqref="K119">
      <formula1>900</formula1>
    </dataValidation>
    <dataValidation type="date" allowBlank="1" showInputMessage="1" showErrorMessage="1" errorTitle="Ошибка" error="Дата указана не верно!" prompt="Формат ДД.ММ.ГГГГ" sqref="L119">
      <formula1>18264</formula1>
      <formula2>73051</formula2>
    </dataValidation>
    <dataValidation type="textLength" operator="lessThanOrEqual" allowBlank="1" showInputMessage="1" showErrorMessage="1" errorTitle="Ошибка" error="Допускается ввод не более 900 символов!" sqref="M119">
      <formula1>900</formula1>
    </dataValidation>
    <dataValidation type="list" allowBlank="1" showInputMessage="1" showErrorMessage="1" errorTitle="Ошибка" error="Выберите значение из списка!" sqref="N119">
      <formula1>doc_list</formula1>
    </dataValidation>
    <dataValidation type="textLength" operator="lessThanOrEqual" allowBlank="1" showInputMessage="1" showErrorMessage="1" errorTitle="Ошибка" error="Допускается ввод не более 900 символов!" sqref="O119">
      <formula1>900</formula1>
    </dataValidation>
  </dataValidation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000D44FB-0BA3-5846-4074-DAFF6C4514C8}" mc:Ignorable="x14ac xr xr2 xr3">
  <sheetPr>
    <tabColor rgb="FFD3DBDB"/>
  </sheetPr>
  <dimension ref="A1:D19"/>
  <sheetViews>
    <sheetView topLeftCell="A1" showGridLines="0" workbookViewId="0">
      <selection activeCell="A1" sqref="A1"/>
    </sheetView>
  </sheetViews>
  <sheetFormatPr customHeight="1" defaultRowHeight="11.25"/>
  <cols>
    <col min="1" max="3" width="6.8515625" customWidth="1"/>
    <col min="4" max="4" width="94.8515625" customWidth="1"/>
  </cols>
  <sheetData>
    <row customHeight="1" ht="11.25" hidden="1"/>
    <row customHeight="1" ht="11.25" hidden="1"/>
    <row customHeight="1" ht="11.25" hidden="1"/>
    <row customHeight="1" ht="11.25" hidden="1"/>
    <row customHeight="1" ht="11.25" hidden="1"/>
    <row customHeight="1" ht="12">
      <c r="C6" s="195"/>
      <c r="D6" s="195"/>
    </row>
    <row customHeight="1" ht="27">
      <c r="C7" s="196"/>
      <c r="D7" s="196" t="s">
        <v>328</v>
      </c>
    </row>
    <row customHeight="1" ht="12">
      <c r="C8" s="195"/>
      <c r="D8" s="135"/>
    </row>
    <row customHeight="1" ht="25.5">
      <c r="C9" s="197" t="s">
        <v>765</v>
      </c>
      <c r="D9" s="198"/>
    </row>
    <row customHeight="1" ht="25.5">
      <c r="C10" s="197" t="s">
        <v>766</v>
      </c>
      <c r="D10" s="198"/>
    </row>
    <row customHeight="1" ht="25.5">
      <c r="C11" s="197" t="s">
        <v>767</v>
      </c>
      <c r="D11" s="198"/>
    </row>
    <row customHeight="1" ht="25.5">
      <c r="C12" s="197" t="s">
        <v>768</v>
      </c>
      <c r="D12" s="198"/>
    </row>
    <row customHeight="1" ht="25.5">
      <c r="C13" s="197" t="s">
        <v>769</v>
      </c>
      <c r="D13" s="198"/>
    </row>
    <row customHeight="1" ht="25.5">
      <c r="C14" s="197" t="s">
        <v>770</v>
      </c>
      <c r="D14" s="198"/>
    </row>
    <row customHeight="1" ht="25.5">
      <c r="C15" s="197" t="s">
        <v>771</v>
      </c>
      <c r="D15" s="198"/>
    </row>
    <row customHeight="1" ht="25.5">
      <c r="C16" s="197" t="s">
        <v>772</v>
      </c>
      <c r="D16" s="198"/>
    </row>
    <row customHeight="1" ht="25.5">
      <c r="C17" s="197" t="s">
        <v>773</v>
      </c>
      <c r="D17" s="198"/>
    </row>
    <row customHeight="1" ht="25.5">
      <c r="C18" s="197" t="s">
        <v>774</v>
      </c>
      <c r="D18" s="198"/>
    </row>
    <row customHeight="1" ht="11.25">
      <c r="C19" s="122"/>
      <c r="D19" s="124" t="s">
        <v>775</v>
      </c>
    </row>
  </sheetData>
  <sheetProtection formatColumns="0" formatRows="0" sort="0" autoFilter="0" insertRows="0" insertColumns="1" deleteRows="0" deleteColumns="0"/>
  <dataValidations count="1">
    <dataValidation type="textLength" operator="lessThanOrEqual" allowBlank="1" showInputMessage="1" showErrorMessage="1" errorTitle="Ошибка" error="Допускает힀ᦉ_x0000__x0000__x0012__x0000__x0000__x0010__x0000__x0000_㿿_x0000__xffff__xffff__x0000__x0000_ 900 символов!" sqref="D9:D18">
      <formula1>900</formula1>
    </dataValidation>
  </dataValidation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A031DEFB-809D-8AFC-2D3F-6E36A91730B6}" mc:Ignorable="x14ac xr xr2 xr3">
  <sheetPr>
    <tabColor rgb="FFFFCC99"/>
  </sheetPr>
  <dimension ref="A1:AD25"/>
  <sheetViews>
    <sheetView topLeftCell="A1" showGridLines="0" workbookViewId="0">
      <selection activeCell="A1" sqref="A1"/>
    </sheetView>
  </sheetViews>
  <sheetFormatPr customHeight="1" defaultRowHeight="11.25"/>
  <cols>
    <col min="1" max="1" width="16.28125" customWidth="1"/>
    <col min="2" max="2" width="14.57421875" customWidth="1"/>
    <col min="11" max="12" width="14.00390625" customWidth="1"/>
    <col min="16" max="16" width="10.140625" customWidth="1"/>
    <col min="18" max="18" width="17.28125" customWidth="1"/>
    <col min="19" max="19" width="17.8515625" customWidth="1"/>
    <col min="22" max="22" width="10.140625" customWidth="1"/>
  </cols>
  <sheetData>
    <row r="2" customHeight="1" ht="11.25">
      <c r="A2" s="199" t="s">
        <v>776</v>
      </c>
      <c r="B2" s="199"/>
    </row>
    <row r="4" customHeight="1" ht="12">
      <c r="D4" s="126"/>
      <c r="E4" s="200" t="s">
        <v>412</v>
      </c>
      <c r="F4" s="201">
        <f>ROW()-11</f>
        <v>-7</v>
      </c>
      <c r="G4" s="202"/>
      <c r="H4" s="203"/>
      <c r="I4" s="204"/>
      <c r="J4" s="205"/>
      <c r="K4" s="205"/>
      <c r="L4" s="202"/>
      <c r="M4" s="203"/>
      <c r="N4" s="204"/>
      <c r="O4" s="206"/>
      <c r="P4" s="206"/>
      <c r="Q4" s="207"/>
      <c r="R4" s="208"/>
      <c r="S4" s="78"/>
      <c r="T4" s="206"/>
      <c r="U4" s="206"/>
      <c r="V4" s="209">
        <f>U4+T4</f>
        <v>0</v>
      </c>
      <c r="W4" s="206"/>
      <c r="X4" s="206"/>
      <c r="Y4" s="202"/>
      <c r="Z4" s="203"/>
      <c r="AA4" s="204"/>
      <c r="AB4" s="206"/>
      <c r="AC4" s="210">
        <f>IF(P4&lt;=15,1,IF(AND(P4&gt;15,P4&lt;=150),2,0))</f>
        <v>1</v>
      </c>
      <c r="AD4" s="210">
        <f>IF(Q4&lt;=15,1,IF(AND(Q4&gt;15,Q4&lt;=150),2,0))</f>
        <v>1</v>
      </c>
    </row>
    <row r="8" customHeight="1" ht="11.25">
      <c r="A8" s="199" t="s">
        <v>777</v>
      </c>
      <c r="B8" s="199"/>
    </row>
    <row r="10" customHeight="1" ht="14.25">
      <c r="F10" s="211"/>
      <c r="G10" s="211"/>
      <c r="H10" s="211"/>
      <c r="I10" s="200" t="s">
        <v>412</v>
      </c>
      <c r="J10" s="212"/>
      <c r="K10" s="213"/>
      <c r="L10" s="214"/>
      <c r="M10" s="213"/>
      <c r="N10" s="215"/>
      <c r="O10" s="205"/>
    </row>
    <row r="15" customHeight="1" ht="11.25">
      <c r="A15" s="199" t="s">
        <v>778</v>
      </c>
    </row>
    <row r="17" customHeight="1" ht="14.25">
      <c r="E17" s="200" t="s">
        <v>412</v>
      </c>
      <c r="F17" s="201">
        <f>ROW()-12</f>
        <v>5</v>
      </c>
      <c r="G17" s="216"/>
      <c r="H17" s="217"/>
      <c r="I17" s="217"/>
      <c r="J17" s="218" t="s">
        <v>779</v>
      </c>
      <c r="K17" s="208"/>
      <c r="L17" s="205"/>
      <c r="M17" s="205"/>
      <c r="N17" s="219"/>
      <c r="O17" s="206"/>
      <c r="P17" s="209">
        <f>N17-O17</f>
        <v>0</v>
      </c>
      <c r="Q17" s="206"/>
      <c r="R17" s="202"/>
      <c r="S17" s="205"/>
      <c r="T17" s="204"/>
      <c r="U17" s="204"/>
      <c r="V17" s="219"/>
      <c r="W17" s="218"/>
      <c r="X17" s="220"/>
      <c r="Y17" s="202"/>
      <c r="Z17" s="221"/>
      <c r="AA17" s="204"/>
      <c r="AB17" s="205"/>
      <c r="AC17" s="205"/>
    </row>
    <row r="23" customHeight="1" ht="11.25">
      <c r="A23" s="199" t="s">
        <v>780</v>
      </c>
    </row>
    <row r="25" customHeight="1" ht="25.5">
      <c r="B25" s="200" t="s">
        <v>412</v>
      </c>
      <c r="C25" s="212">
        <f>ROW()-8</f>
        <v>17</v>
      </c>
      <c r="D25" s="222"/>
    </row>
  </sheetData>
  <sheetProtection formatColumns="0" formatRows="0" sort="0" autoFilter="0" insertRows="0" insertColumns="1" deleteRows="0" deleteColumns="0"/>
  <dataValidations count="15">
    <dataValidation type="date" allowBlank="1" showInputMessage="1" showErrorMessage="1" errorTitle="Ошибка" error="Дата указана не верно!" prompt="Формат ДД.ММ.ГГГГ" sqref="G4 L4 Y4 R17 Y17">
      <formula1>18264</formula1>
      <formula2>73051</formula2>
    </dataValidation>
    <dataValidation type="decimal" allowBlank="1" showErrorMessage="1" errorTitle="Ошибка" error="Допускается ввод только неотрицательных чисел!" sqref="T4">
      <formula1>0</formula1>
      <formula2>9.99999999999999E+23</formula2>
    </dataValidation>
    <dataValidation type="decimal" allowBlank="1" showErrorMessage="1" errorTitle="Ошибка" error="Допускается ввод только неотрицательных чисел!" sqref="W4">
      <formula1>0</formula1>
      <formula2>9.99999999999999E+23</formula2>
    </dataValidation>
    <dataValidation type="date" allowBlank="1" showInputMessage="1" showErrorMessage="1" errorTitle="Ошибка" error="Дата указана не верно!" prompt="Формат ДД.ММ.ГГГГ" sqref="L10">
      <formula1>18264</formula1>
      <formula2>73051</formula2>
    </dataValidation>
    <dataValidation type="list" allowBlank="1" showInputMessage="1" showErrorMessage="1" errorTitle="Ошибка" error="Выберите значение из списка!" sqref="T17:U17 AA17 N10 I4 N4 AA4">
      <formula1>doc_list</formula1>
    </dataValidation>
    <dataValidation type="textLength" operator="lessThanOrEqual" allowBlank="1" showInputMessage="1" showErrorMessage="1" errorTitle="Ошибка" error="Допускает힀ᦉ_x0000__x0000__x0012__x0000__x0000__x0010__x0000__x0000_㿿_x0000__xffff__xffff__x0000__x0000_ 900 символов!" sqref="D25">
      <formula1>900</formula1>
    </dataValidation>
    <dataValidation type="list" allowBlank="1" showInputMessage="1" showErrorMessage="1" errorTitle="Ошибка" error="Выберите значение из списка" prompt="Выберите значение из списка" sqref="S4">
      <formula1>bid_category_c1</formula1>
    </dataValidation>
    <dataValidation type="list" allowBlank="1" showInputMessage="1" showErrorMessage="1" errorTitle="Ошибка" error="Выберите значение из списка" prompt="Выберите значение из списка" sqref="J17">
      <formula1>logical</formula1>
    </dataValidation>
    <dataValidation type="list" allowBlank="1" showInputMessage="1" showErrorMessage="1" errorTitle="Ошибка" error="Выберите значение из списка" prompt="Выберите значение из списка" sqref="H17">
      <formula1>object_type_list</formula1>
    </dataValidation>
    <dataValidation type="list" allowBlank="1" showInputMessage="1" showErrorMessage="1" errorTitle="Ошибка" error="Выберите значение из списка" prompt="Выберите значение из списка" sqref="I17">
      <formula1>city_type_list</formula1>
    </dataValidation>
    <dataValidation type="decimal" allowBlank="1" showErrorMessage="1" errorTitle="Ошибка" error="Допускается ввод только неотрицательных чисел!" sqref="V17 N17:Q17 O4:P4 AB4 X4 U4">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G17 Q4">
      <formula1>napr_list</formula1>
    </dataValidation>
    <dataValidation type="list" allowBlank="1" showInputMessage="1" showErrorMessage="1" errorTitle="Ошибка" error="Выберите значение из списка" prompt="Выберите значение из списка" sqref="W17">
      <formula1>kat_nad_list</formula1>
    </dataValidation>
    <dataValidation type="list" allowBlank="1" showInputMessage="1" showErrorMessage="1" errorTitle="Ошибка" error="Выберите значение из списка" prompt="Выберите значение из списка" sqref="K17 R4">
      <formula1>metod_list</formula1>
    </dataValidation>
    <dataValidation type="textLength" operator="lessThanOrEqual" allowBlank="1" showInputMessage="1" showErrorMessage="1" errorTitle="Ошибка" error="Допускается ввод не более 900 символов!" sqref="AB17:AC17 L17:M17 Z17 S17 X17 O10 K10 M10 M4 Z4 H4 J4:K4">
      <formula1>900</formula1>
    </dataValidation>
  </dataValidation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67</vt:i4>
      </vt:variant>
    </vt:vector>
  </HeadingPairs>
  <TitlesOfParts>
    <vt:vector size="68" baseType="lpstr">
      <vt:lpstr>Инструкция</vt:lpstr>
      <vt:lpstr>bid_category_c1</vt:lpstr>
      <vt:lpstr>city_type_list</vt:lpstr>
      <vt:lpstr>code</vt:lpstr>
      <vt:lpstr>COMS_ADD_HL_MARKER</vt:lpstr>
      <vt:lpstr>doc_list</vt:lpstr>
      <vt:lpstr>doc_type_list</vt:lpstr>
      <vt:lpstr>et_Comm</vt:lpstr>
      <vt:lpstr>et_List_08</vt:lpstr>
      <vt:lpstr>et_List_Pril1</vt:lpstr>
      <vt:lpstr>et_List_s1rashod</vt:lpstr>
      <vt:lpstr>fil</vt:lpstr>
      <vt:lpstr>fil_flag</vt:lpstr>
      <vt:lpstr>fio_buh</vt:lpstr>
      <vt:lpstr>fio_dolj_lico</vt:lpstr>
      <vt:lpstr>fio_ruk</vt:lpstr>
      <vt:lpstr>FIRST_PERIOD_IN_LT</vt:lpstr>
      <vt:lpstr>god</vt:lpstr>
      <vt:lpstr>god_first</vt:lpstr>
      <vt:lpstr>inn</vt:lpstr>
      <vt:lpstr>kat_nad_list</vt:lpstr>
      <vt:lpstr>kpp</vt:lpstr>
      <vt:lpstr>LINK_DOC_MASK</vt:lpstr>
      <vt:lpstr>LIST_WS_vis_flags</vt:lpstr>
      <vt:lpstr>logical</vt:lpstr>
      <vt:lpstr>mail_dolj_lico</vt:lpstr>
      <vt:lpstr>metod_list</vt:lpstr>
      <vt:lpstr>month_list</vt:lpstr>
      <vt:lpstr>napr_list</vt:lpstr>
      <vt:lpstr>napr_list_1</vt:lpstr>
      <vt:lpstr>napr_list_2</vt:lpstr>
      <vt:lpstr>napr_list_3</vt:lpstr>
      <vt:lpstr>object_type_list</vt:lpstr>
      <vt:lpstr>ogrn</vt:lpstr>
      <vt:lpstr>org</vt:lpstr>
      <vt:lpstr>org_id</vt:lpstr>
      <vt:lpstr>PERIOD_LENGTH</vt:lpstr>
      <vt:lpstr>pIns_List_Pril1</vt:lpstr>
      <vt:lpstr>pIns_List_s1rashod</vt:lpstr>
      <vt:lpstr>pos_dolj_lico</vt:lpstr>
      <vt:lpstr>pos_ruk</vt:lpstr>
      <vt:lpstr>post_address</vt:lpstr>
      <vt:lpstr>Pril1_date_1</vt:lpstr>
      <vt:lpstr>Pril1_date_2</vt:lpstr>
      <vt:lpstr>Pril1_date_3</vt:lpstr>
      <vt:lpstr>Pril1_linkdocs_1</vt:lpstr>
      <vt:lpstr>Pril1_linkdocs_2</vt:lpstr>
      <vt:lpstr>Pril1_linkdocs_3</vt:lpstr>
      <vt:lpstr>quarter</vt:lpstr>
      <vt:lpstr>REESTR_ORG_RANGE</vt:lpstr>
      <vt:lpstr>reg_list</vt:lpstr>
      <vt:lpstr>REGION</vt:lpstr>
      <vt:lpstr>region_name</vt:lpstr>
      <vt:lpstr>regVersion</vt:lpstr>
      <vt:lpstr>s1rashod_date</vt:lpstr>
      <vt:lpstr>s1rashod_end_row</vt:lpstr>
      <vt:lpstr>s1rashod_linkdocs</vt:lpstr>
      <vt:lpstr>s1rashod_usedrows</vt:lpstr>
      <vt:lpstr>status_list</vt:lpstr>
      <vt:lpstr>tel_buh</vt:lpstr>
      <vt:lpstr>tel_dolj_lico</vt:lpstr>
      <vt:lpstr>tel_ruk</vt:lpstr>
      <vt:lpstr>TemplateState</vt:lpstr>
      <vt:lpstr>ur_address</vt:lpstr>
      <vt:lpstr>vdet</vt:lpstr>
      <vt:lpstr>version</vt:lpstr>
      <vt:lpstr>year_first_list</vt:lpstr>
      <vt:lpstr>year_list</vt:lpstr>
    </vt:vector>
  </TitlesOfParts>
  <Company>РОИВ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Предложения территориальной сетевой организации на установление платы за технологическое присоединение по стандартизированным ставкам</dc:title>
  <dc:subject>Предложения территориальной сетевой организации на установление платы за технологическое присоединение по стандартизированным ставкам</dc:subject>
  <dc:creator>--</dc:creator>
  <cp:lastModifiedBy>Denis S</cp:lastModifiedBy>
  <cp:lastPrinted>2018-11-30T22:09:43Z</cp:lastPrinted>
  <dcterms:created xsi:type="dcterms:W3CDTF">2004-05-21T07:18:45Z</dcterms:created>
  <dcterms:modified xsi:type="dcterms:W3CDTF">2022-08-09T05:36:01Z</dcterms:modified>
</cp:coreProperties>
</file>

<file path=docProps/custom.xml><?xml version="1.0" encoding="utf-8"?>
<Properties xmlns="http://schemas.openxmlformats.org/officeDocument/2006/custom-properties" xmlns:vt="http://schemas.openxmlformats.org/officeDocument/2006/docPropsVTypes"/>
</file>